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8_{4E369BAB-744D-4469-8019-37327437E1E3}" xr6:coauthVersionLast="47" xr6:coauthVersionMax="47" xr10:uidLastSave="{00000000-0000-0000-0000-000000000000}"/>
  <bookViews>
    <workbookView xWindow="-110" yWindow="-110" windowWidth="23260" windowHeight="1486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48" l="1"/>
  <c r="B25" i="147"/>
  <c r="B17" i="146"/>
  <c r="B19" i="145"/>
  <c r="B16" i="144"/>
  <c r="B17" i="143"/>
  <c r="B17" i="142"/>
  <c r="B20" i="141"/>
  <c r="B17" i="140"/>
  <c r="B16" i="139"/>
  <c r="B17" i="138"/>
  <c r="B16" i="137"/>
  <c r="B16" i="136"/>
  <c r="B16" i="135"/>
  <c r="B18" i="134"/>
  <c r="B18" i="133"/>
  <c r="B18" i="132"/>
  <c r="B18" i="131"/>
  <c r="B18" i="130"/>
  <c r="B18" i="129"/>
  <c r="B17" i="128"/>
  <c r="B17" i="127"/>
  <c r="B17" i="126"/>
  <c r="B17" i="125"/>
  <c r="B17" i="124"/>
  <c r="B17" i="123"/>
  <c r="B17" i="122"/>
  <c r="B38" i="121"/>
  <c r="B18" i="120"/>
  <c r="B16" i="119"/>
  <c r="B19" i="118"/>
  <c r="B16" i="117"/>
  <c r="B19" i="116"/>
  <c r="B16" i="115"/>
  <c r="B16" i="114"/>
  <c r="B16" i="113"/>
  <c r="B15" i="112"/>
  <c r="B16" i="111"/>
  <c r="B19" i="110"/>
  <c r="B19" i="109"/>
  <c r="B17" i="108"/>
  <c r="B16" i="107"/>
  <c r="B16" i="106"/>
  <c r="B16" i="105"/>
  <c r="B16" i="104"/>
  <c r="B16" i="103"/>
  <c r="B16" i="102"/>
  <c r="B16" i="101"/>
  <c r="B16" i="100"/>
  <c r="B16" i="99"/>
  <c r="B21" i="98"/>
  <c r="B16" i="97"/>
  <c r="B17" i="96"/>
  <c r="B16" i="95"/>
  <c r="B16" i="94"/>
  <c r="B16" i="93"/>
  <c r="B16" i="92"/>
  <c r="B19" i="91"/>
  <c r="B19" i="90"/>
  <c r="B19" i="89"/>
  <c r="B19" i="88"/>
  <c r="B19" i="87"/>
  <c r="B16" i="86"/>
  <c r="B17" i="85"/>
  <c r="B17" i="84"/>
  <c r="B17" i="83"/>
  <c r="B17" i="82"/>
  <c r="B16" i="81"/>
  <c r="B25" i="80"/>
  <c r="B19" i="79"/>
  <c r="B19" i="78"/>
  <c r="B19" i="77"/>
  <c r="B25" i="76"/>
  <c r="B18" i="75"/>
  <c r="B18" i="74"/>
  <c r="B18" i="73"/>
  <c r="B18" i="72"/>
  <c r="B18" i="71"/>
  <c r="B18" i="70"/>
  <c r="B18" i="69"/>
  <c r="B16" i="68"/>
  <c r="B16" i="67"/>
  <c r="B19" i="66"/>
  <c r="B16" i="65"/>
  <c r="B18" i="64"/>
  <c r="B18" i="63"/>
  <c r="B18" i="62"/>
  <c r="B18" i="61"/>
  <c r="B18" i="60"/>
  <c r="B18" i="59"/>
  <c r="B17" i="58"/>
  <c r="B16" i="57"/>
  <c r="B19" i="56"/>
  <c r="B19" i="55"/>
  <c r="B19" i="54"/>
  <c r="B19" i="53"/>
  <c r="B19" i="52"/>
  <c r="B19" i="51"/>
  <c r="B17" i="50"/>
  <c r="B17" i="49"/>
  <c r="B17" i="48"/>
  <c r="B17" i="47"/>
  <c r="B18" i="46"/>
  <c r="B19" i="45"/>
  <c r="B29" i="44"/>
  <c r="B18" i="43"/>
  <c r="B19" i="42"/>
  <c r="B19" i="41"/>
  <c r="B19" i="40"/>
  <c r="B19" i="39"/>
  <c r="B19" i="38"/>
  <c r="B19" i="37"/>
  <c r="B19" i="36"/>
  <c r="B30" i="35"/>
  <c r="B16" i="34"/>
  <c r="B17" i="33"/>
  <c r="B17" i="32"/>
  <c r="B19" i="31"/>
  <c r="B19" i="30"/>
  <c r="B19" i="29"/>
  <c r="B19" i="28"/>
  <c r="B19" i="27"/>
  <c r="B17" i="26"/>
  <c r="B17" i="25"/>
  <c r="B19" i="24"/>
  <c r="B19" i="23"/>
  <c r="B18" i="22"/>
  <c r="B17" i="21"/>
  <c r="B19" i="20"/>
  <c r="B19" i="19"/>
  <c r="B18" i="18"/>
  <c r="B17" i="17"/>
  <c r="B18" i="16"/>
  <c r="B16" i="15"/>
  <c r="B16" i="14"/>
  <c r="B16" i="13"/>
  <c r="B16" i="12"/>
  <c r="B16" i="11"/>
  <c r="B16" i="10"/>
  <c r="B16" i="9"/>
  <c r="B19" i="8"/>
  <c r="B21" i="7"/>
  <c r="B21" i="6"/>
  <c r="B21" i="5"/>
  <c r="B21" i="4"/>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<sst xmlns="http://schemas.openxmlformats.org/spreadsheetml/2006/main" count="9225" uniqueCount="550">
  <si>
    <t>Public First for Politico (UK)</t>
  </si>
  <si>
    <t>Fieldwork:</t>
  </si>
  <si>
    <t>13 Sep 2026 - 15 Sep 2026</t>
  </si>
  <si>
    <t>Interview Method:</t>
  </si>
  <si>
    <t>Online Survey</t>
  </si>
  <si>
    <t>Population represented:</t>
  </si>
  <si>
    <t>UK Adults</t>
  </si>
  <si>
    <t>Sample size:</t>
  </si>
  <si>
    <t>Row order:</t>
  </si>
  <si>
    <t>Ordered by Total % (multiselect questions)</t>
  </si>
  <si>
    <t>Methodology:</t>
  </si>
  <si>
    <t>All results are weighted using Iterative Proportional Fitting, or 'Raking'. The results are  weighted by interlocking age &amp; gender, region and SEG to nationally representative proportions</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</si>
  <si>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</si>
  <si>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</si>
  <si>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</si>
  <si>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</si>
  <si>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</si>
  <si>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</si>
  <si>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</si>
  <si>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Respondents who answered this question (992 of 2,028)</t>
  </si>
  <si>
    <t>BASE: Respondents who answered this question (1,038 of 2,028)</t>
  </si>
  <si>
    <t>BASE: Respondents who answered this question (1,042 of 2,028)</t>
  </si>
  <si>
    <t>BASE: Respondents who answered this question (988 of 2,028)</t>
  </si>
  <si>
    <t>Full Results</t>
  </si>
  <si>
    <t>Age</t>
  </si>
  <si>
    <t>Gender</t>
  </si>
  <si>
    <t>Education</t>
  </si>
  <si>
    <t>2019 Vote</t>
  </si>
  <si>
    <t>2024 Vote</t>
  </si>
  <si>
    <t>Vote Intention</t>
  </si>
  <si>
    <t>Total</t>
  </si>
  <si>
    <t>18-24</t>
  </si>
  <si>
    <t>25-34</t>
  </si>
  <si>
    <t>35-44</t>
  </si>
  <si>
    <t>45-54</t>
  </si>
  <si>
    <t>55-64</t>
  </si>
  <si>
    <t>65+</t>
  </si>
  <si>
    <t>Male</t>
  </si>
  <si>
    <t>Female</t>
  </si>
  <si>
    <t>GCSE or equivalent (Scottish National/O Level)</t>
  </si>
  <si>
    <t>A Level or equivalent (GCE/Higher/Advanced Higher)</t>
  </si>
  <si>
    <t>Level 4 / 5 or equivalent (HND/HNC/Higher Apprenticeship)</t>
  </si>
  <si>
    <t>University Undergraduate Degree (BA/BSc)</t>
  </si>
  <si>
    <t>University Postgraduate Degree (MA/MSc/MPhil)</t>
  </si>
  <si>
    <t>Doctorate (PhD/DPHil)</t>
  </si>
  <si>
    <t>None of the above</t>
  </si>
  <si>
    <t>Con</t>
  </si>
  <si>
    <t>Lab</t>
  </si>
  <si>
    <t>Lib Dem</t>
  </si>
  <si>
    <t>Green</t>
  </si>
  <si>
    <t>Brexit</t>
  </si>
  <si>
    <t>SNP</t>
  </si>
  <si>
    <t>No vote</t>
  </si>
  <si>
    <t>DK</t>
  </si>
  <si>
    <t>Other</t>
  </si>
  <si>
    <t>Reform</t>
  </si>
  <si>
    <t>Total sample (unweighted)</t>
  </si>
  <si>
    <t>Total sample (weighted)</t>
  </si>
  <si>
    <t>Please tell us if you have a favourable or unfavourable view of each of the following?: Andy Burnham</t>
  </si>
  <si>
    <t>Unweighted</t>
  </si>
  <si>
    <t>Weighted</t>
  </si>
  <si>
    <t>Very favourable</t>
  </si>
  <si>
    <t>Somewhat favourable</t>
  </si>
  <si>
    <t>Slightly favourable</t>
  </si>
  <si>
    <t>Neutral</t>
  </si>
  <si>
    <t>Slightly unfavourable</t>
  </si>
  <si>
    <t>Somewhat unfavourable</t>
  </si>
  <si>
    <t>Very unfavourable</t>
  </si>
  <si>
    <t>Don't know</t>
  </si>
  <si>
    <t>Please tell us if you have a favourable or unfavourable view of each of the following?: Nigel Farage</t>
  </si>
  <si>
    <t>Please tell us if you have a favourable or unfavourable view of each of the following?: Kemi Badenoch</t>
  </si>
  <si>
    <t>Thinking back, do you think the Labour party has done a better or worse job of running the country than the Conservative party that came before it?</t>
  </si>
  <si>
    <t>A much better job</t>
  </si>
  <si>
    <t>A better job</t>
  </si>
  <si>
    <t>Neither a better nor worse job</t>
  </si>
  <si>
    <t>A worse job</t>
  </si>
  <si>
    <t>A much worse job</t>
  </si>
  <si>
    <t>Do you think of the following political parties as having a serious chance of winning the next general election?: Labour</t>
  </si>
  <si>
    <t>This party has a real chance to win the next general election</t>
  </si>
  <si>
    <t>This party has NO real chance of winning the next general election</t>
  </si>
  <si>
    <t>Don’t know</t>
  </si>
  <si>
    <t>Do you think of the following political parties as having a serious chance of winning the next general election?: Conservative</t>
  </si>
  <si>
    <t>Do you think of the following political parties as having a serious chance of winning the next general election?: Green</t>
  </si>
  <si>
    <t>Do you think of the following political parties as having a serious chance of winning the next general election?: Liberal Democrat</t>
  </si>
  <si>
    <t>Do you think of the following political parties as having a serious chance of winning the next general election?: Reform UK</t>
  </si>
  <si>
    <t>Andy Burnham became Prime Minister on 20 July 2026 after an uncontested Labour leadership contest, without a general election. Which of the following comes closest to your view?</t>
  </si>
  <si>
    <t>Andy Burnham needs to win a general election to give his government legitimacy</t>
  </si>
  <si>
    <t>Andy Burnham’s government is already legitimate without having had a general election</t>
  </si>
  <si>
    <t>And, if Andy Burnham did trigger an election, which of the following outcomes do you think is most likely?</t>
  </si>
  <si>
    <t>Labour win by a considerable margin</t>
  </si>
  <si>
    <t>Labour win, but it would be close</t>
  </si>
  <si>
    <t>Labour would lose, but it would be close</t>
  </si>
  <si>
    <t>Labour would lose by a considerable margin</t>
  </si>
  <si>
    <t>Thinking about Reform UK right now compared to the past 6 months , which of the following comes closest to your view?</t>
  </si>
  <si>
    <t>Reform are in a stronger position to win an election than they were 6 months ago</t>
  </si>
  <si>
    <t>Reform’s strength has not changed</t>
  </si>
  <si>
    <t>Reform are in a weaker position to win an election than they were 6 months ago</t>
  </si>
  <si>
    <t>The UK uses the ‘First Past the Post’ system during elections. The country is divided into constituencies, and whoever gets the most votes in each becomes its MP. The party winning the most constituencies forms the government, and its leader becomes Prime Minister. Do you think the First Past the Post system is fair?</t>
  </si>
  <si>
    <t>It’s completely fair</t>
  </si>
  <si>
    <t>It’s mostly fair</t>
  </si>
  <si>
    <t>It’s mostly unfair</t>
  </si>
  <si>
    <t>It’s completely unfair</t>
  </si>
  <si>
    <t>Imagine Labour proposed moving to proportional representation, where each party's share of seats matches its share of the national vote. This makes it harder for one party to win an outright majority, and often easier for smaller parties to win seats, so coalitions between parties become more common. To what extent would you support or oppose this?</t>
  </si>
  <si>
    <t>BASE: Respondents who answered this question (48% of total)</t>
  </si>
  <si>
    <t>Strongly support</t>
  </si>
  <si>
    <t>Somewhat support</t>
  </si>
  <si>
    <t>Neither support nor oppose</t>
  </si>
  <si>
    <t>Somewhat oppose</t>
  </si>
  <si>
    <t>Strongly oppose</t>
  </si>
  <si>
    <t>Imagine Reform proposed moving to proportional representation, where each party's share of seats matches its share of the national vote. This makes it harder for one party to win an outright majority, and often easier for smaller parties to win seats, so coalitions between parties become more common. To what extent would you support or oppose this?</t>
  </si>
  <si>
    <t>BASE: Respondents who answered this question (51% of total)</t>
  </si>
  <si>
    <t>In general, do you think moving to proportional representation would benefit the Labour party or the Reform party more?</t>
  </si>
  <si>
    <t>It would benefit Labour more</t>
  </si>
  <si>
    <t>It would benefit Reform more</t>
  </si>
  <si>
    <t>It would not benefit either more than the other</t>
  </si>
  <si>
    <t>Which of the following comes closest to your view?</t>
  </si>
  <si>
    <t>The UK should build a much closer relationship with the EU, even if it means following some EU rules again</t>
  </si>
  <si>
    <t>The UK should build a closer relationship with the EU, but only where it doesn't mean following EU rules</t>
  </si>
  <si>
    <t>The UK should keep its current relationship with the EU as it is</t>
  </si>
  <si>
    <t>The UK should have a more distant relationship with the EU than it does now</t>
  </si>
  <si>
    <t>Do you expect your personal financial situation to get better or worse over the next 5 years?</t>
  </si>
  <si>
    <t>Much better</t>
  </si>
  <si>
    <t>Better</t>
  </si>
  <si>
    <t>Neither better nor worse</t>
  </si>
  <si>
    <t>Worse</t>
  </si>
  <si>
    <t>Much worse</t>
  </si>
  <si>
    <t>Has your personal financial situation got better or worse since Labour came into government in 2024?</t>
  </si>
  <si>
    <t>Thinking about the current government, which of the following comes closest to your view?</t>
  </si>
  <si>
    <t>The government is focusing too much on the cost of living, at the expense of other issues</t>
  </si>
  <si>
    <t>The government is giving the cost of living about the right amount of attention</t>
  </si>
  <si>
    <t>The government is not focusing enough on the cost of living</t>
  </si>
  <si>
    <t>Burnham's government will make real improvements to the cost of living</t>
  </si>
  <si>
    <t>Burnham's government wants to help with the cost of living but won't manage it</t>
  </si>
  <si>
    <t>Burnham's government isn't really focused on the cost of living</t>
  </si>
  <si>
    <t>Which of the following do you think holds more responsibility for the state of the current UK economy?</t>
  </si>
  <si>
    <t>The Conservative party holds full responsibility</t>
  </si>
  <si>
    <t>The responsibility mainly rests with the Conservative party, though some with the Labour party</t>
  </si>
  <si>
    <t>The responsibility lies equally with the Conservative party and the Labour party</t>
  </si>
  <si>
    <t>The responsibility mainly rests with the Labour party, though some with the Conservative party</t>
  </si>
  <si>
    <t>The Labour party holds full responsibility</t>
  </si>
  <si>
    <t>Don’t Know</t>
  </si>
  <si>
    <t>Next month, the government will announce the Budget, setting out its plans for taxes and public spending. Thinking about your own household, do you expect the Budget to leave you…</t>
  </si>
  <si>
    <t>Much better off</t>
  </si>
  <si>
    <t>A little better off</t>
  </si>
  <si>
    <t>About the same</t>
  </si>
  <si>
    <t>A little worse off</t>
  </si>
  <si>
    <t>Much worse off</t>
  </si>
  <si>
    <t>Do you agree or disagree with the following?: The world is becoming a more dangerous place</t>
  </si>
  <si>
    <t>Strongly Agree</t>
  </si>
  <si>
    <t>Agree</t>
  </si>
  <si>
    <t>Neither Agree nor Disagree</t>
  </si>
  <si>
    <t>Disagree</t>
  </si>
  <si>
    <t>Strongly Disagree</t>
  </si>
  <si>
    <t>Do you agree or disagree with the following?: The UK has international allies it can depend upon</t>
  </si>
  <si>
    <t>The government in the UK is too focused on international issues, and not enough on domestic issues</t>
  </si>
  <si>
    <t>The government in the UK is getting the balance right between international and domestic issues</t>
  </si>
  <si>
    <t>The government in the UK is too focused on domestic issues, and not enough on international issues</t>
  </si>
  <si>
    <t>Which of the following comes closest to your views?</t>
  </si>
  <si>
    <t>My country is becoming too multicultural</t>
  </si>
  <si>
    <t>My country has the right cultural balance</t>
  </si>
  <si>
    <t>My country should embrace more cultures from around the world than it does</t>
  </si>
  <si>
    <t>These days, economic power is more important than military power</t>
  </si>
  <si>
    <t>These days, military power is more important than economic power</t>
  </si>
  <si>
    <t>Which of the following are the UK’s most important allies? Select up to three of the following</t>
  </si>
  <si>
    <t>The US</t>
  </si>
  <si>
    <t>France</t>
  </si>
  <si>
    <t>Canada</t>
  </si>
  <si>
    <t>Germany</t>
  </si>
  <si>
    <t>Australia</t>
  </si>
  <si>
    <t>Spain</t>
  </si>
  <si>
    <t>China</t>
  </si>
  <si>
    <t>Italy</t>
  </si>
  <si>
    <t>Japan</t>
  </si>
  <si>
    <t>Israel</t>
  </si>
  <si>
    <t>Russia</t>
  </si>
  <si>
    <t>India</t>
  </si>
  <si>
    <t>South Africa</t>
  </si>
  <si>
    <t>Mexico</t>
  </si>
  <si>
    <t>Brazil</t>
  </si>
  <si>
    <t>Thinking about the US, do you agree or disagree with the following?: The US is a reliable ally</t>
  </si>
  <si>
    <t>Thinking about the US, do you agree or disagree with the following?: Our enemies would be afraid to attack the UK because of our relationship with The US</t>
  </si>
  <si>
    <t>Thinking about the US, do you agree or disagree with the following?: The US has a strong military</t>
  </si>
  <si>
    <t>Thinking about the US, do you agree or disagree with the following?: The US shares our values</t>
  </si>
  <si>
    <t>Thinking about the US, do you agree or disagree with the following?: The US has a strong economy</t>
  </si>
  <si>
    <t>Thinking about the US, do you agree or disagree with the following?: The US protects democracy</t>
  </si>
  <si>
    <t>Which of the following best explains what the UK needs right now?</t>
  </si>
  <si>
    <t>The UK needs radical change</t>
  </si>
  <si>
    <t>The UK needs many changes, but a bit of stability</t>
  </si>
  <si>
    <t>The UK needs some changes, but mostly stability</t>
  </si>
  <si>
    <t>The UK needs complete stability</t>
  </si>
  <si>
    <t>Which of the following do you think should be the top priorities for the the UK government? Please select up to three.</t>
  </si>
  <si>
    <t>Reducing the cost of living</t>
  </si>
  <si>
    <t>Limiting illegal immigration</t>
  </si>
  <si>
    <t>Improving the quality of health care services</t>
  </si>
  <si>
    <t>Supporting economic growth and jobs</t>
  </si>
  <si>
    <t>Strengthening defence and national security</t>
  </si>
  <si>
    <t>Reducing levels of crime</t>
  </si>
  <si>
    <t>Cutting taxes</t>
  </si>
  <si>
    <t>Tackling climate change</t>
  </si>
  <si>
    <t>Increasing the availability of affordable housing</t>
  </si>
  <si>
    <t>Reducing dependence on other countries for medicines, technology and other key goods</t>
  </si>
  <si>
    <t>Strengthening the UK's position in the world</t>
  </si>
  <si>
    <t>Improving the quality of schools</t>
  </si>
  <si>
    <t>Improving transport and infrastructure</t>
  </si>
  <si>
    <t>Investing in new technology and AI</t>
  </si>
  <si>
    <t>How seriously do you take the issue of climate change?</t>
  </si>
  <si>
    <t>Climate change is the single most important issue of our time</t>
  </si>
  <si>
    <t>Climate change is one of the most important issues of our time</t>
  </si>
  <si>
    <t>Climate change is a concern but other issues are more important right now</t>
  </si>
  <si>
    <t>Climate change is not that much of a concern</t>
  </si>
  <si>
    <t>Climate change is not a concern at all</t>
  </si>
  <si>
    <t>I have already felt the impacts of climate change in my lifetime</t>
  </si>
  <si>
    <t>I have not yet felt the impacts of climate change, but I expect to within my lifetime</t>
  </si>
  <si>
    <t>I expect there will be impacts of climate change but that they will happen after my lifetime</t>
  </si>
  <si>
    <t>I do not expect there will be impacts of climate change</t>
  </si>
  <si>
    <t>Our priority should be preventing the emissions that cause climate change in the first place</t>
  </si>
  <si>
    <t>Our priority should be protecting ourselves from the impacts of climate change, like wildfires and floods</t>
  </si>
  <si>
    <t>Neither of the above is a priority</t>
  </si>
  <si>
    <t>The UK should be a leader in tackling climate change</t>
  </si>
  <si>
    <t>The UK should take action on climate change, but should not try and do more than other countries are</t>
  </si>
  <si>
    <t>The UK should not take action on climate change</t>
  </si>
  <si>
    <t>The UK is doing more than other countries to tackle climate change</t>
  </si>
  <si>
    <t>The UK is doing as much as other countries are to tackle climate change</t>
  </si>
  <si>
    <t>The UK is doing less than other countries are to tackle climate change</t>
  </si>
  <si>
    <t>Which of the following do you think holds the most responsibility for dealing with climate change?</t>
  </si>
  <si>
    <t>The government</t>
  </si>
  <si>
    <t>Businesses</t>
  </si>
  <si>
    <t>Individuals</t>
  </si>
  <si>
    <t>Do you agree or disagree with the following?: At this point, we cannot stop the climate from changing even with major global action</t>
  </si>
  <si>
    <t>Strongly agree</t>
  </si>
  <si>
    <t>Neither agree nor disagree</t>
  </si>
  <si>
    <t>Strongly disagree</t>
  </si>
  <si>
    <t>Do you agree or disagree with the following?: The UK has already done its part to help with climate change</t>
  </si>
  <si>
    <t>Do you agree or disagree with the following?: Nothing we do to stop climate change seems to have any impact</t>
  </si>
  <si>
    <t>Do you agree or disagree with the following?: My personal action can make a difference to reduce the impact of climate change</t>
  </si>
  <si>
    <t>Do you agree or disagree with the following?: Focusing on energy and environmental policies takes attention and resources away from other priorities, such as the cost of living, healthcare and housing.</t>
  </si>
  <si>
    <t>Which of the following comes closer to your view?</t>
  </si>
  <si>
    <t>Tackling climate change will require people to make changes to their own lifestyles, such as how they travel, heat their homes and what they consume</t>
  </si>
  <si>
    <t>Tackling climate change should not rely on people changing their lifestyles; governments and large companies should make the changes needed</t>
  </si>
  <si>
    <t>Legal immigration to the UK is too high</t>
  </si>
  <si>
    <t>Legal immigration to the UK is at the right level</t>
  </si>
  <si>
    <t>Legal immigration to the UK is too low</t>
  </si>
  <si>
    <t>Which of the following come closest to your view?: Immigrants take jobs away from people born in the UK | Immigrants do not take jobs away from people born in the UK</t>
  </si>
  <si>
    <t>-2</t>
  </si>
  <si>
    <t>-1</t>
  </si>
  <si>
    <t>0</t>
  </si>
  <si>
    <t>1</t>
  </si>
  <si>
    <t>2</t>
  </si>
  <si>
    <t>Which of the following come closest to your view?: Those who immigrate here love the UK more than those born in the UK | Those born in the UK love the UK more than those who immigrate here</t>
  </si>
  <si>
    <t>Which of the following come closest to your view?: Immigration has an overall negative effect on the UK | Immigration has an overall positive effect on the UK</t>
  </si>
  <si>
    <t>Which of the following come closest to your view?: Overall, my country sees more benefits than costs from illegal immigration | Overall, my country sees more costs than benefits from illegal immigration</t>
  </si>
  <si>
    <t>Which of the following come closest to your view?: It is too easy to legally immigrate to the UK | It is too difficult to legally immigrate to the UK</t>
  </si>
  <si>
    <t>Which of the following come closest to your view on the people who illegally immigrate to the UK?</t>
  </si>
  <si>
    <t>Most would be able to immigrate legally, but the process is too long or complicated</t>
  </si>
  <si>
    <t>Most would not be able to immigrate legally, so can only illegally immigrate here</t>
  </si>
  <si>
    <t>Which of the following comes closest to your view on action the government should take when it comes to the national border?</t>
  </si>
  <si>
    <t>The border should be fully closed and monitored to prevent illegal immigration, even if that is costly and slows down tourism and legal migration</t>
  </si>
  <si>
    <t>Border controls should be tightened, but not in ways that seriously disrupt tourism, trade or legal migration</t>
  </si>
  <si>
    <t>The current balance between border security and openness is about right</t>
  </si>
  <si>
    <t>Border controls should be relaxed, because they cost too much and make it too hard for people to travel, work and claim asylum here</t>
  </si>
  <si>
    <t>The border should be fully opened to enable the free movement of people, even if that means there is no way to stop people coming into the country illegally</t>
  </si>
  <si>
    <t>When it comes to illegal immigration into Europe, which of the following comes closest to your view?</t>
  </si>
  <si>
    <t>Countries on the border of Europe, like Greece and Italy, hold the most responsibility for tackling illegal immigration</t>
  </si>
  <si>
    <t>All countries across Europe hold equal responsibility for tackling illegal immigration</t>
  </si>
  <si>
    <t>Which comes closest to your view on how the U.K. should handle illegal immigration into Europe?</t>
  </si>
  <si>
    <t>This is primarily a problem for EU countries to solve; the U.K. should focus only on its own borders</t>
  </si>
  <si>
    <t>The U.K. should work jointly with the EU on Europe-wide arrangements, including taking a share of responsibility</t>
  </si>
  <si>
    <t>Thinking about different reasons people come to live in your country, would you like to see more or fewer of each of the following?: People coming to study at a university</t>
  </si>
  <si>
    <t>More</t>
  </si>
  <si>
    <t>Less</t>
  </si>
  <si>
    <t>We should not allow anyone to come for this reason</t>
  </si>
  <si>
    <t>Thinking about different reasons people come to live in your country, would you like to see more or fewer of each of the following?: People coming to do highly skilled work or highly paid jobs</t>
  </si>
  <si>
    <t>Thinking about different reasons people come to live in your country, would you like to see more or fewer of each of the following?: People coming to work in sectors where there are labour shortages (e.g. health care, care work, agriculture)</t>
  </si>
  <si>
    <t>Thinking about different reasons people come to live in your country, would you like to see more or fewer of each of the following?: People coming to retire</t>
  </si>
  <si>
    <t>Thinking about different reasons people come to live in your country, would you like to see more or fewer of each of the following?: Refugees fleeing war or persecution</t>
  </si>
  <si>
    <t>Thinking about different reasons people come to live in your country, would you like to see more or fewer of each of the following?: People coming to start or run a business</t>
  </si>
  <si>
    <t>Thinking about people who do not currently have permission to remain in the UK, which, if any, should the government prioritise for deportation? Please select up to three.</t>
  </si>
  <si>
    <t>People convicted of serious violent or sexual offences</t>
  </si>
  <si>
    <t>People convicted for repeated offences</t>
  </si>
  <si>
    <t>People who have already been formally ordered to leave the country</t>
  </si>
  <si>
    <t>People whose asylum claim has been rejected and who have no further right of appeal</t>
  </si>
  <si>
    <t>People convicted of minor criminal offences</t>
  </si>
  <si>
    <t>People who are working without permission</t>
  </si>
  <si>
    <t>People who have stayed after their visa or permission to remain expired</t>
  </si>
  <si>
    <t>People who have lived in the UK for several years without legal status</t>
  </si>
  <si>
    <t>People with dependent children in the UK</t>
  </si>
  <si>
    <t>None of these should be prioritised, though there should still be deportations</t>
  </si>
  <si>
    <t>None - the government should not be deporting these people</t>
  </si>
  <si>
    <t>Would you support or oppose each of the following?: Sending people with rejected asylum claims to other countries while they wait to be returned</t>
  </si>
  <si>
    <t>Would you support or oppose each of the following?: Providing funding to other countries to help reduce illegal migration towards the UK</t>
  </si>
  <si>
    <t>Which of the following, if any, are the main priorities the government should have when it comes to healthcare? Select up to three of the following</t>
  </si>
  <si>
    <t>Reducing waiting times for appointments and treatment</t>
  </si>
  <si>
    <t>Recruiting and retaining more doctors and nurses</t>
  </si>
  <si>
    <t>Reducing waste and inefficiency in the health system</t>
  </si>
  <si>
    <t>Improving emergency and ambulance services</t>
  </si>
  <si>
    <t>Improving care for older people and those with long-term conditions</t>
  </si>
  <si>
    <t>Improving mental health services</t>
  </si>
  <si>
    <t>Improving the quality of hospital buildings and equipment</t>
  </si>
  <si>
    <t>Preventing illness before it happens</t>
  </si>
  <si>
    <t>Improving access to new medicines and treatments</t>
  </si>
  <si>
    <t>Reducing the cost of healthcare for patients</t>
  </si>
  <si>
    <t>None of these</t>
  </si>
  <si>
    <t>Politicians could improve the healthcare system in the UK they are just not trying to do so</t>
  </si>
  <si>
    <t>Politicians could not improve the healthcare system in the UK even if they tried</t>
  </si>
  <si>
    <t>Which of the following would you prefer?</t>
  </si>
  <si>
    <t>The costs of medicines increase to allow more money to be spent on medical research into finding new treatments and cures</t>
  </si>
  <si>
    <t>The costs of medicines stay the same</t>
  </si>
  <si>
    <t>The costs of medicines are reduced, even if it means cutting back on medical research into finding new treatments and cures</t>
  </si>
  <si>
    <t>Which of the following, if any, have you experienced in the last 12 months?: Not being able to find the medication I need</t>
  </si>
  <si>
    <t>I have experienced this in the last 12 months</t>
  </si>
  <si>
    <t>I have experienced this, but not in the last 12 months</t>
  </si>
  <si>
    <t>I have never experienced this</t>
  </si>
  <si>
    <t>Which of the following, if any, have you experienced in the last 12 months?: Shortages in my country of medicines that I needed</t>
  </si>
  <si>
    <t>There has been some discussion about American pharmaceutical companies increasing prices to other countries, saying that the higher prices paid in America are funding the research that produces medicines. Which of the following comes closest to your view?</t>
  </si>
  <si>
    <t>The UK should keep medicine costs as low as possible, even if that means patients here have to wait longer to get the newest treatments or do not get some of them at all</t>
  </si>
  <si>
    <t>The UK should ensure that patients here can access the newest treatments as soon as they are available, even if that means the costs of medicine going up</t>
  </si>
  <si>
    <t>Would you support or oppose the following being built in your local area (within 3 miles of where you live)?: A new warehouse for preparing deliveries</t>
  </si>
  <si>
    <t>Strongly Support</t>
  </si>
  <si>
    <t>Support</t>
  </si>
  <si>
    <t>Neither Support nor Oppose</t>
  </si>
  <si>
    <t>Oppose</t>
  </si>
  <si>
    <t>Strongly Oppose</t>
  </si>
  <si>
    <t>Would you support or oppose the following being built in your local area (within 3 miles of where you live)?: A new power plant or other electric infrastructure</t>
  </si>
  <si>
    <t>Would you support or oppose the following being built in your local area (within 3 miles of where you live)?: A new data centre for developing more advanced AI models</t>
  </si>
  <si>
    <t>Would you support or oppose the following being built in your local area (within 3 miles of where you live)?: A new data centre to support online banking, video and photo storage</t>
  </si>
  <si>
    <t>Which of the following, as far as you are aware, are true or false?: Data centres raise people’s electricity bills</t>
  </si>
  <si>
    <t>True</t>
  </si>
  <si>
    <t>False</t>
  </si>
  <si>
    <t>Which of the following, as far as you are aware, are true or false?: Data centres deplete the water supply</t>
  </si>
  <si>
    <t>Which of the following, as far as you are aware, are true or false?: Data centres are bad for the planet</t>
  </si>
  <si>
    <t>The development of AI has benefited me personally</t>
  </si>
  <si>
    <t>The development of AI has neither benefited nor cost me personally</t>
  </si>
  <si>
    <t>The development of AI has cost me personally</t>
  </si>
  <si>
    <t>The UK should not allow itself to fall behind other countries in the development of AI, even if it means taking risks to stay ahead of them</t>
  </si>
  <si>
    <t>It is OK for The UK to fall behind other countries in the development of AI if it means being more responsible and secure when developing it</t>
  </si>
  <si>
    <t>How often do you use AI?</t>
  </si>
  <si>
    <t>Multiple times a day</t>
  </si>
  <si>
    <t>Daily</t>
  </si>
  <si>
    <t>Multiple times a week</t>
  </si>
  <si>
    <t>Weekly</t>
  </si>
  <si>
    <t>A few times a month</t>
  </si>
  <si>
    <t>Less often, but still on occasion</t>
  </si>
  <si>
    <t>Never</t>
  </si>
  <si>
    <t>AI is now good enough, and we should pause the development of more advanced models to reduce any risks coming from them</t>
  </si>
  <si>
    <t>We should continue developing  more advanced AI because they could still bring significant benefits</t>
  </si>
  <si>
    <t>Would you be comfortable for AI to be used in order to do the following?: To manage your personal finances</t>
  </si>
  <si>
    <t>I would be comfortable for AI to be used to do this</t>
  </si>
  <si>
    <t>I would not be comfortable for AI to be used to do this</t>
  </si>
  <si>
    <t>Would you be comfortable for AI to be used in order to do the following?: To make predictions about who is likely to commit crimes before they have committed a crime</t>
  </si>
  <si>
    <t>Would you be comfortable for AI to be used in order to do the following?: To provide an initial diagnosis for medical symptoms</t>
  </si>
  <si>
    <t>Would you be comfortable for AI to be used in order to do the following?: To mark children’s homework</t>
  </si>
  <si>
    <t>Would you be comfortable for AI to be used in order to do the following?: To manage administrative tasks in the government</t>
  </si>
  <si>
    <t>Would you be comfortable for AI to be used in order to do the following?: To make judgements on who is guilty or innocent in a court of law</t>
  </si>
  <si>
    <t>Would you be comfortable for AI to be used in order to do the following?: To track people’s movements to aid police in finding criminals</t>
  </si>
  <si>
    <t>In general, which of the following comes closest to your view?</t>
  </si>
  <si>
    <t>AI generally makes more mistakes than humans do</t>
  </si>
  <si>
    <t>Humans generally make more mistakes than AI does</t>
  </si>
  <si>
    <t>AI and humans make mistakes equally often</t>
  </si>
  <si>
    <t>Thinking about the effect of AI on jobs in the UK over the next ten years, which do you think is more likely?</t>
  </si>
  <si>
    <t>AI will create significantly more jobs than it replaces</t>
  </si>
  <si>
    <t>AI will create somewhat more jobs than it replaces</t>
  </si>
  <si>
    <t>AI will create and replace roughly the same number of jobs</t>
  </si>
  <si>
    <t>AI will replace somewhat more jobs than it creates</t>
  </si>
  <si>
    <t>AI will replace significantly more jobs than it creates</t>
  </si>
  <si>
    <t>In your view, is there any risk that advanced AI will destroy humanity?</t>
  </si>
  <si>
    <t>There is no risk of this at all</t>
  </si>
  <si>
    <t>There is a risk, but it is very small</t>
  </si>
  <si>
    <t>There is a moderate risk</t>
  </si>
  <si>
    <t>There is a significant risk of this</t>
  </si>
  <si>
    <t>This is almost certain to happen</t>
  </si>
  <si>
    <t>A number of people who work in AI labouratories or companies have said that they believe there is a real risk that AI will kill us all. Which do you think best explains why they say this?</t>
  </si>
  <si>
    <t>Because they genuinely believe it</t>
  </si>
  <si>
    <t>It’s a marketing move to make their products feel powerful and important</t>
  </si>
  <si>
    <t>Imagine you were working on developing superintelligent AI at one of the labs, and you could see signs that it might destroy humanity. You know that other labs and other countries are working on the same thing as you, and likely seeing the same signs. Which of the following would best explain how you would respond?</t>
  </si>
  <si>
    <t>I would keep working on it. If I can get there first, I can stop the other labs and maybe have a hope of controlling it.</t>
  </si>
  <si>
    <t>I would stop working on it. I would hope that other labs see the same signs and also decide to stop.</t>
  </si>
  <si>
    <t>I would prefer the UK data to be stored in the UK, even if that means building more data centres here</t>
  </si>
  <si>
    <t>I would prefer fewer data centres to be built in the UK, , even if that means the UK data is stored in other countries</t>
  </si>
  <si>
    <t>I would prefer more data centres to be built in the UK, if it means we are less dependent on American technology companies</t>
  </si>
  <si>
    <t>I would prefer not to build more data centres in the UK, even if that means being dependent on American technology companies</t>
  </si>
  <si>
    <t>I would prefer more data centres to be built in the UK, if it means we are less dependent on Chinese technology companies</t>
  </si>
  <si>
    <t>I would prefer not to build more data centres in the UK, even if that means being dependent on Chinese technology companies</t>
  </si>
  <si>
    <t>Some have proposed putting data centres, used to store personal data and train AI models, in space instead of building them on earth. Would you support or oppose putting data centres, used to store personal data and train AI models, in space?</t>
  </si>
  <si>
    <t>We should build data centres in space, even if it costs more and they are harder to maintain</t>
  </si>
  <si>
    <t>We should build data centres on earth, even if it means greater use of resources</t>
  </si>
  <si>
    <t>Would you support or oppose installing advanced cameras that track people’s car number plates, including your own, in order to catch criminals and track suspects for crime?</t>
  </si>
  <si>
    <t>I feel comfortable with my number plate being tracked by the government if it helps law enforcement catch criminals</t>
  </si>
  <si>
    <t>I feel uncomfortable with my number plate being tracked by the government, even if it means removing a tool from law enforcement for catching criminals</t>
  </si>
  <si>
    <t>Thinking about trade, which of the following comes closest to your view on international trade relationships?</t>
  </si>
  <si>
    <t>International trade relationships are essential for the UK’s economy</t>
  </si>
  <si>
    <t>International trade relationships are important, but not essential, for the UK’s economy</t>
  </si>
  <si>
    <t>International trade relationships are not that important for the UK’s economy</t>
  </si>
  <si>
    <t>International trade relationships are actively damaging to the UK’s economy</t>
  </si>
  <si>
    <t>Thinking about the relationships the UK holds with other countries, which of the following countries would you say are the most important economic and trade relationships? Select up to three of the following</t>
  </si>
  <si>
    <t>U.S.</t>
  </si>
  <si>
    <t>United Arab Emirates (UAE)</t>
  </si>
  <si>
    <t>Saudi Arabia</t>
  </si>
  <si>
    <t>South Korea</t>
  </si>
  <si>
    <t>Belgium</t>
  </si>
  <si>
    <t>Singapore</t>
  </si>
  <si>
    <t>Turkey</t>
  </si>
  <si>
    <t>Indonesia</t>
  </si>
  <si>
    <t>Argentina</t>
  </si>
  <si>
    <t>Food made in the UK is safer than food made in China</t>
  </si>
  <si>
    <t>Food made in China is safer than food made in the UK</t>
  </si>
  <si>
    <t>Food made in the UK and China is equally safe</t>
  </si>
  <si>
    <t>Goods made in the UK are cheaper to buy than goods made in China</t>
  </si>
  <si>
    <t>Goods made in China are cheaper to buy than goods made in the UK</t>
  </si>
  <si>
    <t>Goods made in the UK and China are equally cheap to buy</t>
  </si>
  <si>
    <t>Goods made in the UK are higher quality than goods made in China</t>
  </si>
  <si>
    <t>Goods made in China are higher quality than goods made in the UK</t>
  </si>
  <si>
    <t>Goods made in the UK and China are equal in quality</t>
  </si>
  <si>
    <t>Food made in the UK is safer than food made in the US</t>
  </si>
  <si>
    <t>Food made in the US is safer than food made in the UK</t>
  </si>
  <si>
    <t>Food made in the UK and the US is equally safe</t>
  </si>
  <si>
    <t>Goods made in the UK are cheaper to buy than goods made in the US</t>
  </si>
  <si>
    <t>Goods made in the US are cheaper to buy than goods made in the UK</t>
  </si>
  <si>
    <t>Goods made in the UK and the US are equally cheap to buy</t>
  </si>
  <si>
    <t>Goods made in the UK are higher quality than goods made in the US</t>
  </si>
  <si>
    <t>Goods made in the US are higher quality than goods made in the UK</t>
  </si>
  <si>
    <t>Goods made in the UK and the US are equal in quality</t>
  </si>
  <si>
    <t>Is the trade relationship between the UK and the U.S. fair?</t>
  </si>
  <si>
    <t>Unfairly favourable towards the U.S.</t>
  </si>
  <si>
    <t>It is fair overall</t>
  </si>
  <si>
    <t>Unfairly favourable towards the UK</t>
  </si>
  <si>
    <t>Which of the following do you associate most with the EU, U.S. and China?: High quality goods</t>
  </si>
  <si>
    <t>EU</t>
  </si>
  <si>
    <t>Which of the following do you associate most with the EU, U.S. and China?: Affordable goods</t>
  </si>
  <si>
    <t>Which of the following do you associate most with the EU, U.S. and China?: Electric vehicles</t>
  </si>
  <si>
    <t>Which of the following do you associate most with the EU, U.S. and China?: Artificial Intelligence</t>
  </si>
  <si>
    <t>Which of the following do you associate most with the EU, U.S. and China?: Robotics</t>
  </si>
  <si>
    <t>If another country is selling goods cheaply into the UK and undercutting local producers, the UK should put tariffs on the imports to protect local businesses, even if it means costs increase</t>
  </si>
  <si>
    <t>The UK should aim to buy goods cheaply, even if that means buying from other countries and undercutting local producers</t>
  </si>
  <si>
    <t>And specifically, which of the following comes closest to your view?</t>
  </si>
  <si>
    <t>The UK should put tariffs in place on goods being imported from China to protect local industries, even if it means costs increase</t>
  </si>
  <si>
    <t>The UK should avoid tariffs on goods being imported from China to keep costs low, even if it means local industries are undercut</t>
  </si>
  <si>
    <t>The UK should put tariffs in place on goods being imported from the US to protect local industries, even if it means costs increase</t>
  </si>
  <si>
    <t>The UK should avoid tariffs on goods being imported from the US to keep costs low, even if it means local industries are undercut</t>
  </si>
  <si>
    <t>Over the last year, the U.S. under Donald Trump has introduced tariffs on other countries, which are fees paid in order to export goods into the U.S.. Which of the following comes closest to your view?</t>
  </si>
  <si>
    <t>The UK should put tariffs on goods imported from the U.S. to match the tariffs the U.S. has placed on the The UK</t>
  </si>
  <si>
    <t>The UK should make some concessions to the U.S. in order to convince them to remove the tariffs</t>
  </si>
  <si>
    <t>The UK should put up with the tariffs</t>
  </si>
  <si>
    <t>The UK should form a new trade deal with the US to reduce or remove tariffs, even if it means making concessions to the US</t>
  </si>
  <si>
    <t>The UK should not make any concessions on trade to the US, even if it means the tariffs remain in place</t>
  </si>
  <si>
    <t>Which of the following best describes what you think the goal of U.S. tariffs on trading partners is?</t>
  </si>
  <si>
    <t>They are mainly a negotiating tool  to secure  more favourable  trade deals and will ultimately be reduced or removed</t>
  </si>
  <si>
    <t>They are a mainly a long-term way for the U.S. government to generate revenue</t>
  </si>
  <si>
    <t>They are a mainly a long-term  way to reduce imports and  protect American businesses from foreign competition</t>
  </si>
  <si>
    <t>Which of the following parties do you trust the most to protect the UK’s national security?</t>
  </si>
  <si>
    <t>Labour</t>
  </si>
  <si>
    <t>Conservative</t>
  </si>
  <si>
    <t>The Green Party</t>
  </si>
  <si>
    <t>The Liberal Democrats</t>
  </si>
  <si>
    <t>Reform UK</t>
  </si>
  <si>
    <t>Restore Britain</t>
  </si>
  <si>
    <t>Which of the following statements best applies to you?</t>
  </si>
  <si>
    <t>I am confident in Andy Burnham's ability to handle matters of national security</t>
  </si>
  <si>
    <t>I have some minor concerns about Andy Burnham on matters of national security</t>
  </si>
  <si>
    <t>I have major concerns about Andy Burnham on matters of national security</t>
  </si>
  <si>
    <t>The UK should generally align its foreign policy with the United States</t>
  </si>
  <si>
    <t>The UK should cooperate with the United States but make its own foreign-policy decisions</t>
  </si>
  <si>
    <t>The UK should have an independent foreign policy, even when this puts it at odds with the United States</t>
  </si>
  <si>
    <t>If the US threatens trade restrictions on the UK because of our foreign policy, we should take this as a sign we are doing the wrong thing and reconsider our position</t>
  </si>
  <si>
    <t>If the US threatens trade restrictions on the UK because of our foreign policy, we should take this as a sign we are doing the right thing and carry on with our position</t>
  </si>
  <si>
    <t>The UK, Canada, and France have recently announced that they will place trade restrictions on Israeli settlements in the West Bank. To what extent do you support or oppose these restrictions?</t>
  </si>
  <si>
    <t>The UK, Canada, and France have recently announced that they will place trade restrictions on Israeli settlements in the West Bank. Does the action feel too far, about right, or not far enough?</t>
  </si>
  <si>
    <t>Too far</t>
  </si>
  <si>
    <t>About right</t>
  </si>
  <si>
    <t>Not far enough</t>
  </si>
  <si>
    <t>In your view, why do you think the UK announced trade restrictions on Israeli settlements in the West Bank? Select all that apply</t>
  </si>
  <si>
    <t>To oppose violence against Palestinians in the West Bank</t>
  </si>
  <si>
    <t>To uphold international law</t>
  </si>
  <si>
    <t>To signal opposition to Israeli policy without taking stronger action</t>
  </si>
  <si>
    <t>To stand up to the Israeli government</t>
  </si>
  <si>
    <t>To act alongside other countries taking similar measures</t>
  </si>
  <si>
    <t>To protect the possibility of a two-state solution</t>
  </si>
  <si>
    <t>To satisfy domestic political groups or voters within the UK</t>
  </si>
  <si>
    <t>To improve the UK’s international reputation</t>
  </si>
  <si>
    <t>To respond to pressure from the global public and international campaign groups</t>
  </si>
  <si>
    <t>To stand up to the US government</t>
  </si>
  <si>
    <t>Other (Please specify)</t>
  </si>
  <si>
    <t>If the Falkland Islands were invaded again, do you think the UK should or should not use its armed forces to defend them?</t>
  </si>
  <si>
    <t>Definitely should</t>
  </si>
  <si>
    <t>Probably should</t>
  </si>
  <si>
    <t>Probably should not</t>
  </si>
  <si>
    <t>Definitely should not</t>
  </si>
  <si>
    <t>Grid Summary: Please tell us if you have a favourable or unfavourable view of each of the following?</t>
  </si>
  <si>
    <t>Kemi Badenoch</t>
  </si>
  <si>
    <t>Andy Burnham</t>
  </si>
  <si>
    <t>Nigel Farage</t>
  </si>
  <si>
    <t>Fieldwork: 13 Sep 2026 - 15 Sep 2026</t>
  </si>
  <si>
    <t>Grid Summary: Do you think of the following political parties as having a serious chance of winning the next general election?</t>
  </si>
  <si>
    <t>Liberal Democrat</t>
  </si>
  <si>
    <t>Grid Summary: Do you agree or disagree with the following?</t>
  </si>
  <si>
    <t>The world is becoming a more dangerous place</t>
  </si>
  <si>
    <t>The UK has international allies it can depend upon</t>
  </si>
  <si>
    <t>Grid Summary: Thinking about the US, do you agree or disagree with the following?</t>
  </si>
  <si>
    <t>The US is a reliable ally</t>
  </si>
  <si>
    <t>Our enemies would be afraid to attack the UK because of our relationship with The US</t>
  </si>
  <si>
    <t>The US has a strong military</t>
  </si>
  <si>
    <t>The US shares our values</t>
  </si>
  <si>
    <t>The US has a strong economy</t>
  </si>
  <si>
    <t>The US protects democracy</t>
  </si>
  <si>
    <t>At this point, we cannot stop the climate from changing even with major global action</t>
  </si>
  <si>
    <t>The UK has already done its part to help with climate change</t>
  </si>
  <si>
    <t>Nothing we do to stop climate change seems to have any impact</t>
  </si>
  <si>
    <t>My personal action can make a difference to reduce the impact of climate change</t>
  </si>
  <si>
    <t>Focusing on energy and environmental policies takes attention and resources away from other priorities, such as the cost of living, healthcare and housing.</t>
  </si>
  <si>
    <t>Grid Summary: Which of the following come closest to your view?</t>
  </si>
  <si>
    <t>Immigrants take jobs away from people born in the UK | Immigrants do not take jobs away from people born in the UK</t>
  </si>
  <si>
    <t>Those who immigrate here love the UK more than those born in the UK | Those born in the UK love the UK more than those who immigrate here</t>
  </si>
  <si>
    <t>Immigration has an overall negative effect on the UK | Immigration has an overall positive effect on the UK</t>
  </si>
  <si>
    <t>Overall, my country sees more benefits than costs from illegal immigration | Overall, my country sees more costs than benefits from illegal immigration</t>
  </si>
  <si>
    <t>It is too easy to legally immigrate to the UK | It is too difficult to legally immigrate to the UK</t>
  </si>
  <si>
    <t>Grid Summary: Thinking about different reasons people come to live in your country, would you like to see more or fewer of each of the following?</t>
  </si>
  <si>
    <t>People coming to study at a university</t>
  </si>
  <si>
    <t>People coming to do highly skilled work or highly paid jobs</t>
  </si>
  <si>
    <t>People coming to work in sectors where there are labour shortages (e.g. health care, care work, agriculture)</t>
  </si>
  <si>
    <t>People coming to retire</t>
  </si>
  <si>
    <t>Refugees fleeing war or persecution</t>
  </si>
  <si>
    <t>People coming to start or run a business</t>
  </si>
  <si>
    <t>Grid Summary: Would you support or oppose each of the following?</t>
  </si>
  <si>
    <t>Sending people with rejected asylum claims to other countries while they wait to be returned</t>
  </si>
  <si>
    <t>Providing funding to other countries to help reduce illegal migration towards the UK</t>
  </si>
  <si>
    <t>Grid Summary: Which of the following, if any, have you experienced in the last 12 months?</t>
  </si>
  <si>
    <t>Not being able to find the medication I need</t>
  </si>
  <si>
    <t>Shortages in my country of medicines that I needed</t>
  </si>
  <si>
    <t>Grid Summary: Would you support or oppose the following being built in your local area (within 3 miles of where you live)?</t>
  </si>
  <si>
    <t>A new warehouse for preparing deliveries</t>
  </si>
  <si>
    <t>A new power plant or other electric infrastructure</t>
  </si>
  <si>
    <t>A new data centre for developing more advanced AI models</t>
  </si>
  <si>
    <t>A new data centre to support online banking, video and photo storage</t>
  </si>
  <si>
    <t>Grid Summary: Which of the following, as far as you are aware, are true or false?</t>
  </si>
  <si>
    <t>Data centres raise people’s electricity bills</t>
  </si>
  <si>
    <t>Data centres deplete the water supply</t>
  </si>
  <si>
    <t>Data centres are bad for the planet</t>
  </si>
  <si>
    <t>Grid Summary: Would you be comfortable for AI to be used in order to do the following?</t>
  </si>
  <si>
    <t>To manage your personal finances</t>
  </si>
  <si>
    <t>To make predictions about who is likely to commit crimes before they have committed a crime</t>
  </si>
  <si>
    <t>To provide an initial diagnosis for medical symptoms</t>
  </si>
  <si>
    <t>To mark children’s homework</t>
  </si>
  <si>
    <t>To manage administrative tasks in the government</t>
  </si>
  <si>
    <t>To make judgements on who is guilty or innocent in a court of law</t>
  </si>
  <si>
    <t>To track people’s movements to aid police in finding criminals</t>
  </si>
  <si>
    <t>Grid Summary: Which of the following do you associate most with the EU, U.S. and China?</t>
  </si>
  <si>
    <t>High quality goods</t>
  </si>
  <si>
    <t>Affordable goods</t>
  </si>
  <si>
    <t>Electric vehicles</t>
  </si>
  <si>
    <t>Artificial Intelligence</t>
  </si>
  <si>
    <t>Robotics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</si>
</sst>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i/>
      <sz val="11"/>
      <name val="Calibri"/>
    </font>
    <font>
      <u/>
      <sz val="11"/>
      <color rgb="FF0563C1"/>
      <name val="Calibri"/>
    </font>
  </fonts>
  <fills count="3">
    <fill>
      <patternFill patternType="none"/>
    </fill>
    <fill>
      <patternFill patternType="gray125"/>
    </fill>
    <fill>
      <patternFill patternType="solid">
        <fgColor rgb="FFEEEEEE"/>
        <bgColor rgb="FFEEEEEE"/>
      </patternFill>
    </fill>
  </fills>
  <borders count="6">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2">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1"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1"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4"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1" fontId="0" fillId="0" borderId="0" xfId="0" applyNumberFormat="1" applyAlignment="1">
      <alignment horizontal="center" vertical="center"/>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4" fillId="0" borderId="3" xfId="0" applyFont="1" applyBorder="1" applyAlignment="1">
      <alignment horizontal="center" vertical="center" wrapText="1"/>
    </xf>
    <xf numFmtId="0" fontId="3" fillId="0" borderId="0" xfId="0" applyFont="1" applyAlignment="1">
      <alignment horizontal="center" vertical="center" wrapText="1"/>
    </xf>
    <xf numFmtId="0" fontId="9" fillId="0" borderId="0" xfId="0" applyFont="1"/>
    <xf numFmtId="0" fontId="4" fillId="0" borderId="5" xfId="0" applyFont="1" applyBorder="1" applyAlignment="1">
      <alignment horizontal="center" vertical="center"/>
    </xf>
    <xf numFmtId="0" fontId="3" fillId="0" borderId="5" xfId="0" applyFont="1" applyBorder="1" applyAlignment="1">
      <alignment horizontal="center" vertical="center" wrapText="1"/>
    </xf>
    <xf numFmtId="1" fontId="0" fillId="0" borderId="5" xfId="0" applyNumberFormat="1" applyBorder="1" applyAlignment="1">
      <alignment horizontal="center" vertical="center"/>
    </xf>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4" fillId="0" borderId="5" xfId="0" applyFont="1" applyBorder="1" applyAlignment="1">
      <alignment horizontal="center" vertical="center"/>
    </xf>
    <xf numFmtId="0" fontId="0" fillId="0" borderId="5"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theme" Target="theme/theme1.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styles" Target="styles.xml"/><Relationship Id="rId155" Type="http://schemas.openxmlformats.org/officeDocument/2006/relationships/customXml" Target="../customXml/item3.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customXml" Target="../customXml/item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customXml" Target="../customXml/item2.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9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RowHeight="14.5" x14ac:dyDescent="0.35"/>
  <cols>
    <col min="6" max="6" width="25" customWidth="1"/>
    <col min="11" max="11" width="40" customWidth="1"/>
  </cols>
  <sheetData>
    <row r="7" spans="6:12" ht="40" customHeight="1" x14ac:dyDescent="0.35">
      <c r="F7" s="28" t="s">
        <v>0</v>
      </c>
      <c r="G7" s="27"/>
      <c r="H7" s="27"/>
      <c r="I7" s="27"/>
      <c r="J7" s="27"/>
      <c r="K7" s="27"/>
      <c r="L7" s="27"/>
    </row>
    <row r="10" spans="6:12" ht="20.149999999999999" customHeight="1" x14ac:dyDescent="0.45">
      <c r="F10" s="1" t="s">
        <v>1</v>
      </c>
      <c r="K10" s="2" t="s">
        <v>2</v>
      </c>
    </row>
    <row r="11" spans="6:12" ht="20.149999999999999" customHeight="1" x14ac:dyDescent="0.45">
      <c r="F11" s="1" t="s">
        <v>3</v>
      </c>
      <c r="K11" s="2" t="s">
        <v>4</v>
      </c>
    </row>
    <row r="12" spans="6:12" ht="20.149999999999999" customHeight="1" x14ac:dyDescent="0.45">
      <c r="F12" s="1" t="s">
        <v>5</v>
      </c>
      <c r="K12" s="2" t="s">
        <v>6</v>
      </c>
    </row>
    <row r="13" spans="6:12" ht="20.149999999999999" customHeight="1" x14ac:dyDescent="0.45">
      <c r="F13" s="1" t="s">
        <v>7</v>
      </c>
      <c r="K13" s="2">
        <v>2028</v>
      </c>
    </row>
    <row r="14" spans="6:12" ht="20.149999999999999" customHeight="1" x14ac:dyDescent="0.45">
      <c r="F14" s="1" t="s">
        <v>8</v>
      </c>
      <c r="K14" s="2" t="s">
        <v>9</v>
      </c>
    </row>
    <row r="16" spans="6:12" ht="18.5" x14ac:dyDescent="0.45">
      <c r="F16" s="1" t="s">
        <v>10</v>
      </c>
    </row>
    <row r="17" spans="6:13" ht="50.15" customHeight="1" x14ac:dyDescent="0.35">
      <c r="F17" s="26" t="s">
        <v>11</v>
      </c>
      <c r="G17" s="27"/>
      <c r="H17" s="27"/>
      <c r="I17" s="27"/>
      <c r="J17" s="27"/>
      <c r="K17" s="27"/>
      <c r="L17" s="27"/>
      <c r="M17" s="27"/>
    </row>
    <row r="19" spans="6:13" ht="30" customHeight="1" x14ac:dyDescent="0.35">
      <c r="F19" s="3" t="s">
        <v>12</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3"/>
  <sheetViews>
    <sheetView showGridLines="0" topLeftCell="A2" workbookViewId="0"/>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13</v>
      </c>
    </row>
    <row r="6" spans="3:6" x14ac:dyDescent="0.35">
      <c r="D6" s="5" t="str">
        <f>HYPERLINK("#'Full Results'!A1", "Full Results")</f>
        <v>Full Results</v>
      </c>
    </row>
    <row r="8" spans="3:6" x14ac:dyDescent="0.35">
      <c r="C8" s="6" t="s">
        <v>14</v>
      </c>
      <c r="D8" s="7" t="s">
        <v>15</v>
      </c>
      <c r="E8" s="6" t="s">
        <v>16</v>
      </c>
      <c r="F8" s="7" t="s">
        <v>17</v>
      </c>
    </row>
    <row r="9" spans="3:6" x14ac:dyDescent="0.35">
      <c r="C9" s="8">
        <v>1</v>
      </c>
      <c r="D9" s="5" t="str">
        <f>HYPERLINK("#'Table 1'!A1", "Grid Summary: Please tell us if you have a favourable or unfavourable view of each of the following?")</f>
        <v>Grid Summary: Please tell us if you have a favourable or unfavourable view of each of the following?</v>
      </c>
      <c r="E9" s="9">
        <f>HYPERLINK("#'Full Results'!A9", 9)</f>
        <v>9</v>
      </c>
      <c r="F9" s="10"/>
    </row>
    <row r="10" spans="3:6" x14ac:dyDescent="0.35">
      <c r="C10" s="8">
        <v>2</v>
      </c>
      <c r="D10" s="5" t="str">
        <f>HYPERLINK("#'Table 2'!A1", "Please tell us if you have a favourable or unfavourable view of each of the following?: Andy Burnham")</f>
        <v>Please tell us if you have a favourable or unfavourable view of each of the following?: Andy Burnham</v>
      </c>
      <c r="E10" s="9">
        <f>HYPERLINK("#'Full Results'!A9", 9)</f>
        <v>9</v>
      </c>
      <c r="F10" s="10" t="s">
        <v>18</v>
      </c>
    </row>
    <row r="11" spans="3:6" x14ac:dyDescent="0.35">
      <c r="C11" s="8">
        <v>3</v>
      </c>
      <c r="D11" s="5" t="str">
        <f>HYPERLINK("#'Table 3'!A1", "Please tell us if you have a favourable or unfavourable view of each of the following?: Nigel Farage")</f>
        <v>Please tell us if you have a favourable or unfavourable view of each of the following?: Nigel Farage</v>
      </c>
      <c r="E11" s="9">
        <f>HYPERLINK("#'Full Results'!A22", 22)</f>
        <v>22</v>
      </c>
      <c r="F11" s="10" t="s">
        <v>18</v>
      </c>
    </row>
    <row r="12" spans="3:6" x14ac:dyDescent="0.35">
      <c r="C12" s="8">
        <v>4</v>
      </c>
      <c r="D12" s="5" t="str">
        <f>HYPERLINK("#'Table 4'!A1", "Please tell us if you have a favourable or unfavourable view of each of the following?: Kemi Badenoch")</f>
        <v>Please tell us if you have a favourable or unfavourable view of each of the following?: Kemi Badenoch</v>
      </c>
      <c r="E12" s="9">
        <f>HYPERLINK("#'Full Results'!A35", 35)</f>
        <v>35</v>
      </c>
      <c r="F12" s="10" t="s">
        <v>18</v>
      </c>
    </row>
    <row r="13" spans="3:6" x14ac:dyDescent="0.35">
      <c r="C13" s="8">
        <v>5</v>
      </c>
      <c r="D13" s="5" t="str">
        <f>HYPERLINK("#'Table 5'!A1", "Thinking back, do you think the Labour party has done a better or worse job of running the country than the Conservative party that came before it?")</f>
        <v>Thinking back, do you think the Labour party has done a better or worse job of running the country than the Conservative party that came before it?</v>
      </c>
      <c r="E13" s="9">
        <f>HYPERLINK("#'Full Results'!A48", 48)</f>
        <v>48</v>
      </c>
      <c r="F13" s="10" t="s">
        <v>18</v>
      </c>
    </row>
    <row r="14" spans="3:6" x14ac:dyDescent="0.35">
      <c r="C14" s="8">
        <v>6</v>
      </c>
      <c r="D14" s="5" t="str">
        <f>HYPERLINK("#'Table 6'!A1", "Grid Summary: Do you think of the following political parties as having a serious chance of winning the next general election?")</f>
        <v>Grid Summary: Do you think of the following political parties as having a serious chance of winning the next general election?</v>
      </c>
      <c r="E14" s="9">
        <f>HYPERLINK("#'Full Results'!A59", 59)</f>
        <v>59</v>
      </c>
      <c r="F14" s="10"/>
    </row>
    <row r="15" spans="3:6" x14ac:dyDescent="0.35">
      <c r="C15" s="8">
        <v>7</v>
      </c>
      <c r="D15" s="5" t="str">
        <f>HYPERLINK("#'Table 7'!A1", "Do you think of the following political parties as having a serious chance of winning the next general election?: Labour")</f>
        <v>Do you think of the following political parties as having a serious chance of winning the next general election?: Labour</v>
      </c>
      <c r="E15" s="9">
        <f>HYPERLINK("#'Full Results'!A59", 59)</f>
        <v>59</v>
      </c>
      <c r="F15" s="10" t="s">
        <v>18</v>
      </c>
    </row>
    <row r="16" spans="3:6" x14ac:dyDescent="0.35">
      <c r="C16" s="8">
        <v>8</v>
      </c>
      <c r="D16" s="5" t="str">
        <f>HYPERLINK("#'Table 8'!A1", "Do you think of the following political parties as having a serious chance of winning the next general election?: Conservative")</f>
        <v>Do you think of the following political parties as having a serious chance of winning the next general election?: Conservative</v>
      </c>
      <c r="E16" s="9">
        <f>HYPERLINK("#'Full Results'!A67", 67)</f>
        <v>67</v>
      </c>
      <c r="F16" s="10" t="s">
        <v>18</v>
      </c>
    </row>
    <row r="17" spans="3:6" x14ac:dyDescent="0.35">
      <c r="C17" s="8">
        <v>9</v>
      </c>
      <c r="D17" s="5" t="str">
        <f>HYPERLINK("#'Table 9'!A1", "Do you think of the following political parties as having a serious chance of winning the next general election?: Green")</f>
        <v>Do you think of the following political parties as having a serious chance of winning the next general election?: Green</v>
      </c>
      <c r="E17" s="9">
        <f>HYPERLINK("#'Full Results'!A75", 75)</f>
        <v>75</v>
      </c>
      <c r="F17" s="10" t="s">
        <v>18</v>
      </c>
    </row>
    <row r="18" spans="3:6" x14ac:dyDescent="0.35">
      <c r="C18" s="8">
        <v>10</v>
      </c>
      <c r="D18" s="5" t="str">
        <f>HYPERLINK("#'Table 10'!A1", "Do you think of the following political parties as having a serious chance of winning the next general election?: Liberal Democrat")</f>
        <v>Do you think of the following political parties as having a serious chance of winning the next general election?: Liberal Democrat</v>
      </c>
      <c r="E18" s="9">
        <f>HYPERLINK("#'Full Results'!A83", 83)</f>
        <v>83</v>
      </c>
      <c r="F18" s="10" t="s">
        <v>18</v>
      </c>
    </row>
    <row r="19" spans="3:6" x14ac:dyDescent="0.35">
      <c r="C19" s="8">
        <v>11</v>
      </c>
      <c r="D19" s="5" t="str">
        <f>HYPERLINK("#'Table 11'!A1", "Do you think of the following political parties as having a serious chance of winning the next general election?: Reform UK")</f>
        <v>Do you think of the following political parties as having a serious chance of winning the next general election?: Reform UK</v>
      </c>
      <c r="E19" s="9">
        <f>HYPERLINK("#'Full Results'!A91", 91)</f>
        <v>91</v>
      </c>
      <c r="F19" s="10" t="s">
        <v>18</v>
      </c>
    </row>
    <row r="20" spans="3:6" x14ac:dyDescent="0.35">
      <c r="C20" s="8">
        <v>12</v>
      </c>
      <c r="D20" s="5" t="str">
        <f>HYPERLINK("#'Table 12'!A1", "Andy Burnham became Prime Minister on 20 July 2026 after an uncontested Labour leadership contest, without a general election. Which of the following comes closest to your view?")</f>
        <v>Andy Burnham became Prime Minister on 20 July 2026 after an uncontested Labour leadership contest, without a general election. Which of the following comes closest to your view?</v>
      </c>
      <c r="E20" s="9">
        <f>HYPERLINK("#'Full Results'!A99", 99)</f>
        <v>99</v>
      </c>
      <c r="F20" s="10" t="s">
        <v>18</v>
      </c>
    </row>
    <row r="21" spans="3:6" x14ac:dyDescent="0.35">
      <c r="C21" s="8">
        <v>13</v>
      </c>
      <c r="D21" s="5" t="str">
        <f>HYPERLINK("#'Table 13'!A1", "And, if Andy Burnham did trigger an election, which of the following outcomes do you think is most likely?")</f>
        <v>And, if Andy Burnham did trigger an election, which of the following outcomes do you think is most likely?</v>
      </c>
      <c r="E21" s="9">
        <f>HYPERLINK("#'Full Results'!A107", 107)</f>
        <v>107</v>
      </c>
      <c r="F21" s="10" t="s">
        <v>18</v>
      </c>
    </row>
    <row r="22" spans="3:6" x14ac:dyDescent="0.35">
      <c r="C22" s="8">
        <v>14</v>
      </c>
      <c r="D22" s="5" t="str">
        <f>HYPERLINK("#'Table 14'!A1", "Thinking about Reform UK right now compared to the past 6 months , which of the following comes closest to your view?")</f>
        <v>Thinking about Reform UK right now compared to the past 6 months , which of the following comes closest to your view?</v>
      </c>
      <c r="E22" s="9">
        <f>HYPERLINK("#'Full Results'!A117", 117)</f>
        <v>117</v>
      </c>
      <c r="F22" s="10" t="s">
        <v>18</v>
      </c>
    </row>
    <row r="23" spans="3:6" x14ac:dyDescent="0.35">
      <c r="C23" s="8">
        <v>15</v>
      </c>
      <c r="D23" s="5" t="str">
        <f>HYPERLINK("#'Table 15'!A1", "The UK uses the ‘First Past the Post’ system durin...")</f>
        <v>The UK uses the ‘First Past the Post’ system durin...</v>
      </c>
      <c r="E23" s="9">
        <f>HYPERLINK("#'Full Results'!A126", 126)</f>
        <v>126</v>
      </c>
      <c r="F23" s="10" t="s">
        <v>18</v>
      </c>
    </row>
    <row r="24" spans="3:6" x14ac:dyDescent="0.35">
      <c r="C24" s="8">
        <v>16</v>
      </c>
      <c r="D24" s="5" t="str">
        <f>HYPERLINK("#'Table 16'!A1", "Imagine Labour proposed moving to proportional rep...")</f>
        <v>Imagine Labour proposed moving to proportional rep...</v>
      </c>
      <c r="E24" s="9">
        <f>HYPERLINK("#'Full Results'!A136", 136)</f>
        <v>136</v>
      </c>
      <c r="F24" s="10" t="s">
        <v>19</v>
      </c>
    </row>
    <row r="25" spans="3:6" x14ac:dyDescent="0.35">
      <c r="C25" s="8">
        <v>17</v>
      </c>
      <c r="D25" s="5" t="str">
        <f>HYPERLINK("#'Table 17'!A1", "Imagine Reform proposed moving to proportional rep...")</f>
        <v>Imagine Reform proposed moving to proportional rep...</v>
      </c>
      <c r="E25" s="9">
        <f>HYPERLINK("#'Full Results'!A147", 147)</f>
        <v>147</v>
      </c>
      <c r="F25" s="10" t="s">
        <v>20</v>
      </c>
    </row>
    <row r="26" spans="3:6" x14ac:dyDescent="0.35">
      <c r="C26" s="8">
        <v>18</v>
      </c>
      <c r="D26" s="5" t="str">
        <f>HYPERLINK("#'Table 18'!A1", "In general, do you think moving to proportional representation would benefit the Labour party or the Reform party more?")</f>
        <v>In general, do you think moving to proportional representation would benefit the Labour party or the Reform party more?</v>
      </c>
      <c r="E26" s="9">
        <f>HYPERLINK("#'Full Results'!A158", 158)</f>
        <v>158</v>
      </c>
      <c r="F26" s="10" t="s">
        <v>18</v>
      </c>
    </row>
    <row r="27" spans="3:6" x14ac:dyDescent="0.35">
      <c r="C27" s="8">
        <v>19</v>
      </c>
      <c r="D27" s="5" t="str">
        <f>HYPERLINK("#'Table 19'!A1", "Which of the following comes closest to your view?")</f>
        <v>Which of the following comes closest to your view?</v>
      </c>
      <c r="E27" s="9">
        <f>HYPERLINK("#'Full Results'!A167", 167)</f>
        <v>167</v>
      </c>
      <c r="F27" s="10" t="s">
        <v>18</v>
      </c>
    </row>
    <row r="28" spans="3:6" x14ac:dyDescent="0.35">
      <c r="C28" s="8">
        <v>20</v>
      </c>
      <c r="D28" s="5" t="str">
        <f>HYPERLINK("#'Table 20'!A1", "Do you expect your personal financial situation to get better or worse over the next 5 years?")</f>
        <v>Do you expect your personal financial situation to get better or worse over the next 5 years?</v>
      </c>
      <c r="E28" s="9">
        <f>HYPERLINK("#'Full Results'!A177", 177)</f>
        <v>177</v>
      </c>
      <c r="F28" s="10" t="s">
        <v>18</v>
      </c>
    </row>
    <row r="29" spans="3:6" x14ac:dyDescent="0.35">
      <c r="C29" s="8">
        <v>21</v>
      </c>
      <c r="D29" s="5" t="str">
        <f>HYPERLINK("#'Table 21'!A1", "Has your personal financial situation got better or worse since Labour came into government in 2024?")</f>
        <v>Has your personal financial situation got better or worse since Labour came into government in 2024?</v>
      </c>
      <c r="E29" s="9">
        <f>HYPERLINK("#'Full Results'!A188", 188)</f>
        <v>188</v>
      </c>
      <c r="F29" s="10" t="s">
        <v>18</v>
      </c>
    </row>
    <row r="30" spans="3:6" x14ac:dyDescent="0.35">
      <c r="C30" s="8">
        <v>22</v>
      </c>
      <c r="D30" s="5" t="str">
        <f>HYPERLINK("#'Table 22'!A1", "Thinking about the current government, which of the following comes closest to your view?")</f>
        <v>Thinking about the current government, which of the following comes closest to your view?</v>
      </c>
      <c r="E30" s="9">
        <f>HYPERLINK("#'Full Results'!A199", 199)</f>
        <v>199</v>
      </c>
      <c r="F30" s="10" t="s">
        <v>18</v>
      </c>
    </row>
    <row r="31" spans="3:6" x14ac:dyDescent="0.35">
      <c r="C31" s="8">
        <v>23</v>
      </c>
      <c r="D31" s="5" t="str">
        <f>HYPERLINK("#'Table 23'!A1", "Which of the following comes closest to your view?")</f>
        <v>Which of the following comes closest to your view?</v>
      </c>
      <c r="E31" s="9">
        <f>HYPERLINK("#'Full Results'!A208", 208)</f>
        <v>208</v>
      </c>
      <c r="F31" s="10" t="s">
        <v>18</v>
      </c>
    </row>
    <row r="32" spans="3:6" x14ac:dyDescent="0.35">
      <c r="C32" s="8">
        <v>24</v>
      </c>
      <c r="D32" s="5" t="str">
        <f>HYPERLINK("#'Table 24'!A1", "Which of the following do you think holds more responsibility for the state of the current UK economy?")</f>
        <v>Which of the following do you think holds more responsibility for the state of the current UK economy?</v>
      </c>
      <c r="E32" s="9">
        <f>HYPERLINK("#'Full Results'!A217", 217)</f>
        <v>217</v>
      </c>
      <c r="F32" s="10" t="s">
        <v>18</v>
      </c>
    </row>
    <row r="33" spans="3:6" x14ac:dyDescent="0.35">
      <c r="C33" s="8">
        <v>25</v>
      </c>
      <c r="D33" s="5" t="str">
        <f>HYPERLINK("#'Table 25'!A1", "Next month, the government will announce the Budget, setting out its plans for taxes and public spending. Thinking about your own household, do you expect the Budget to leave you…")</f>
        <v>Next month, the government will announce the Budget, setting out its plans for taxes and public spending. Thinking about your own household, do you expect the Budget to leave you…</v>
      </c>
      <c r="E33" s="9">
        <f>HYPERLINK("#'Full Results'!A228", 228)</f>
        <v>228</v>
      </c>
      <c r="F33" s="10" t="s">
        <v>18</v>
      </c>
    </row>
    <row r="34" spans="3:6" x14ac:dyDescent="0.35">
      <c r="C34" s="8">
        <v>26</v>
      </c>
      <c r="D34" s="5" t="str">
        <f>HYPERLINK("#'Table 26'!A1", "Grid Summary: Do you agree or disagree with the following?")</f>
        <v>Grid Summary: Do you agree or disagree with the following?</v>
      </c>
      <c r="E34" s="9">
        <f>HYPERLINK("#'Full Results'!A239", 239)</f>
        <v>239</v>
      </c>
      <c r="F34" s="10"/>
    </row>
    <row r="35" spans="3:6" x14ac:dyDescent="0.35">
      <c r="C35" s="8">
        <v>27</v>
      </c>
      <c r="D35" s="5" t="str">
        <f>HYPERLINK("#'Table 27'!A1", "Do you agree or disagree with the following?: The world is becoming a more dangerous place")</f>
        <v>Do you agree or disagree with the following?: The world is becoming a more dangerous place</v>
      </c>
      <c r="E35" s="9">
        <f>HYPERLINK("#'Full Results'!A239", 239)</f>
        <v>239</v>
      </c>
      <c r="F35" s="10" t="s">
        <v>18</v>
      </c>
    </row>
    <row r="36" spans="3:6" x14ac:dyDescent="0.35">
      <c r="C36" s="8">
        <v>28</v>
      </c>
      <c r="D36" s="5" t="str">
        <f>HYPERLINK("#'Table 28'!A1", "Do you agree or disagree with the following?: The UK has international allies it can depend upon")</f>
        <v>Do you agree or disagree with the following?: The UK has international allies it can depend upon</v>
      </c>
      <c r="E36" s="9">
        <f>HYPERLINK("#'Full Results'!A250", 250)</f>
        <v>250</v>
      </c>
      <c r="F36" s="10" t="s">
        <v>18</v>
      </c>
    </row>
    <row r="37" spans="3:6" x14ac:dyDescent="0.35">
      <c r="C37" s="8">
        <v>29</v>
      </c>
      <c r="D37" s="5" t="str">
        <f>HYPERLINK("#'Table 29'!A1", "Which of the following comes closest to your view?")</f>
        <v>Which of the following comes closest to your view?</v>
      </c>
      <c r="E37" s="9">
        <f>HYPERLINK("#'Full Results'!A261", 261)</f>
        <v>261</v>
      </c>
      <c r="F37" s="10" t="s">
        <v>18</v>
      </c>
    </row>
    <row r="38" spans="3:6" x14ac:dyDescent="0.35">
      <c r="C38" s="8">
        <v>30</v>
      </c>
      <c r="D38" s="5" t="str">
        <f>HYPERLINK("#'Table 30'!A1", "Which of the following comes closest to your views?")</f>
        <v>Which of the following comes closest to your views?</v>
      </c>
      <c r="E38" s="9">
        <f>HYPERLINK("#'Full Results'!A270", 270)</f>
        <v>270</v>
      </c>
      <c r="F38" s="10" t="s">
        <v>18</v>
      </c>
    </row>
    <row r="39" spans="3:6" x14ac:dyDescent="0.35">
      <c r="C39" s="8">
        <v>31</v>
      </c>
      <c r="D39" s="5" t="str">
        <f>HYPERLINK("#'Table 31'!A1", "Which of the following comes closest to your view?")</f>
        <v>Which of the following comes closest to your view?</v>
      </c>
      <c r="E39" s="9">
        <f>HYPERLINK("#'Full Results'!A279", 279)</f>
        <v>279</v>
      </c>
      <c r="F39" s="10" t="s">
        <v>18</v>
      </c>
    </row>
    <row r="40" spans="3:6" x14ac:dyDescent="0.35">
      <c r="C40" s="8">
        <v>32</v>
      </c>
      <c r="D40" s="5" t="str">
        <f>HYPERLINK("#'Table 32'!A1", "Which of the following are the UK’s most important allies? Select up to three of the following")</f>
        <v>Which of the following are the UK’s most important allies? Select up to three of the following</v>
      </c>
      <c r="E40" s="9">
        <f>HYPERLINK("#'Full Results'!A287", 287)</f>
        <v>287</v>
      </c>
      <c r="F40" s="10" t="s">
        <v>18</v>
      </c>
    </row>
    <row r="41" spans="3:6" x14ac:dyDescent="0.35">
      <c r="C41" s="8">
        <v>33</v>
      </c>
      <c r="D41" s="5" t="str">
        <f>HYPERLINK("#'Table 33'!A1", "Grid Summary: Thinking about the US, do you agree or disagree with the following?")</f>
        <v>Grid Summary: Thinking about the US, do you agree or disagree with the following?</v>
      </c>
      <c r="E41" s="9">
        <f>HYPERLINK("#'Full Results'!A309", 309)</f>
        <v>309</v>
      </c>
      <c r="F41" s="10"/>
    </row>
    <row r="42" spans="3:6" x14ac:dyDescent="0.35">
      <c r="C42" s="8">
        <v>34</v>
      </c>
      <c r="D42" s="5" t="str">
        <f>HYPERLINK("#'Table 34'!A1", "Thinking about the US, do you agree or disagree with the following?: The US is a reliable ally")</f>
        <v>Thinking about the US, do you agree or disagree with the following?: The US is a reliable ally</v>
      </c>
      <c r="E42" s="9">
        <f>HYPERLINK("#'Full Results'!A309", 309)</f>
        <v>309</v>
      </c>
      <c r="F42" s="10" t="s">
        <v>18</v>
      </c>
    </row>
    <row r="43" spans="3:6" x14ac:dyDescent="0.35">
      <c r="C43" s="8">
        <v>35</v>
      </c>
      <c r="D43" s="5" t="str">
        <f>HYPERLINK("#'Table 35'!A1", "Thinking about the US, do you agree or disagree with the following?: Our enemies would be afraid to attack the UK because of our relationship with The US")</f>
        <v>Thinking about the US, do you agree or disagree with the following?: Our enemies would be afraid to attack the UK because of our relationship with The US</v>
      </c>
      <c r="E43" s="9">
        <f>HYPERLINK("#'Full Results'!A320", 320)</f>
        <v>320</v>
      </c>
      <c r="F43" s="10" t="s">
        <v>18</v>
      </c>
    </row>
    <row r="44" spans="3:6" x14ac:dyDescent="0.35">
      <c r="C44" s="8">
        <v>36</v>
      </c>
      <c r="D44" s="5" t="str">
        <f>HYPERLINK("#'Table 36'!A1", "Thinking about the US, do you agree or disagree with the following?: The US has a strong military")</f>
        <v>Thinking about the US, do you agree or disagree with the following?: The US has a strong military</v>
      </c>
      <c r="E44" s="9">
        <f>HYPERLINK("#'Full Results'!A331", 331)</f>
        <v>331</v>
      </c>
      <c r="F44" s="10" t="s">
        <v>18</v>
      </c>
    </row>
    <row r="45" spans="3:6" x14ac:dyDescent="0.35">
      <c r="C45" s="8">
        <v>37</v>
      </c>
      <c r="D45" s="5" t="str">
        <f>HYPERLINK("#'Table 37'!A1", "Thinking about the US, do you agree or disagree with the following?: The US shares our values")</f>
        <v>Thinking about the US, do you agree or disagree with the following?: The US shares our values</v>
      </c>
      <c r="E45" s="9">
        <f>HYPERLINK("#'Full Results'!A342", 342)</f>
        <v>342</v>
      </c>
      <c r="F45" s="10" t="s">
        <v>18</v>
      </c>
    </row>
    <row r="46" spans="3:6" x14ac:dyDescent="0.35">
      <c r="C46" s="8">
        <v>38</v>
      </c>
      <c r="D46" s="5" t="str">
        <f>HYPERLINK("#'Table 38'!A1", "Thinking about the US, do you agree or disagree with the following?: The US has a strong economy")</f>
        <v>Thinking about the US, do you agree or disagree with the following?: The US has a strong economy</v>
      </c>
      <c r="E46" s="9">
        <f>HYPERLINK("#'Full Results'!A353", 353)</f>
        <v>353</v>
      </c>
      <c r="F46" s="10" t="s">
        <v>18</v>
      </c>
    </row>
    <row r="47" spans="3:6" x14ac:dyDescent="0.35">
      <c r="C47" s="8">
        <v>39</v>
      </c>
      <c r="D47" s="5" t="str">
        <f>HYPERLINK("#'Table 39'!A1", "Thinking about the US, do you agree or disagree with the following?: The US protects democracy")</f>
        <v>Thinking about the US, do you agree or disagree with the following?: The US protects democracy</v>
      </c>
      <c r="E47" s="9">
        <f>HYPERLINK("#'Full Results'!A364", 364)</f>
        <v>364</v>
      </c>
      <c r="F47" s="10" t="s">
        <v>18</v>
      </c>
    </row>
    <row r="48" spans="3:6" x14ac:dyDescent="0.35">
      <c r="C48" s="8">
        <v>40</v>
      </c>
      <c r="D48" s="5" t="str">
        <f>HYPERLINK("#'Table 40'!A1", "Which of the following best explains what the UK needs right now?")</f>
        <v>Which of the following best explains what the UK needs right now?</v>
      </c>
      <c r="E48" s="9">
        <f>HYPERLINK("#'Full Results'!A375", 375)</f>
        <v>375</v>
      </c>
      <c r="F48" s="10" t="s">
        <v>18</v>
      </c>
    </row>
    <row r="49" spans="3:6" x14ac:dyDescent="0.35">
      <c r="C49" s="8">
        <v>41</v>
      </c>
      <c r="D49" s="5" t="str">
        <f>HYPERLINK("#'Table 41'!A1", "Which of the following do you think should be the top priorities for the the UK government? Please select up to three.")</f>
        <v>Which of the following do you think should be the top priorities for the the UK government? Please select up to three.</v>
      </c>
      <c r="E49" s="9">
        <f>HYPERLINK("#'Full Results'!A385", 385)</f>
        <v>385</v>
      </c>
      <c r="F49" s="10" t="s">
        <v>18</v>
      </c>
    </row>
    <row r="50" spans="3:6" x14ac:dyDescent="0.35">
      <c r="C50" s="8">
        <v>42</v>
      </c>
      <c r="D50" s="5" t="str">
        <f>HYPERLINK("#'Table 42'!A1", "How seriously do you take the issue of climate change?")</f>
        <v>How seriously do you take the issue of climate change?</v>
      </c>
      <c r="E50" s="9">
        <f>HYPERLINK("#'Full Results'!A406", 406)</f>
        <v>406</v>
      </c>
      <c r="F50" s="10" t="s">
        <v>18</v>
      </c>
    </row>
    <row r="51" spans="3:6" x14ac:dyDescent="0.35">
      <c r="C51" s="8">
        <v>43</v>
      </c>
      <c r="D51" s="5" t="str">
        <f>HYPERLINK("#'Table 43'!A1", "Which of the following comes closest to your view?")</f>
        <v>Which of the following comes closest to your view?</v>
      </c>
      <c r="E51" s="9">
        <f>HYPERLINK("#'Full Results'!A417", 417)</f>
        <v>417</v>
      </c>
      <c r="F51" s="10" t="s">
        <v>18</v>
      </c>
    </row>
    <row r="52" spans="3:6" x14ac:dyDescent="0.35">
      <c r="C52" s="8">
        <v>44</v>
      </c>
      <c r="D52" s="5" t="str">
        <f>HYPERLINK("#'Table 44'!A1", "Which of the following comes closest to your view?")</f>
        <v>Which of the following comes closest to your view?</v>
      </c>
      <c r="E52" s="9">
        <f>HYPERLINK("#'Full Results'!A427", 427)</f>
        <v>427</v>
      </c>
      <c r="F52" s="10" t="s">
        <v>18</v>
      </c>
    </row>
    <row r="53" spans="3:6" x14ac:dyDescent="0.35">
      <c r="C53" s="8">
        <v>45</v>
      </c>
      <c r="D53" s="5" t="str">
        <f>HYPERLINK("#'Table 45'!A1", "Which of the following comes closest to your view?")</f>
        <v>Which of the following comes closest to your view?</v>
      </c>
      <c r="E53" s="9">
        <f>HYPERLINK("#'Full Results'!A436", 436)</f>
        <v>436</v>
      </c>
      <c r="F53" s="10" t="s">
        <v>18</v>
      </c>
    </row>
    <row r="54" spans="3:6" x14ac:dyDescent="0.35">
      <c r="C54" s="8">
        <v>46</v>
      </c>
      <c r="D54" s="5" t="str">
        <f>HYPERLINK("#'Table 46'!A1", "Which of the following comes closest to your view?")</f>
        <v>Which of the following comes closest to your view?</v>
      </c>
      <c r="E54" s="9">
        <f>HYPERLINK("#'Full Results'!A445", 445)</f>
        <v>445</v>
      </c>
      <c r="F54" s="10" t="s">
        <v>18</v>
      </c>
    </row>
    <row r="55" spans="3:6" x14ac:dyDescent="0.35">
      <c r="C55" s="8">
        <v>47</v>
      </c>
      <c r="D55" s="5" t="str">
        <f>HYPERLINK("#'Table 47'!A1", "Which of the following do you think holds the most responsibility for dealing with climate change?")</f>
        <v>Which of the following do you think holds the most responsibility for dealing with climate change?</v>
      </c>
      <c r="E55" s="9">
        <f>HYPERLINK("#'Full Results'!A454", 454)</f>
        <v>454</v>
      </c>
      <c r="F55" s="10" t="s">
        <v>18</v>
      </c>
    </row>
    <row r="56" spans="3:6" x14ac:dyDescent="0.35">
      <c r="C56" s="8">
        <v>48</v>
      </c>
      <c r="D56" s="5" t="str">
        <f>HYPERLINK("#'Table 48'!A1", "Grid Summary: Do you agree or disagree with the following?")</f>
        <v>Grid Summary: Do you agree or disagree with the following?</v>
      </c>
      <c r="E56" s="9">
        <f>HYPERLINK("#'Full Results'!A463", 463)</f>
        <v>463</v>
      </c>
      <c r="F56" s="10"/>
    </row>
    <row r="57" spans="3:6" x14ac:dyDescent="0.35">
      <c r="C57" s="8">
        <v>49</v>
      </c>
      <c r="D57" s="5" t="str">
        <f>HYPERLINK("#'Table 49'!A1", "Do you agree or disagree with the following?: At this point, we cannot stop the climate from changing even with major global action")</f>
        <v>Do you agree or disagree with the following?: At this point, we cannot stop the climate from changing even with major global action</v>
      </c>
      <c r="E57" s="9">
        <f>HYPERLINK("#'Full Results'!A463", 463)</f>
        <v>463</v>
      </c>
      <c r="F57" s="10" t="s">
        <v>18</v>
      </c>
    </row>
    <row r="58" spans="3:6" x14ac:dyDescent="0.35">
      <c r="C58" s="8">
        <v>50</v>
      </c>
      <c r="D58" s="5" t="str">
        <f>HYPERLINK("#'Table 50'!A1", "Do you agree or disagree with the following?: The UK has already done its part to help with climate change")</f>
        <v>Do you agree or disagree with the following?: The UK has already done its part to help with climate change</v>
      </c>
      <c r="E58" s="9">
        <f>HYPERLINK("#'Full Results'!A474", 474)</f>
        <v>474</v>
      </c>
      <c r="F58" s="10" t="s">
        <v>18</v>
      </c>
    </row>
    <row r="59" spans="3:6" x14ac:dyDescent="0.35">
      <c r="C59" s="8">
        <v>51</v>
      </c>
      <c r="D59" s="5" t="str">
        <f>HYPERLINK("#'Table 51'!A1", "Do you agree or disagree with the following?: Nothing we do to stop climate change seems to have any impact")</f>
        <v>Do you agree or disagree with the following?: Nothing we do to stop climate change seems to have any impact</v>
      </c>
      <c r="E59" s="9">
        <f>HYPERLINK("#'Full Results'!A485", 485)</f>
        <v>485</v>
      </c>
      <c r="F59" s="10" t="s">
        <v>18</v>
      </c>
    </row>
    <row r="60" spans="3:6" x14ac:dyDescent="0.35">
      <c r="C60" s="8">
        <v>52</v>
      </c>
      <c r="D60" s="5" t="str">
        <f>HYPERLINK("#'Table 52'!A1", "Do you agree or disagree with the following?: My personal action can make a difference to reduce the impact of climate change")</f>
        <v>Do you agree or disagree with the following?: My personal action can make a difference to reduce the impact of climate change</v>
      </c>
      <c r="E60" s="9">
        <f>HYPERLINK("#'Full Results'!A496", 496)</f>
        <v>496</v>
      </c>
      <c r="F60" s="10" t="s">
        <v>18</v>
      </c>
    </row>
    <row r="61" spans="3:6" x14ac:dyDescent="0.35">
      <c r="C61" s="8">
        <v>53</v>
      </c>
      <c r="D61" s="5" t="str">
        <f>HYPERLINK("#'Table 53'!A1", "Do you agree or disagree with the following?: Focusing on energy and environmental policies takes attention and resources away from other priorities, such as the cost of living, healthcare and housing.")</f>
        <v>Do you agree or disagree with the following?: Focusing on energy and environmental policies takes attention and resources away from other priorities, such as the cost of living, healthcare and housing.</v>
      </c>
      <c r="E61" s="9">
        <f>HYPERLINK("#'Full Results'!A507", 507)</f>
        <v>507</v>
      </c>
      <c r="F61" s="10" t="s">
        <v>18</v>
      </c>
    </row>
    <row r="62" spans="3:6" x14ac:dyDescent="0.35">
      <c r="C62" s="8">
        <v>54</v>
      </c>
      <c r="D62" s="5" t="str">
        <f>HYPERLINK("#'Table 54'!A1", "Which of the following comes closer to your view?")</f>
        <v>Which of the following comes closer to your view?</v>
      </c>
      <c r="E62" s="9">
        <f>HYPERLINK("#'Full Results'!A518", 518)</f>
        <v>518</v>
      </c>
      <c r="F62" s="10" t="s">
        <v>18</v>
      </c>
    </row>
    <row r="63" spans="3:6" x14ac:dyDescent="0.35">
      <c r="C63" s="8">
        <v>55</v>
      </c>
      <c r="D63" s="5" t="str">
        <f>HYPERLINK("#'Table 55'!A1", "Which of the following comes closest to your view?")</f>
        <v>Which of the following comes closest to your view?</v>
      </c>
      <c r="E63" s="9">
        <f>HYPERLINK("#'Full Results'!A526", 526)</f>
        <v>526</v>
      </c>
      <c r="F63" s="10" t="s">
        <v>18</v>
      </c>
    </row>
    <row r="64" spans="3:6" x14ac:dyDescent="0.35">
      <c r="C64" s="8">
        <v>56</v>
      </c>
      <c r="D64" s="5" t="str">
        <f>HYPERLINK("#'Table 56'!A1", "Grid Summary: Which of the following come closest to your view?")</f>
        <v>Grid Summary: Which of the following come closest to your view?</v>
      </c>
      <c r="E64" s="9">
        <f>HYPERLINK("#'Full Results'!A535", 535)</f>
        <v>535</v>
      </c>
      <c r="F64" s="10"/>
    </row>
    <row r="65" spans="3:6" x14ac:dyDescent="0.35">
      <c r="C65" s="8">
        <v>57</v>
      </c>
      <c r="D65" s="5" t="str">
        <f>HYPERLINK("#'Table 57'!A1", "Which of the following come closest to your view?: Immigrants take jobs away from people born in the UK | Immigrants do not take jobs away from people born in the UK")</f>
        <v>Which of the following come closest to your view?: Immigrants take jobs away from people born in the UK | Immigrants do not take jobs away from people born in the UK</v>
      </c>
      <c r="E65" s="9">
        <f>HYPERLINK("#'Full Results'!A535", 535)</f>
        <v>535</v>
      </c>
      <c r="F65" s="10" t="s">
        <v>18</v>
      </c>
    </row>
    <row r="66" spans="3:6" x14ac:dyDescent="0.35">
      <c r="C66" s="8">
        <v>58</v>
      </c>
      <c r="D66" s="5" t="str">
        <f>HYPERLINK("#'Table 58'!A1", "Which of the following come closest to your view?: Those who immigrate here love the UK more than those born in the UK | Those born in the UK love the UK more than those who immigrate here")</f>
        <v>Which of the following come closest to your view?: Those who immigrate here love the UK more than those born in the UK | Those born in the UK love the UK more than those who immigrate here</v>
      </c>
      <c r="E66" s="9">
        <f>HYPERLINK("#'Full Results'!A545", 545)</f>
        <v>545</v>
      </c>
      <c r="F66" s="10" t="s">
        <v>18</v>
      </c>
    </row>
    <row r="67" spans="3:6" x14ac:dyDescent="0.35">
      <c r="C67" s="8">
        <v>59</v>
      </c>
      <c r="D67" s="5" t="str">
        <f>HYPERLINK("#'Table 59'!A1", "Which of the following come closest to your view?: Immigration has an overall negative effect on the UK | Immigration has an overall positive effect on the UK")</f>
        <v>Which of the following come closest to your view?: Immigration has an overall negative effect on the UK | Immigration has an overall positive effect on the UK</v>
      </c>
      <c r="E67" s="9">
        <f>HYPERLINK("#'Full Results'!A555", 555)</f>
        <v>555</v>
      </c>
      <c r="F67" s="10" t="s">
        <v>18</v>
      </c>
    </row>
    <row r="68" spans="3:6" x14ac:dyDescent="0.35">
      <c r="C68" s="8">
        <v>60</v>
      </c>
      <c r="D68" s="5" t="str">
        <f>HYPERLINK("#'Table 60'!A1", "Which of the following come closest to your view?: Overall, my country sees more benefits than costs from illegal immigration | Overall, my country sees more costs than benefits from illegal immigration")</f>
        <v>Which of the following come closest to your view?: Overall, my country sees more benefits than costs from illegal immigration | Overall, my country sees more costs than benefits from illegal immigration</v>
      </c>
      <c r="E68" s="9">
        <f>HYPERLINK("#'Full Results'!A565", 565)</f>
        <v>565</v>
      </c>
      <c r="F68" s="10" t="s">
        <v>18</v>
      </c>
    </row>
    <row r="69" spans="3:6" x14ac:dyDescent="0.35">
      <c r="C69" s="8">
        <v>61</v>
      </c>
      <c r="D69" s="5" t="str">
        <f>HYPERLINK("#'Table 61'!A1", "Which of the following come closest to your view?: It is too easy to legally immigrate to the UK | It is too difficult to legally immigrate to the UK")</f>
        <v>Which of the following come closest to your view?: It is too easy to legally immigrate to the UK | It is too difficult to legally immigrate to the UK</v>
      </c>
      <c r="E69" s="9">
        <f>HYPERLINK("#'Full Results'!A575", 575)</f>
        <v>575</v>
      </c>
      <c r="F69" s="10" t="s">
        <v>18</v>
      </c>
    </row>
    <row r="70" spans="3:6" x14ac:dyDescent="0.35">
      <c r="C70" s="8">
        <v>62</v>
      </c>
      <c r="D70" s="5" t="str">
        <f>HYPERLINK("#'Table 62'!A1", "Which of the following come closest to your view on the people who illegally immigrate to the UK?")</f>
        <v>Which of the following come closest to your view on the people who illegally immigrate to the UK?</v>
      </c>
      <c r="E70" s="9">
        <f>HYPERLINK("#'Full Results'!A585", 585)</f>
        <v>585</v>
      </c>
      <c r="F70" s="10" t="s">
        <v>18</v>
      </c>
    </row>
    <row r="71" spans="3:6" x14ac:dyDescent="0.35">
      <c r="C71" s="8">
        <v>63</v>
      </c>
      <c r="D71" s="5" t="str">
        <f>HYPERLINK("#'Table 63'!A1", "Which of the following comes closest to your view on action the government should take when it comes to the national border?")</f>
        <v>Which of the following comes closest to your view on action the government should take when it comes to the national border?</v>
      </c>
      <c r="E71" s="9">
        <f>HYPERLINK("#'Full Results'!A593", 593)</f>
        <v>593</v>
      </c>
      <c r="F71" s="10" t="s">
        <v>18</v>
      </c>
    </row>
    <row r="72" spans="3:6" x14ac:dyDescent="0.35">
      <c r="C72" s="8">
        <v>64</v>
      </c>
      <c r="D72" s="5" t="str">
        <f>HYPERLINK("#'Table 64'!A1", "When it comes to illegal immigration into Europe, which of the following comes closest to your view?")</f>
        <v>When it comes to illegal immigration into Europe, which of the following comes closest to your view?</v>
      </c>
      <c r="E72" s="9">
        <f>HYPERLINK("#'Full Results'!A604", 604)</f>
        <v>604</v>
      </c>
      <c r="F72" s="10" t="s">
        <v>18</v>
      </c>
    </row>
    <row r="73" spans="3:6" x14ac:dyDescent="0.35">
      <c r="C73" s="8">
        <v>65</v>
      </c>
      <c r="D73" s="5" t="str">
        <f>HYPERLINK("#'Table 65'!A1", "Which comes closest to your view on how the U.K. should handle illegal immigration into Europe?")</f>
        <v>Which comes closest to your view on how the U.K. should handle illegal immigration into Europe?</v>
      </c>
      <c r="E73" s="9">
        <f>HYPERLINK("#'Full Results'!A612", 612)</f>
        <v>612</v>
      </c>
      <c r="F73" s="10" t="s">
        <v>18</v>
      </c>
    </row>
    <row r="74" spans="3:6" x14ac:dyDescent="0.35">
      <c r="C74" s="8">
        <v>66</v>
      </c>
      <c r="D74" s="5" t="str">
        <f>HYPERLINK("#'Table 66'!A1", "Grid Summary: Thinking about different reasons people come to live in your country, would you like to see more or fewer of each of the following?")</f>
        <v>Grid Summary: Thinking about different reasons people come to live in your country, would you like to see more or fewer of each of the following?</v>
      </c>
      <c r="E74" s="9">
        <f>HYPERLINK("#'Full Results'!A620", 620)</f>
        <v>620</v>
      </c>
      <c r="F74" s="10"/>
    </row>
    <row r="75" spans="3:6" x14ac:dyDescent="0.35">
      <c r="C75" s="8">
        <v>67</v>
      </c>
      <c r="D75" s="5" t="str">
        <f>HYPERLINK("#'Table 67'!A1", "Thinking about different reasons people come to live in your country, would you like to see more or fewer of each of the following?: People coming to study at a university")</f>
        <v>Thinking about different reasons people come to live in your country, would you like to see more or fewer of each of the following?: People coming to study at a university</v>
      </c>
      <c r="E75" s="9">
        <f>HYPERLINK("#'Full Results'!A620", 620)</f>
        <v>620</v>
      </c>
      <c r="F75" s="10" t="s">
        <v>18</v>
      </c>
    </row>
    <row r="76" spans="3:6" x14ac:dyDescent="0.35">
      <c r="C76" s="8">
        <v>68</v>
      </c>
      <c r="D76" s="5" t="str">
        <f>HYPERLINK("#'Table 68'!A1", "Thinking about different reasons people come to live in your country, would you like to see more or fewer of each of the following?: People coming to do highly skilled work or highly paid jobs")</f>
        <v>Thinking about different reasons people come to live in your country, would you like to see more or fewer of each of the following?: People coming to do highly skilled work or highly paid jobs</v>
      </c>
      <c r="E76" s="9">
        <f>HYPERLINK("#'Full Results'!A630", 630)</f>
        <v>630</v>
      </c>
      <c r="F76" s="10" t="s">
        <v>18</v>
      </c>
    </row>
    <row r="77" spans="3:6" x14ac:dyDescent="0.35">
      <c r="C77" s="8">
        <v>69</v>
      </c>
      <c r="D77" s="5" t="str">
        <f>HYPERLINK("#'Table 69'!A1", "Thinking about different reasons people come to li...")</f>
        <v>Thinking about different reasons people come to li...</v>
      </c>
      <c r="E77" s="9">
        <f>HYPERLINK("#'Full Results'!A640", 640)</f>
        <v>640</v>
      </c>
      <c r="F77" s="10" t="s">
        <v>18</v>
      </c>
    </row>
    <row r="78" spans="3:6" x14ac:dyDescent="0.35">
      <c r="C78" s="8">
        <v>70</v>
      </c>
      <c r="D78" s="5" t="str">
        <f>HYPERLINK("#'Table 70'!A1", "Thinking about different reasons people come to live in your country, would you like to see more or fewer of each of the following?: People coming to retire")</f>
        <v>Thinking about different reasons people come to live in your country, would you like to see more or fewer of each of the following?: People coming to retire</v>
      </c>
      <c r="E78" s="9">
        <f>HYPERLINK("#'Full Results'!A650", 650)</f>
        <v>650</v>
      </c>
      <c r="F78" s="10" t="s">
        <v>18</v>
      </c>
    </row>
    <row r="79" spans="3:6" x14ac:dyDescent="0.35">
      <c r="C79" s="8">
        <v>71</v>
      </c>
      <c r="D79" s="5" t="str">
        <f>HYPERLINK("#'Table 71'!A1", "Thinking about different reasons people come to live in your country, would you like to see more or fewer of each of the following?: Refugees fleeing war or persecution")</f>
        <v>Thinking about different reasons people come to live in your country, would you like to see more or fewer of each of the following?: Refugees fleeing war or persecution</v>
      </c>
      <c r="E79" s="9">
        <f>HYPERLINK("#'Full Results'!A660", 660)</f>
        <v>660</v>
      </c>
      <c r="F79" s="10" t="s">
        <v>18</v>
      </c>
    </row>
    <row r="80" spans="3:6" x14ac:dyDescent="0.35">
      <c r="C80" s="8">
        <v>72</v>
      </c>
      <c r="D80" s="5" t="str">
        <f>HYPERLINK("#'Table 72'!A1", "Thinking about different reasons people come to live in your country, would you like to see more or fewer of each of the following?: People coming to start or run a business")</f>
        <v>Thinking about different reasons people come to live in your country, would you like to see more or fewer of each of the following?: People coming to start or run a business</v>
      </c>
      <c r="E80" s="9">
        <f>HYPERLINK("#'Full Results'!A670", 670)</f>
        <v>670</v>
      </c>
      <c r="F80" s="10" t="s">
        <v>18</v>
      </c>
    </row>
    <row r="81" spans="3:6" x14ac:dyDescent="0.35">
      <c r="C81" s="8">
        <v>73</v>
      </c>
      <c r="D81" s="5" t="str">
        <f>HYPERLINK("#'Table 73'!A1", "Thinking about people who do not currently have permission to remain in the UK, which, if any, should the government prioritise for deportation? Please select up to three.")</f>
        <v>Thinking about people who do not currently have permission to remain in the UK, which, if any, should the government prioritise for deportation? Please select up to three.</v>
      </c>
      <c r="E81" s="9">
        <f>HYPERLINK("#'Full Results'!A680", 680)</f>
        <v>680</v>
      </c>
      <c r="F81" s="10" t="s">
        <v>18</v>
      </c>
    </row>
    <row r="82" spans="3:6" x14ac:dyDescent="0.35">
      <c r="C82" s="8">
        <v>74</v>
      </c>
      <c r="D82" s="5" t="str">
        <f>HYPERLINK("#'Table 74'!A1", "Grid Summary: Would you support or oppose each of the following?")</f>
        <v>Grid Summary: Would you support or oppose each of the following?</v>
      </c>
      <c r="E82" s="9">
        <f>HYPERLINK("#'Full Results'!A697", 697)</f>
        <v>697</v>
      </c>
      <c r="F82" s="10"/>
    </row>
    <row r="83" spans="3:6" x14ac:dyDescent="0.35">
      <c r="C83" s="8">
        <v>75</v>
      </c>
      <c r="D83" s="5" t="str">
        <f>HYPERLINK("#'Table 75'!A1", "Would you support or oppose each of the following?: Sending people with rejected asylum claims to other countries while they wait to be returned")</f>
        <v>Would you support or oppose each of the following?: Sending people with rejected asylum claims to other countries while they wait to be returned</v>
      </c>
      <c r="E83" s="9">
        <f>HYPERLINK("#'Full Results'!A697", 697)</f>
        <v>697</v>
      </c>
      <c r="F83" s="10" t="s">
        <v>18</v>
      </c>
    </row>
    <row r="84" spans="3:6" x14ac:dyDescent="0.35">
      <c r="C84" s="8">
        <v>76</v>
      </c>
      <c r="D84" s="5" t="str">
        <f>HYPERLINK("#'Table 76'!A1", "Would you support or oppose each of the following?: Providing funding to other countries to help reduce illegal migration towards the UK")</f>
        <v>Would you support or oppose each of the following?: Providing funding to other countries to help reduce illegal migration towards the UK</v>
      </c>
      <c r="E84" s="9">
        <f>HYPERLINK("#'Full Results'!A708", 708)</f>
        <v>708</v>
      </c>
      <c r="F84" s="10" t="s">
        <v>18</v>
      </c>
    </row>
    <row r="85" spans="3:6" x14ac:dyDescent="0.35">
      <c r="C85" s="8">
        <v>77</v>
      </c>
      <c r="D85" s="5" t="str">
        <f>HYPERLINK("#'Table 77'!A1", "Which of the following, if any, are the main priorities the government should have when it comes to healthcare? Select up to three of the following")</f>
        <v>Which of the following, if any, are the main priorities the government should have when it comes to healthcare? Select up to three of the following</v>
      </c>
      <c r="E85" s="9">
        <f>HYPERLINK("#'Full Results'!A719", 719)</f>
        <v>719</v>
      </c>
      <c r="F85" s="10" t="s">
        <v>18</v>
      </c>
    </row>
    <row r="86" spans="3:6" x14ac:dyDescent="0.35">
      <c r="C86" s="8">
        <v>78</v>
      </c>
      <c r="D86" s="5" t="str">
        <f>HYPERLINK("#'Table 78'!A1", "Which of the following comes closest to your view?")</f>
        <v>Which of the following comes closest to your view?</v>
      </c>
      <c r="E86" s="9">
        <f>HYPERLINK("#'Full Results'!A736", 736)</f>
        <v>736</v>
      </c>
      <c r="F86" s="10" t="s">
        <v>18</v>
      </c>
    </row>
    <row r="87" spans="3:6" x14ac:dyDescent="0.35">
      <c r="C87" s="8">
        <v>79</v>
      </c>
      <c r="D87" s="5" t="str">
        <f>HYPERLINK("#'Table 79'!A1", "Which of the following would you prefer?")</f>
        <v>Which of the following would you prefer?</v>
      </c>
      <c r="E87" s="9">
        <f>HYPERLINK("#'Full Results'!A744", 744)</f>
        <v>744</v>
      </c>
      <c r="F87" s="10" t="s">
        <v>18</v>
      </c>
    </row>
    <row r="88" spans="3:6" x14ac:dyDescent="0.35">
      <c r="C88" s="8">
        <v>80</v>
      </c>
      <c r="D88" s="5" t="str">
        <f>HYPERLINK("#'Table 80'!A1", "Grid Summary: Which of the following, if any, have you experienced in the last 12 months?")</f>
        <v>Grid Summary: Which of the following, if any, have you experienced in the last 12 months?</v>
      </c>
      <c r="E88" s="9">
        <f>HYPERLINK("#'Full Results'!A753", 753)</f>
        <v>753</v>
      </c>
      <c r="F88" s="10"/>
    </row>
    <row r="89" spans="3:6" x14ac:dyDescent="0.35">
      <c r="C89" s="8">
        <v>81</v>
      </c>
      <c r="D89" s="5" t="str">
        <f>HYPERLINK("#'Table 81'!A1", "Which of the following, if any, have you experienced in the last 12 months?: Not being able to find the medication I need")</f>
        <v>Which of the following, if any, have you experienced in the last 12 months?: Not being able to find the medication I need</v>
      </c>
      <c r="E89" s="9">
        <f>HYPERLINK("#'Full Results'!A753", 753)</f>
        <v>753</v>
      </c>
      <c r="F89" s="10" t="s">
        <v>18</v>
      </c>
    </row>
    <row r="90" spans="3:6" x14ac:dyDescent="0.35">
      <c r="C90" s="8">
        <v>82</v>
      </c>
      <c r="D90" s="5" t="str">
        <f>HYPERLINK("#'Table 82'!A1", "Which of the following, if any, have you experienced in the last 12 months?: Shortages in my country of medicines that I needed")</f>
        <v>Which of the following, if any, have you experienced in the last 12 months?: Shortages in my country of medicines that I needed</v>
      </c>
      <c r="E90" s="9">
        <f>HYPERLINK("#'Full Results'!A762", 762)</f>
        <v>762</v>
      </c>
      <c r="F90" s="10" t="s">
        <v>18</v>
      </c>
    </row>
    <row r="91" spans="3:6" x14ac:dyDescent="0.35">
      <c r="C91" s="8">
        <v>83</v>
      </c>
      <c r="D91" s="5" t="str">
        <f>HYPERLINK("#'Table 83'!A1", "There has been some discussion about American phar...")</f>
        <v>There has been some discussion about American phar...</v>
      </c>
      <c r="E91" s="9">
        <f>HYPERLINK("#'Full Results'!A771", 771)</f>
        <v>771</v>
      </c>
      <c r="F91" s="10" t="s">
        <v>18</v>
      </c>
    </row>
    <row r="92" spans="3:6" x14ac:dyDescent="0.35">
      <c r="C92" s="8">
        <v>84</v>
      </c>
      <c r="D92" s="5" t="str">
        <f>HYPERLINK("#'Table 84'!A1", "Grid Summary: Would you support or oppose the following being built in your local area (within 3 miles of where you live)?")</f>
        <v>Grid Summary: Would you support or oppose the following being built in your local area (within 3 miles of where you live)?</v>
      </c>
      <c r="E92" s="9">
        <f>HYPERLINK("#'Full Results'!A779", 779)</f>
        <v>779</v>
      </c>
      <c r="F92" s="10"/>
    </row>
    <row r="93" spans="3:6" x14ac:dyDescent="0.35">
      <c r="C93" s="8">
        <v>85</v>
      </c>
      <c r="D93" s="5" t="str">
        <f>HYPERLINK("#'Table 85'!A1", "Would you support or oppose the following being built in your local area (within 3 miles of where you live)?: A new warehouse for preparing deliveries")</f>
        <v>Would you support or oppose the following being built in your local area (within 3 miles of where you live)?: A new warehouse for preparing deliveries</v>
      </c>
      <c r="E93" s="9">
        <f>HYPERLINK("#'Full Results'!A779", 779)</f>
        <v>779</v>
      </c>
      <c r="F93" s="10" t="s">
        <v>18</v>
      </c>
    </row>
    <row r="94" spans="3:6" x14ac:dyDescent="0.35">
      <c r="C94" s="8">
        <v>86</v>
      </c>
      <c r="D94" s="5" t="str">
        <f>HYPERLINK("#'Table 86'!A1", "Would you support or oppose the following being built in your local area (within 3 miles of where you live)?: A new power plant or other electric infrastructure")</f>
        <v>Would you support or oppose the following being built in your local area (within 3 miles of where you live)?: A new power plant or other electric infrastructure</v>
      </c>
      <c r="E94" s="9">
        <f>HYPERLINK("#'Full Results'!A790", 790)</f>
        <v>790</v>
      </c>
      <c r="F94" s="10" t="s">
        <v>18</v>
      </c>
    </row>
    <row r="95" spans="3:6" x14ac:dyDescent="0.35">
      <c r="C95" s="8">
        <v>87</v>
      </c>
      <c r="D95" s="5" t="str">
        <f>HYPERLINK("#'Table 87'!A1", "Would you support or oppose the following being built in your local area (within 3 miles of where you live)?: A new data centre for developing more advanced AI models")</f>
        <v>Would you support or oppose the following being built in your local area (within 3 miles of where you live)?: A new data centre for developing more advanced AI models</v>
      </c>
      <c r="E95" s="9">
        <f>HYPERLINK("#'Full Results'!A801", 801)</f>
        <v>801</v>
      </c>
      <c r="F95" s="10" t="s">
        <v>18</v>
      </c>
    </row>
    <row r="96" spans="3:6" x14ac:dyDescent="0.35">
      <c r="C96" s="8">
        <v>88</v>
      </c>
      <c r="D96" s="5" t="str">
        <f>HYPERLINK("#'Table 88'!A1", "Would you support or oppose the following being built in your local area (within 3 miles of where you live)?: A new data centre to support online banking, video and photo storage")</f>
        <v>Would you support or oppose the following being built in your local area (within 3 miles of where you live)?: A new data centre to support online banking, video and photo storage</v>
      </c>
      <c r="E96" s="9">
        <f>HYPERLINK("#'Full Results'!A812", 812)</f>
        <v>812</v>
      </c>
      <c r="F96" s="10" t="s">
        <v>18</v>
      </c>
    </row>
    <row r="97" spans="3:6" x14ac:dyDescent="0.35">
      <c r="C97" s="8">
        <v>89</v>
      </c>
      <c r="D97" s="5" t="str">
        <f>HYPERLINK("#'Table 89'!A1", "Grid Summary: Which of the following, as far as you are aware, are true or false?")</f>
        <v>Grid Summary: Which of the following, as far as you are aware, are true or false?</v>
      </c>
      <c r="E97" s="9">
        <f>HYPERLINK("#'Full Results'!A823", 823)</f>
        <v>823</v>
      </c>
      <c r="F97" s="10"/>
    </row>
    <row r="98" spans="3:6" x14ac:dyDescent="0.35">
      <c r="C98" s="8">
        <v>90</v>
      </c>
      <c r="D98" s="5" t="str">
        <f>HYPERLINK("#'Table 90'!A1", "Which of the following, as far as you are aware, are true or false?: Data centres raise people’s electricity bills")</f>
        <v>Which of the following, as far as you are aware, are true or false?: Data centres raise people’s electricity bills</v>
      </c>
      <c r="E98" s="9">
        <f>HYPERLINK("#'Full Results'!A823", 823)</f>
        <v>823</v>
      </c>
      <c r="F98" s="10" t="s">
        <v>18</v>
      </c>
    </row>
    <row r="99" spans="3:6" x14ac:dyDescent="0.35">
      <c r="C99" s="8">
        <v>91</v>
      </c>
      <c r="D99" s="5" t="str">
        <f>HYPERLINK("#'Table 91'!A1", "Which of the following, as far as you are aware, are true or false?: Data centres deplete the water supply")</f>
        <v>Which of the following, as far as you are aware, are true or false?: Data centres deplete the water supply</v>
      </c>
      <c r="E99" s="9">
        <f>HYPERLINK("#'Full Results'!A831", 831)</f>
        <v>831</v>
      </c>
      <c r="F99" s="10" t="s">
        <v>18</v>
      </c>
    </row>
    <row r="100" spans="3:6" x14ac:dyDescent="0.35">
      <c r="C100" s="8">
        <v>92</v>
      </c>
      <c r="D100" s="5" t="str">
        <f>HYPERLINK("#'Table 92'!A1", "Which of the following, as far as you are aware, are true or false?: Data centres are bad for the planet")</f>
        <v>Which of the following, as far as you are aware, are true or false?: Data centres are bad for the planet</v>
      </c>
      <c r="E100" s="9">
        <f>HYPERLINK("#'Full Results'!A839", 839)</f>
        <v>839</v>
      </c>
      <c r="F100" s="10" t="s">
        <v>18</v>
      </c>
    </row>
    <row r="101" spans="3:6" x14ac:dyDescent="0.35">
      <c r="C101" s="8">
        <v>93</v>
      </c>
      <c r="D101" s="5" t="str">
        <f>HYPERLINK("#'Table 93'!A1", "Which of the following comes closest to your view?")</f>
        <v>Which of the following comes closest to your view?</v>
      </c>
      <c r="E101" s="9">
        <f>HYPERLINK("#'Full Results'!A847", 847)</f>
        <v>847</v>
      </c>
      <c r="F101" s="10" t="s">
        <v>18</v>
      </c>
    </row>
    <row r="102" spans="3:6" x14ac:dyDescent="0.35">
      <c r="C102" s="8">
        <v>94</v>
      </c>
      <c r="D102" s="5" t="str">
        <f>HYPERLINK("#'Table 94'!A1", "Which of the following comes closest to your view?")</f>
        <v>Which of the following comes closest to your view?</v>
      </c>
      <c r="E102" s="9">
        <f>HYPERLINK("#'Full Results'!A856", 856)</f>
        <v>856</v>
      </c>
      <c r="F102" s="10" t="s">
        <v>18</v>
      </c>
    </row>
    <row r="103" spans="3:6" x14ac:dyDescent="0.35">
      <c r="C103" s="8">
        <v>95</v>
      </c>
      <c r="D103" s="5" t="str">
        <f>HYPERLINK("#'Table 95'!A1", "How often do you use AI?")</f>
        <v>How often do you use AI?</v>
      </c>
      <c r="E103" s="9">
        <f>HYPERLINK("#'Full Results'!A864", 864)</f>
        <v>864</v>
      </c>
      <c r="F103" s="10" t="s">
        <v>18</v>
      </c>
    </row>
    <row r="104" spans="3:6" x14ac:dyDescent="0.35">
      <c r="C104" s="8">
        <v>96</v>
      </c>
      <c r="D104" s="5" t="str">
        <f>HYPERLINK("#'Table 96'!A1", "Which of the following comes closest to your view?")</f>
        <v>Which of the following comes closest to your view?</v>
      </c>
      <c r="E104" s="9">
        <f>HYPERLINK("#'Full Results'!A877", 877)</f>
        <v>877</v>
      </c>
      <c r="F104" s="10" t="s">
        <v>18</v>
      </c>
    </row>
    <row r="105" spans="3:6" x14ac:dyDescent="0.35">
      <c r="C105" s="8">
        <v>97</v>
      </c>
      <c r="D105" s="5" t="str">
        <f>HYPERLINK("#'Table 97'!A1", "Grid Summary: Would you be comfortable for AI to be used in order to do the following?")</f>
        <v>Grid Summary: Would you be comfortable for AI to be used in order to do the following?</v>
      </c>
      <c r="E105" s="9">
        <f>HYPERLINK("#'Full Results'!A885", 885)</f>
        <v>885</v>
      </c>
      <c r="F105" s="10"/>
    </row>
    <row r="106" spans="3:6" x14ac:dyDescent="0.35">
      <c r="C106" s="8">
        <v>98</v>
      </c>
      <c r="D106" s="5" t="str">
        <f>HYPERLINK("#'Table 98'!A1", "Would you be comfortable for AI to be used in order to do the following?: To manage your personal finances")</f>
        <v>Would you be comfortable for AI to be used in order to do the following?: To manage your personal finances</v>
      </c>
      <c r="E106" s="9">
        <f>HYPERLINK("#'Full Results'!A885", 885)</f>
        <v>885</v>
      </c>
      <c r="F106" s="10" t="s">
        <v>18</v>
      </c>
    </row>
    <row r="107" spans="3:6" x14ac:dyDescent="0.35">
      <c r="C107" s="8">
        <v>99</v>
      </c>
      <c r="D107" s="5" t="str">
        <f>HYPERLINK("#'Table 99'!A1", "Would you be comfortable for AI to be used in order to do the following?: To make predictions about who is likely to commit crimes before they have committed a crime")</f>
        <v>Would you be comfortable for AI to be used in order to do the following?: To make predictions about who is likely to commit crimes before they have committed a crime</v>
      </c>
      <c r="E107" s="9">
        <f>HYPERLINK("#'Full Results'!A893", 893)</f>
        <v>893</v>
      </c>
      <c r="F107" s="10" t="s">
        <v>18</v>
      </c>
    </row>
    <row r="108" spans="3:6" x14ac:dyDescent="0.35">
      <c r="C108" s="8">
        <v>100</v>
      </c>
      <c r="D108" s="5" t="str">
        <f>HYPERLINK("#'Table 100'!A1", "Would you be comfortable for AI to be used in order to do the following?: To provide an initial diagnosis for medical symptoms")</f>
        <v>Would you be comfortable for AI to be used in order to do the following?: To provide an initial diagnosis for medical symptoms</v>
      </c>
      <c r="E108" s="9">
        <f>HYPERLINK("#'Full Results'!A901", 901)</f>
        <v>901</v>
      </c>
      <c r="F108" s="10" t="s">
        <v>18</v>
      </c>
    </row>
    <row r="109" spans="3:6" x14ac:dyDescent="0.35">
      <c r="C109" s="8">
        <v>101</v>
      </c>
      <c r="D109" s="5" t="str">
        <f>HYPERLINK("#'Table 101'!A1", "Would you be comfortable for AI to be used in order to do the following?: To mark children’s homework")</f>
        <v>Would you be comfortable for AI to be used in order to do the following?: To mark children’s homework</v>
      </c>
      <c r="E109" s="9">
        <f>HYPERLINK("#'Full Results'!A909", 909)</f>
        <v>909</v>
      </c>
      <c r="F109" s="10" t="s">
        <v>18</v>
      </c>
    </row>
    <row r="110" spans="3:6" x14ac:dyDescent="0.35">
      <c r="C110" s="8">
        <v>102</v>
      </c>
      <c r="D110" s="5" t="str">
        <f>HYPERLINK("#'Table 102'!A1", "Would you be comfortable for AI to be used in order to do the following?: To manage administrative tasks in the government")</f>
        <v>Would you be comfortable for AI to be used in order to do the following?: To manage administrative tasks in the government</v>
      </c>
      <c r="E110" s="9">
        <f>HYPERLINK("#'Full Results'!A917", 917)</f>
        <v>917</v>
      </c>
      <c r="F110" s="10" t="s">
        <v>18</v>
      </c>
    </row>
    <row r="111" spans="3:6" x14ac:dyDescent="0.35">
      <c r="C111" s="8">
        <v>103</v>
      </c>
      <c r="D111" s="5" t="str">
        <f>HYPERLINK("#'Table 103'!A1", "Would you be comfortable for AI to be used in order to do the following?: To make judgements on who is guilty or innocent in a court of law")</f>
        <v>Would you be comfortable for AI to be used in order to do the following?: To make judgements on who is guilty or innocent in a court of law</v>
      </c>
      <c r="E111" s="9">
        <f>HYPERLINK("#'Full Results'!A925", 925)</f>
        <v>925</v>
      </c>
      <c r="F111" s="10" t="s">
        <v>18</v>
      </c>
    </row>
    <row r="112" spans="3:6" x14ac:dyDescent="0.35">
      <c r="C112" s="8">
        <v>104</v>
      </c>
      <c r="D112" s="5" t="str">
        <f>HYPERLINK("#'Table 104'!A1", "Would you be comfortable for AI to be used in order to do the following?: To track people’s movements to aid police in finding criminals")</f>
        <v>Would you be comfortable for AI to be used in order to do the following?: To track people’s movements to aid police in finding criminals</v>
      </c>
      <c r="E112" s="9">
        <f>HYPERLINK("#'Full Results'!A933", 933)</f>
        <v>933</v>
      </c>
      <c r="F112" s="10" t="s">
        <v>18</v>
      </c>
    </row>
    <row r="113" spans="3:6" x14ac:dyDescent="0.35">
      <c r="C113" s="8">
        <v>105</v>
      </c>
      <c r="D113" s="5" t="str">
        <f>HYPERLINK("#'Table 105'!A1", "In general, which of the following comes closest to your view?")</f>
        <v>In general, which of the following comes closest to your view?</v>
      </c>
      <c r="E113" s="9">
        <f>HYPERLINK("#'Full Results'!A941", 941)</f>
        <v>941</v>
      </c>
      <c r="F113" s="10" t="s">
        <v>18</v>
      </c>
    </row>
    <row r="114" spans="3:6" x14ac:dyDescent="0.35">
      <c r="C114" s="8">
        <v>106</v>
      </c>
      <c r="D114" s="5" t="str">
        <f>HYPERLINK("#'Table 106'!A1", "Thinking about the effect of AI on jobs in the UK over the next ten years, which do you think is more likely?")</f>
        <v>Thinking about the effect of AI on jobs in the UK over the next ten years, which do you think is more likely?</v>
      </c>
      <c r="E114" s="9">
        <f>HYPERLINK("#'Full Results'!A950", 950)</f>
        <v>950</v>
      </c>
      <c r="F114" s="10" t="s">
        <v>18</v>
      </c>
    </row>
    <row r="115" spans="3:6" x14ac:dyDescent="0.35">
      <c r="C115" s="8">
        <v>107</v>
      </c>
      <c r="D115" s="5" t="str">
        <f>HYPERLINK("#'Table 107'!A1", "In your view, is there any risk that advanced AI will destroy humanity?")</f>
        <v>In your view, is there any risk that advanced AI will destroy humanity?</v>
      </c>
      <c r="E115" s="9">
        <f>HYPERLINK("#'Full Results'!A961", 961)</f>
        <v>961</v>
      </c>
      <c r="F115" s="10" t="s">
        <v>18</v>
      </c>
    </row>
    <row r="116" spans="3:6" x14ac:dyDescent="0.35">
      <c r="C116" s="8">
        <v>108</v>
      </c>
      <c r="D116" s="5" t="str">
        <f>HYPERLINK("#'Table 108'!A1", "A number of people who work in AI labouratories or companies have said that they believe there is a real risk that AI will kill us all. Which do you think best explains why they say this?")</f>
        <v>A number of people who work in AI labouratories or companies have said that they believe there is a real risk that AI will kill us all. Which do you think best explains why they say this?</v>
      </c>
      <c r="E116" s="9">
        <f>HYPERLINK("#'Full Results'!A972", 972)</f>
        <v>972</v>
      </c>
      <c r="F116" s="10" t="s">
        <v>18</v>
      </c>
    </row>
    <row r="117" spans="3:6" x14ac:dyDescent="0.35">
      <c r="C117" s="8">
        <v>109</v>
      </c>
      <c r="D117" s="5" t="str">
        <f>HYPERLINK("#'Table 109'!A1", "Imagine you were working on developing superintell...")</f>
        <v>Imagine you were working on developing superintell...</v>
      </c>
      <c r="E117" s="9">
        <f>HYPERLINK("#'Full Results'!A980", 980)</f>
        <v>980</v>
      </c>
      <c r="F117" s="10" t="s">
        <v>18</v>
      </c>
    </row>
    <row r="118" spans="3:6" x14ac:dyDescent="0.35">
      <c r="C118" s="8">
        <v>110</v>
      </c>
      <c r="D118" s="5" t="str">
        <f>HYPERLINK("#'Table 110'!A1", "Which of the following comes closest to your view?")</f>
        <v>Which of the following comes closest to your view?</v>
      </c>
      <c r="E118" s="9">
        <f>HYPERLINK("#'Full Results'!A987", 987)</f>
        <v>987</v>
      </c>
      <c r="F118" s="10" t="s">
        <v>18</v>
      </c>
    </row>
    <row r="119" spans="3:6" x14ac:dyDescent="0.35">
      <c r="C119" s="8">
        <v>111</v>
      </c>
      <c r="D119" s="5" t="str">
        <f>HYPERLINK("#'Table 111'!A1", "Which of the following comes closest to your view?")</f>
        <v>Which of the following comes closest to your view?</v>
      </c>
      <c r="E119" s="9">
        <f>HYPERLINK("#'Full Results'!A995", 995)</f>
        <v>995</v>
      </c>
      <c r="F119" s="10" t="s">
        <v>21</v>
      </c>
    </row>
    <row r="120" spans="3:6" x14ac:dyDescent="0.35">
      <c r="C120" s="8">
        <v>112</v>
      </c>
      <c r="D120" s="5" t="str">
        <f>HYPERLINK("#'Table 112'!A1", "Which of the following comes closest to your view?")</f>
        <v>Which of the following comes closest to your view?</v>
      </c>
      <c r="E120" s="9">
        <f>HYPERLINK("#'Full Results'!A1003", 1003)</f>
        <v>1003</v>
      </c>
      <c r="F120" s="10" t="s">
        <v>22</v>
      </c>
    </row>
    <row r="121" spans="3:6" x14ac:dyDescent="0.35">
      <c r="C121" s="8">
        <v>113</v>
      </c>
      <c r="D121" s="5" t="str">
        <f>HYPERLINK("#'Table 113'!A1", "Some have proposed putting data centres, used to s...")</f>
        <v>Some have proposed putting data centres, used to s...</v>
      </c>
      <c r="E121" s="9">
        <f>HYPERLINK("#'Full Results'!A1011", 1011)</f>
        <v>1011</v>
      </c>
      <c r="F121" s="10" t="s">
        <v>18</v>
      </c>
    </row>
    <row r="122" spans="3:6" x14ac:dyDescent="0.35">
      <c r="C122" s="8">
        <v>114</v>
      </c>
      <c r="D122" s="5" t="str">
        <f>HYPERLINK("#'Table 114'!A1", "Which of the following comes closest to your view?")</f>
        <v>Which of the following comes closest to your view?</v>
      </c>
      <c r="E122" s="9">
        <f>HYPERLINK("#'Full Results'!A1022", 1022)</f>
        <v>1022</v>
      </c>
      <c r="F122" s="10" t="s">
        <v>18</v>
      </c>
    </row>
    <row r="123" spans="3:6" x14ac:dyDescent="0.35">
      <c r="C123" s="8">
        <v>115</v>
      </c>
      <c r="D123" s="5" t="str">
        <f>HYPERLINK("#'Table 115'!A1", "Would you support or oppose installing advanced cameras that track people’s car number plates, including your own, in order to catch criminals and track suspects for crime?")</f>
        <v>Would you support or oppose installing advanced cameras that track people’s car number plates, including your own, in order to catch criminals and track suspects for crime?</v>
      </c>
      <c r="E123" s="9">
        <f>HYPERLINK("#'Full Results'!A1030", 1030)</f>
        <v>1030</v>
      </c>
      <c r="F123" s="10" t="s">
        <v>18</v>
      </c>
    </row>
    <row r="124" spans="3:6" x14ac:dyDescent="0.35">
      <c r="C124" s="8">
        <v>116</v>
      </c>
      <c r="D124" s="5" t="str">
        <f>HYPERLINK("#'Table 116'!A1", "Which of the following comes closest to your view?")</f>
        <v>Which of the following comes closest to your view?</v>
      </c>
      <c r="E124" s="9">
        <f>HYPERLINK("#'Full Results'!A1041", 1041)</f>
        <v>1041</v>
      </c>
      <c r="F124" s="10" t="s">
        <v>18</v>
      </c>
    </row>
    <row r="125" spans="3:6" x14ac:dyDescent="0.35">
      <c r="C125" s="8">
        <v>117</v>
      </c>
      <c r="D125" s="5" t="str">
        <f>HYPERLINK("#'Table 117'!A1", "Thinking about trade, which of the following comes closest to your view on international trade relationships?")</f>
        <v>Thinking about trade, which of the following comes closest to your view on international trade relationships?</v>
      </c>
      <c r="E125" s="9">
        <f>HYPERLINK("#'Full Results'!A1049", 1049)</f>
        <v>1049</v>
      </c>
      <c r="F125" s="10" t="s">
        <v>18</v>
      </c>
    </row>
    <row r="126" spans="3:6" x14ac:dyDescent="0.35">
      <c r="C126" s="8">
        <v>118</v>
      </c>
      <c r="D126" s="5" t="str">
        <f>HYPERLINK("#'Table 118'!A1", "Thinking about the relationships the UK holds with other countries, which of the following countries would you say are the most important economic and trade relationships? Select up to three of the following")</f>
        <v>Thinking about the relationships the UK holds with other countries, which of the following countries would you say are the most important economic and trade relationships? Select up to three of the following</v>
      </c>
      <c r="E126" s="9">
        <f>HYPERLINK("#'Full Results'!A1059", 1059)</f>
        <v>1059</v>
      </c>
      <c r="F126" s="10" t="s">
        <v>18</v>
      </c>
    </row>
    <row r="127" spans="3:6" x14ac:dyDescent="0.35">
      <c r="C127" s="8">
        <v>119</v>
      </c>
      <c r="D127" s="5" t="str">
        <f>HYPERLINK("#'Table 119'!A1", "Which of the following comes closest to your view?")</f>
        <v>Which of the following comes closest to your view?</v>
      </c>
      <c r="E127" s="9">
        <f>HYPERLINK("#'Full Results'!A1089", 1089)</f>
        <v>1089</v>
      </c>
      <c r="F127" s="10" t="s">
        <v>18</v>
      </c>
    </row>
    <row r="128" spans="3:6" x14ac:dyDescent="0.35">
      <c r="C128" s="8">
        <v>120</v>
      </c>
      <c r="D128" s="5" t="str">
        <f>HYPERLINK("#'Table 120'!A1", "Which of the following comes closest to your view?")</f>
        <v>Which of the following comes closest to your view?</v>
      </c>
      <c r="E128" s="9">
        <f>HYPERLINK("#'Full Results'!A1098", 1098)</f>
        <v>1098</v>
      </c>
      <c r="F128" s="10" t="s">
        <v>18</v>
      </c>
    </row>
    <row r="129" spans="3:6" x14ac:dyDescent="0.35">
      <c r="C129" s="8">
        <v>121</v>
      </c>
      <c r="D129" s="5" t="str">
        <f>HYPERLINK("#'Table 121'!A1", "Which of the following comes closest to your view?")</f>
        <v>Which of the following comes closest to your view?</v>
      </c>
      <c r="E129" s="9">
        <f>HYPERLINK("#'Full Results'!A1107", 1107)</f>
        <v>1107</v>
      </c>
      <c r="F129" s="10" t="s">
        <v>18</v>
      </c>
    </row>
    <row r="130" spans="3:6" x14ac:dyDescent="0.35">
      <c r="C130" s="8">
        <v>122</v>
      </c>
      <c r="D130" s="5" t="str">
        <f>HYPERLINK("#'Table 122'!A1", "Which of the following comes closest to your view?")</f>
        <v>Which of the following comes closest to your view?</v>
      </c>
      <c r="E130" s="9">
        <f>HYPERLINK("#'Full Results'!A1116", 1116)</f>
        <v>1116</v>
      </c>
      <c r="F130" s="10" t="s">
        <v>18</v>
      </c>
    </row>
    <row r="131" spans="3:6" x14ac:dyDescent="0.35">
      <c r="C131" s="8">
        <v>123</v>
      </c>
      <c r="D131" s="5" t="str">
        <f>HYPERLINK("#'Table 123'!A1", "Which of the following comes closest to your view?")</f>
        <v>Which of the following comes closest to your view?</v>
      </c>
      <c r="E131" s="9">
        <f>HYPERLINK("#'Full Results'!A1125", 1125)</f>
        <v>1125</v>
      </c>
      <c r="F131" s="10" t="s">
        <v>18</v>
      </c>
    </row>
    <row r="132" spans="3:6" x14ac:dyDescent="0.35">
      <c r="C132" s="8">
        <v>124</v>
      </c>
      <c r="D132" s="5" t="str">
        <f>HYPERLINK("#'Table 124'!A1", "Which of the following comes closest to your view?")</f>
        <v>Which of the following comes closest to your view?</v>
      </c>
      <c r="E132" s="9">
        <f>HYPERLINK("#'Full Results'!A1134", 1134)</f>
        <v>1134</v>
      </c>
      <c r="F132" s="10" t="s">
        <v>18</v>
      </c>
    </row>
    <row r="133" spans="3:6" x14ac:dyDescent="0.35">
      <c r="C133" s="8">
        <v>125</v>
      </c>
      <c r="D133" s="5" t="str">
        <f>HYPERLINK("#'Table 125'!A1", "Is the trade relationship between the UK and the U.S. fair?")</f>
        <v>Is the trade relationship between the UK and the U.S. fair?</v>
      </c>
      <c r="E133" s="9">
        <f>HYPERLINK("#'Full Results'!A1143", 1143)</f>
        <v>1143</v>
      </c>
      <c r="F133" s="10" t="s">
        <v>18</v>
      </c>
    </row>
    <row r="134" spans="3:6" x14ac:dyDescent="0.35">
      <c r="C134" s="8">
        <v>126</v>
      </c>
      <c r="D134" s="5" t="str">
        <f>HYPERLINK("#'Table 126'!A1", "Grid Summary: Which of the following do you associate most with the EU, U.S. and China?")</f>
        <v>Grid Summary: Which of the following do you associate most with the EU, U.S. and China?</v>
      </c>
      <c r="E134" s="9">
        <f>HYPERLINK("#'Full Results'!A1152", 1152)</f>
        <v>1152</v>
      </c>
      <c r="F134" s="10"/>
    </row>
    <row r="135" spans="3:6" x14ac:dyDescent="0.35">
      <c r="C135" s="8">
        <v>127</v>
      </c>
      <c r="D135" s="5" t="str">
        <f>HYPERLINK("#'Table 127'!A1", "Which of the following do you associate most with the EU, U.S. and China?: High quality goods")</f>
        <v>Which of the following do you associate most with the EU, U.S. and China?: High quality goods</v>
      </c>
      <c r="E135" s="9">
        <f>HYPERLINK("#'Full Results'!A1152", 1152)</f>
        <v>1152</v>
      </c>
      <c r="F135" s="10" t="s">
        <v>18</v>
      </c>
    </row>
    <row r="136" spans="3:6" x14ac:dyDescent="0.35">
      <c r="C136" s="8">
        <v>128</v>
      </c>
      <c r="D136" s="5" t="str">
        <f>HYPERLINK("#'Table 128'!A1", "Which of the following do you associate most with the EU, U.S. and China?: Affordable goods")</f>
        <v>Which of the following do you associate most with the EU, U.S. and China?: Affordable goods</v>
      </c>
      <c r="E136" s="9">
        <f>HYPERLINK("#'Full Results'!A1162", 1162)</f>
        <v>1162</v>
      </c>
      <c r="F136" s="10" t="s">
        <v>18</v>
      </c>
    </row>
    <row r="137" spans="3:6" x14ac:dyDescent="0.35">
      <c r="C137" s="8">
        <v>129</v>
      </c>
      <c r="D137" s="5" t="str">
        <f>HYPERLINK("#'Table 129'!A1", "Which of the following do you associate most with the EU, U.S. and China?: Electric vehicles")</f>
        <v>Which of the following do you associate most with the EU, U.S. and China?: Electric vehicles</v>
      </c>
      <c r="E137" s="9">
        <f>HYPERLINK("#'Full Results'!A1172", 1172)</f>
        <v>1172</v>
      </c>
      <c r="F137" s="10" t="s">
        <v>18</v>
      </c>
    </row>
    <row r="138" spans="3:6" x14ac:dyDescent="0.35">
      <c r="C138" s="8">
        <v>130</v>
      </c>
      <c r="D138" s="5" t="str">
        <f>HYPERLINK("#'Table 130'!A1", "Which of the following do you associate most with the EU, U.S. and China?: Artificial Intelligence")</f>
        <v>Which of the following do you associate most with the EU, U.S. and China?: Artificial Intelligence</v>
      </c>
      <c r="E138" s="9">
        <f>HYPERLINK("#'Full Results'!A1182", 1182)</f>
        <v>1182</v>
      </c>
      <c r="F138" s="10" t="s">
        <v>18</v>
      </c>
    </row>
    <row r="139" spans="3:6" x14ac:dyDescent="0.35">
      <c r="C139" s="8">
        <v>131</v>
      </c>
      <c r="D139" s="5" t="str">
        <f>HYPERLINK("#'Table 131'!A1", "Which of the following do you associate most with the EU, U.S. and China?: Robotics")</f>
        <v>Which of the following do you associate most with the EU, U.S. and China?: Robotics</v>
      </c>
      <c r="E139" s="9">
        <f>HYPERLINK("#'Full Results'!A1192", 1192)</f>
        <v>1192</v>
      </c>
      <c r="F139" s="10" t="s">
        <v>18</v>
      </c>
    </row>
    <row r="140" spans="3:6" x14ac:dyDescent="0.35">
      <c r="C140" s="8">
        <v>132</v>
      </c>
      <c r="D140" s="5" t="str">
        <f>HYPERLINK("#'Table 132'!A1", "Which of the following comes closest to your view?")</f>
        <v>Which of the following comes closest to your view?</v>
      </c>
      <c r="E140" s="9">
        <f>HYPERLINK("#'Full Results'!A1202", 1202)</f>
        <v>1202</v>
      </c>
      <c r="F140" s="10" t="s">
        <v>18</v>
      </c>
    </row>
    <row r="141" spans="3:6" x14ac:dyDescent="0.35">
      <c r="C141" s="8">
        <v>133</v>
      </c>
      <c r="D141" s="5" t="str">
        <f>HYPERLINK("#'Table 133'!A1", "And specifically, which of the following comes closest to your view?")</f>
        <v>And specifically, which of the following comes closest to your view?</v>
      </c>
      <c r="E141" s="9">
        <f>HYPERLINK("#'Full Results'!A1210", 1210)</f>
        <v>1210</v>
      </c>
      <c r="F141" s="10" t="s">
        <v>18</v>
      </c>
    </row>
    <row r="142" spans="3:6" x14ac:dyDescent="0.35">
      <c r="C142" s="8">
        <v>134</v>
      </c>
      <c r="D142" s="5" t="str">
        <f>HYPERLINK("#'Table 134'!A1", "And specifically, which of the following comes closest to your view?")</f>
        <v>And specifically, which of the following comes closest to your view?</v>
      </c>
      <c r="E142" s="9">
        <f>HYPERLINK("#'Full Results'!A1218", 1218)</f>
        <v>1218</v>
      </c>
      <c r="F142" s="10" t="s">
        <v>18</v>
      </c>
    </row>
    <row r="143" spans="3:6" x14ac:dyDescent="0.35">
      <c r="C143" s="8">
        <v>135</v>
      </c>
      <c r="D143" s="5" t="str">
        <f>HYPERLINK("#'Table 135'!A1", "Over the last year, the U.S. under Donald Trump has introduced tariffs on other countries, which are fees paid in order to export goods into the U.S.. Which of the following comes closest to your view?")</f>
        <v>Over the last year, the U.S. under Donald Trump has introduced tariffs on other countries, which are fees paid in order to export goods into the U.S.. Which of the following comes closest to your view?</v>
      </c>
      <c r="E143" s="9">
        <f>HYPERLINK("#'Full Results'!A1226", 1226)</f>
        <v>1226</v>
      </c>
      <c r="F143" s="10" t="s">
        <v>18</v>
      </c>
    </row>
    <row r="144" spans="3:6" x14ac:dyDescent="0.35">
      <c r="C144" s="8">
        <v>136</v>
      </c>
      <c r="D144" s="5" t="str">
        <f>HYPERLINK("#'Table 136'!A1", "Which of the following comes closest to your view?")</f>
        <v>Which of the following comes closest to your view?</v>
      </c>
      <c r="E144" s="9">
        <f>HYPERLINK("#'Full Results'!A1235", 1235)</f>
        <v>1235</v>
      </c>
      <c r="F144" s="10" t="s">
        <v>18</v>
      </c>
    </row>
    <row r="145" spans="3:6" x14ac:dyDescent="0.35">
      <c r="C145" s="8">
        <v>137</v>
      </c>
      <c r="D145" s="5" t="str">
        <f>HYPERLINK("#'Table 137'!A1", "Which of the following best describes what you think the goal of U.S. tariffs on trading partners is?")</f>
        <v>Which of the following best describes what you think the goal of U.S. tariffs on trading partners is?</v>
      </c>
      <c r="E145" s="9">
        <f>HYPERLINK("#'Full Results'!A1243", 1243)</f>
        <v>1243</v>
      </c>
      <c r="F145" s="10" t="s">
        <v>18</v>
      </c>
    </row>
    <row r="146" spans="3:6" x14ac:dyDescent="0.35">
      <c r="C146" s="8">
        <v>138</v>
      </c>
      <c r="D146" s="5" t="str">
        <f>HYPERLINK("#'Table 138'!A1", "Which of the following parties do you trust the most to protect the UK’s national security?")</f>
        <v>Which of the following parties do you trust the most to protect the UK’s national security?</v>
      </c>
      <c r="E146" s="9">
        <f>HYPERLINK("#'Full Results'!A1252", 1252)</f>
        <v>1252</v>
      </c>
      <c r="F146" s="10" t="s">
        <v>18</v>
      </c>
    </row>
    <row r="147" spans="3:6" x14ac:dyDescent="0.35">
      <c r="C147" s="8">
        <v>139</v>
      </c>
      <c r="D147" s="5" t="str">
        <f>HYPERLINK("#'Table 139'!A1", "Which of the following statements best applies to you?")</f>
        <v>Which of the following statements best applies to you?</v>
      </c>
      <c r="E147" s="9">
        <f>HYPERLINK("#'Full Results'!A1264", 1264)</f>
        <v>1264</v>
      </c>
      <c r="F147" s="10" t="s">
        <v>18</v>
      </c>
    </row>
    <row r="148" spans="3:6" x14ac:dyDescent="0.35">
      <c r="C148" s="8">
        <v>140</v>
      </c>
      <c r="D148" s="5" t="str">
        <f>HYPERLINK("#'Table 140'!A1", "Which of the following comes closest to your view?")</f>
        <v>Which of the following comes closest to your view?</v>
      </c>
      <c r="E148" s="9">
        <f>HYPERLINK("#'Full Results'!A1273", 1273)</f>
        <v>1273</v>
      </c>
      <c r="F148" s="10" t="s">
        <v>18</v>
      </c>
    </row>
    <row r="149" spans="3:6" x14ac:dyDescent="0.35">
      <c r="C149" s="8">
        <v>141</v>
      </c>
      <c r="D149" s="5" t="str">
        <f>HYPERLINK("#'Table 141'!A1", "Which of the following comes closest to your view?")</f>
        <v>Which of the following comes closest to your view?</v>
      </c>
      <c r="E149" s="9">
        <f>HYPERLINK("#'Full Results'!A1282", 1282)</f>
        <v>1282</v>
      </c>
      <c r="F149" s="10" t="s">
        <v>18</v>
      </c>
    </row>
    <row r="150" spans="3:6" x14ac:dyDescent="0.35">
      <c r="C150" s="8">
        <v>142</v>
      </c>
      <c r="D150" s="5" t="str">
        <f>HYPERLINK("#'Table 142'!A1", "The UK, Canada, and France have recently announced that they will place trade restrictions on Israeli settlements in the West Bank. To what extent do you support or oppose these restrictions?")</f>
        <v>The UK, Canada, and France have recently announced that they will place trade restrictions on Israeli settlements in the West Bank. To what extent do you support or oppose these restrictions?</v>
      </c>
      <c r="E150" s="9">
        <f>HYPERLINK("#'Full Results'!A1290", 1290)</f>
        <v>1290</v>
      </c>
      <c r="F150" s="10" t="s">
        <v>18</v>
      </c>
    </row>
    <row r="151" spans="3:6" x14ac:dyDescent="0.35">
      <c r="C151" s="8">
        <v>143</v>
      </c>
      <c r="D151" s="5" t="str">
        <f>HYPERLINK("#'Table 143'!A1", "The UK, Canada, and France have recently announced that they will place trade restrictions on Israeli settlements in the West Bank. Does the action feel too far, about right, or not far enough?")</f>
        <v>The UK, Canada, and France have recently announced that they will place trade restrictions on Israeli settlements in the West Bank. Does the action feel too far, about right, or not far enough?</v>
      </c>
      <c r="E151" s="9">
        <f>HYPERLINK("#'Full Results'!A1301", 1301)</f>
        <v>1301</v>
      </c>
      <c r="F151" s="10" t="s">
        <v>18</v>
      </c>
    </row>
    <row r="152" spans="3:6" x14ac:dyDescent="0.35">
      <c r="C152" s="8">
        <v>144</v>
      </c>
      <c r="D152" s="5" t="str">
        <f>HYPERLINK("#'Table 144'!A1", "In your view, why do you think the UK announced trade restrictions on Israeli settlements in the West Bank? Select all that apply")</f>
        <v>In your view, why do you think the UK announced trade restrictions on Israeli settlements in the West Bank? Select all that apply</v>
      </c>
      <c r="E152" s="9">
        <f>HYPERLINK("#'Full Results'!A1310", 1310)</f>
        <v>1310</v>
      </c>
      <c r="F152" s="10" t="s">
        <v>18</v>
      </c>
    </row>
    <row r="153" spans="3:6" x14ac:dyDescent="0.35">
      <c r="C153" s="8">
        <v>145</v>
      </c>
      <c r="D153" s="5" t="str">
        <f>HYPERLINK("#'Table 145'!A1", "If the Falkland Islands were invaded again, do you think the UK should or should not use its armed forces to defend them?")</f>
        <v>If the Falkland Islands were invaded again, do you think the UK should or should not use its armed forces to defend them?</v>
      </c>
      <c r="E153" s="9">
        <f>HYPERLINK("#'Full Results'!A1327", 1327)</f>
        <v>1327</v>
      </c>
      <c r="F153" s="10" t="s">
        <v>18</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W1335"/>
  <sheetViews>
    <sheetView showGridLines="0" workbookViewId="0">
      <pane xSplit="2" ySplit="8" topLeftCell="C9" activePane="bottomRight" state="frozen"/>
      <selection pane="topRight"/>
      <selection pane="bottomLeft"/>
      <selection pane="bottom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49" ht="40" customHeight="1" x14ac:dyDescent="0.55000000000000004">
      <c r="D2" s="4" t="s">
        <v>23</v>
      </c>
    </row>
    <row r="5" spans="2:49" ht="30" customHeight="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49"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49" x14ac:dyDescent="0.35">
      <c r="B7" s="11" t="s">
        <v>56</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49" x14ac:dyDescent="0.35">
      <c r="B8" s="12" t="s">
        <v>57</v>
      </c>
      <c r="C8" s="13">
        <v>2031</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49" ht="58" x14ac:dyDescent="0.35">
      <c r="B9" s="14" t="s">
        <v>58</v>
      </c>
    </row>
    <row r="10" spans="2:49" x14ac:dyDescent="0.35">
      <c r="B10" s="15" t="s">
        <v>18</v>
      </c>
    </row>
    <row r="11" spans="2:49" x14ac:dyDescent="0.35">
      <c r="B11" s="11" t="s">
        <v>59</v>
      </c>
      <c r="C11" s="16">
        <v>2028</v>
      </c>
      <c r="D11" s="16">
        <v>248</v>
      </c>
      <c r="E11" s="16">
        <v>354</v>
      </c>
      <c r="F11" s="16">
        <v>365</v>
      </c>
      <c r="G11" s="16">
        <v>348</v>
      </c>
      <c r="H11" s="16">
        <v>295</v>
      </c>
      <c r="I11" s="16">
        <v>418</v>
      </c>
      <c r="K11" s="16">
        <v>1004</v>
      </c>
      <c r="L11" s="16">
        <v>1018</v>
      </c>
      <c r="N11" s="16">
        <v>515</v>
      </c>
      <c r="O11" s="16">
        <v>455</v>
      </c>
      <c r="P11" s="16">
        <v>200</v>
      </c>
      <c r="Q11" s="16">
        <v>507</v>
      </c>
      <c r="R11" s="16">
        <v>238</v>
      </c>
      <c r="S11" s="16">
        <v>44</v>
      </c>
      <c r="T11" s="16">
        <v>69</v>
      </c>
      <c r="V11" s="16">
        <v>565</v>
      </c>
      <c r="W11" s="16">
        <v>604</v>
      </c>
      <c r="X11" s="16">
        <v>114</v>
      </c>
      <c r="Y11" s="16">
        <v>70</v>
      </c>
      <c r="Z11" s="16">
        <v>36</v>
      </c>
      <c r="AA11" s="16">
        <v>44</v>
      </c>
      <c r="AB11" s="16">
        <v>442</v>
      </c>
      <c r="AC11" s="16">
        <v>63</v>
      </c>
      <c r="AD11" s="16">
        <v>90</v>
      </c>
      <c r="AF11" s="16">
        <v>336</v>
      </c>
      <c r="AG11" s="16">
        <v>677</v>
      </c>
      <c r="AH11" s="16">
        <v>121</v>
      </c>
      <c r="AI11" s="16">
        <v>125</v>
      </c>
      <c r="AJ11" s="16">
        <v>261</v>
      </c>
      <c r="AK11" s="16">
        <v>43</v>
      </c>
      <c r="AL11" s="16">
        <v>45</v>
      </c>
      <c r="AM11" s="16">
        <v>420</v>
      </c>
      <c r="AO11" s="16">
        <v>312</v>
      </c>
      <c r="AP11" s="16">
        <v>557</v>
      </c>
      <c r="AQ11" s="16">
        <v>134</v>
      </c>
      <c r="AR11" s="16">
        <v>212</v>
      </c>
      <c r="AS11" s="16">
        <v>419</v>
      </c>
      <c r="AT11" s="16">
        <v>33</v>
      </c>
      <c r="AU11" s="16">
        <v>137</v>
      </c>
      <c r="AV11" s="16">
        <v>147</v>
      </c>
      <c r="AW11" s="16">
        <v>77</v>
      </c>
    </row>
    <row r="12" spans="2:49" x14ac:dyDescent="0.35">
      <c r="B12" s="12" t="s">
        <v>60</v>
      </c>
      <c r="C12" s="16">
        <v>2032</v>
      </c>
      <c r="D12" s="16">
        <v>215</v>
      </c>
      <c r="E12" s="16">
        <v>345</v>
      </c>
      <c r="F12" s="16">
        <v>345</v>
      </c>
      <c r="G12" s="16">
        <v>314</v>
      </c>
      <c r="H12" s="16">
        <v>328</v>
      </c>
      <c r="I12" s="16">
        <v>485</v>
      </c>
      <c r="K12" s="16">
        <v>981</v>
      </c>
      <c r="L12" s="16">
        <v>1045</v>
      </c>
      <c r="N12" s="16">
        <v>540</v>
      </c>
      <c r="O12" s="16">
        <v>458</v>
      </c>
      <c r="P12" s="16">
        <v>208</v>
      </c>
      <c r="Q12" s="16">
        <v>495</v>
      </c>
      <c r="R12" s="16">
        <v>222</v>
      </c>
      <c r="S12" s="16">
        <v>37</v>
      </c>
      <c r="T12" s="16">
        <v>71</v>
      </c>
      <c r="V12" s="16">
        <v>598</v>
      </c>
      <c r="W12" s="16">
        <v>590</v>
      </c>
      <c r="X12" s="16">
        <v>115</v>
      </c>
      <c r="Y12" s="16">
        <v>67</v>
      </c>
      <c r="Z12" s="16">
        <v>39</v>
      </c>
      <c r="AA12" s="16">
        <v>44</v>
      </c>
      <c r="AB12" s="16">
        <v>427</v>
      </c>
      <c r="AC12" s="16">
        <v>61</v>
      </c>
      <c r="AD12" s="16">
        <v>90</v>
      </c>
      <c r="AF12" s="16">
        <v>355</v>
      </c>
      <c r="AG12" s="16">
        <v>660</v>
      </c>
      <c r="AH12" s="16">
        <v>123</v>
      </c>
      <c r="AI12" s="16">
        <v>120</v>
      </c>
      <c r="AJ12" s="16">
        <v>274</v>
      </c>
      <c r="AK12" s="16">
        <v>44</v>
      </c>
      <c r="AL12" s="16">
        <v>43</v>
      </c>
      <c r="AM12" s="16">
        <v>413</v>
      </c>
      <c r="AO12" s="16">
        <v>321</v>
      </c>
      <c r="AP12" s="16">
        <v>538</v>
      </c>
      <c r="AQ12" s="16">
        <v>134</v>
      </c>
      <c r="AR12" s="16">
        <v>200</v>
      </c>
      <c r="AS12" s="16">
        <v>442</v>
      </c>
      <c r="AT12" s="16">
        <v>36</v>
      </c>
      <c r="AU12" s="16">
        <v>136</v>
      </c>
      <c r="AV12" s="16">
        <v>151</v>
      </c>
      <c r="AW12" s="16">
        <v>75</v>
      </c>
    </row>
    <row r="13" spans="2:49" x14ac:dyDescent="0.35">
      <c r="B13" s="17" t="s">
        <v>61</v>
      </c>
      <c r="C13" s="18">
        <v>0.14861605770292341</v>
      </c>
      <c r="D13" s="18">
        <v>0.1206943820653374</v>
      </c>
      <c r="E13" s="18">
        <v>0.22769444656802429</v>
      </c>
      <c r="F13" s="18">
        <v>0.17106605877361919</v>
      </c>
      <c r="G13" s="18">
        <v>0.14691175237069759</v>
      </c>
      <c r="H13" s="18">
        <v>0.11427866861348759</v>
      </c>
      <c r="I13" s="18">
        <v>0.1131101674700586</v>
      </c>
      <c r="K13" s="18">
        <v>0.17997451022061131</v>
      </c>
      <c r="L13" s="18">
        <v>0.11996351106558199</v>
      </c>
      <c r="N13" s="18">
        <v>0.1172930999575644</v>
      </c>
      <c r="O13" s="18">
        <v>0.1080466323196303</v>
      </c>
      <c r="P13" s="18">
        <v>0.148013559246232</v>
      </c>
      <c r="Q13" s="18">
        <v>0.1643638125435429</v>
      </c>
      <c r="R13" s="18">
        <v>0.24421857795152899</v>
      </c>
      <c r="S13" s="18">
        <v>0.38630276061333318</v>
      </c>
      <c r="T13" s="18">
        <v>0.1179324795929925</v>
      </c>
      <c r="V13" s="18">
        <v>6.71798443749239E-2</v>
      </c>
      <c r="W13" s="18">
        <v>0.32249767026453457</v>
      </c>
      <c r="X13" s="18">
        <v>0.10425571268980829</v>
      </c>
      <c r="Y13" s="18">
        <v>9.0559133735546901E-2</v>
      </c>
      <c r="Z13" s="18">
        <v>0</v>
      </c>
      <c r="AA13" s="18">
        <v>0.11512495758119599</v>
      </c>
      <c r="AB13" s="18">
        <v>8.9141926957790371E-2</v>
      </c>
      <c r="AC13" s="18">
        <v>5.7033379079029639E-2</v>
      </c>
      <c r="AD13" s="18">
        <v>7.6373385373721125E-2</v>
      </c>
      <c r="AF13" s="18">
        <v>6.2406802234490091E-2</v>
      </c>
      <c r="AG13" s="18">
        <v>0.32519983325371132</v>
      </c>
      <c r="AH13" s="18">
        <v>4.2215835062624621E-2</v>
      </c>
      <c r="AI13" s="18">
        <v>0.1254484332215185</v>
      </c>
      <c r="AJ13" s="18">
        <v>6.1758750625755802E-2</v>
      </c>
      <c r="AK13" s="18">
        <v>9.655652662166142E-2</v>
      </c>
      <c r="AL13" s="18">
        <v>1.5668253701433491E-2</v>
      </c>
      <c r="AM13" s="18">
        <v>5.5991668374957872E-2</v>
      </c>
      <c r="AO13" s="18">
        <v>7.1480690637977157E-2</v>
      </c>
      <c r="AP13" s="18">
        <v>0.42612240688296038</v>
      </c>
      <c r="AQ13" s="18">
        <v>4.47420454058787E-2</v>
      </c>
      <c r="AR13" s="18">
        <v>8.5557210089228564E-2</v>
      </c>
      <c r="AS13" s="18">
        <v>3.6190732776364358E-2</v>
      </c>
      <c r="AT13" s="18">
        <v>0.1002545955552529</v>
      </c>
      <c r="AU13" s="18">
        <v>1.920722335158517E-2</v>
      </c>
      <c r="AV13" s="18">
        <v>1.748416437405929E-2</v>
      </c>
      <c r="AW13" s="18">
        <v>2.3332165756244659E-2</v>
      </c>
    </row>
    <row r="14" spans="2:49" x14ac:dyDescent="0.35">
      <c r="B14" s="17" t="s">
        <v>62</v>
      </c>
      <c r="C14" s="18">
        <v>0.1733110633375135</v>
      </c>
      <c r="D14" s="18">
        <v>0.2119168141857232</v>
      </c>
      <c r="E14" s="18">
        <v>0.17925659500119021</v>
      </c>
      <c r="F14" s="18">
        <v>0.19555913480897039</v>
      </c>
      <c r="G14" s="18">
        <v>0.17859998087767301</v>
      </c>
      <c r="H14" s="18">
        <v>0.16241066735458731</v>
      </c>
      <c r="I14" s="18">
        <v>0.1400735501255958</v>
      </c>
      <c r="K14" s="18">
        <v>0.17783198951824161</v>
      </c>
      <c r="L14" s="18">
        <v>0.16998474313401721</v>
      </c>
      <c r="N14" s="18">
        <v>0.1222138329327616</v>
      </c>
      <c r="O14" s="18">
        <v>0.1735660634617284</v>
      </c>
      <c r="P14" s="18">
        <v>0.1387275583750352</v>
      </c>
      <c r="Q14" s="18">
        <v>0.22452666787513961</v>
      </c>
      <c r="R14" s="18">
        <v>0.18845569375473151</v>
      </c>
      <c r="S14" s="18">
        <v>0.33178249719002861</v>
      </c>
      <c r="T14" s="18">
        <v>0.17493630016537859</v>
      </c>
      <c r="V14" s="18">
        <v>0.1183102528924605</v>
      </c>
      <c r="W14" s="18">
        <v>0.28352963144137511</v>
      </c>
      <c r="X14" s="18">
        <v>0.21426092181913931</v>
      </c>
      <c r="Y14" s="18">
        <v>0.1187481525397133</v>
      </c>
      <c r="Z14" s="18">
        <v>4.7625948976345832E-2</v>
      </c>
      <c r="AA14" s="18">
        <v>0.10705748496864791</v>
      </c>
      <c r="AB14" s="18">
        <v>0.13426833019342899</v>
      </c>
      <c r="AC14" s="18">
        <v>0.1023858746729208</v>
      </c>
      <c r="AD14" s="18">
        <v>0.12625596006562159</v>
      </c>
      <c r="AF14" s="18">
        <v>0.12095547240249201</v>
      </c>
      <c r="AG14" s="18">
        <v>0.29122380689721677</v>
      </c>
      <c r="AH14" s="18">
        <v>0.21549854352781209</v>
      </c>
      <c r="AI14" s="18">
        <v>0.1718855070726609</v>
      </c>
      <c r="AJ14" s="18">
        <v>5.3741372138674519E-2</v>
      </c>
      <c r="AK14" s="18">
        <v>7.5062143329594336E-2</v>
      </c>
      <c r="AL14" s="18">
        <v>7.1557948401561766E-2</v>
      </c>
      <c r="AM14" s="18">
        <v>0.1180402396244643</v>
      </c>
      <c r="AO14" s="18">
        <v>0.10401338941323759</v>
      </c>
      <c r="AP14" s="18">
        <v>0.34142585162469208</v>
      </c>
      <c r="AQ14" s="18">
        <v>0.24191970823624631</v>
      </c>
      <c r="AR14" s="18">
        <v>0.21822426781166609</v>
      </c>
      <c r="AS14" s="18">
        <v>5.1146529210628393E-2</v>
      </c>
      <c r="AT14" s="18">
        <v>6.3124156549665661E-2</v>
      </c>
      <c r="AU14" s="18">
        <v>5.6750767868635928E-2</v>
      </c>
      <c r="AV14" s="18">
        <v>0.11334889365536061</v>
      </c>
      <c r="AW14" s="18">
        <v>0.12545487203728081</v>
      </c>
    </row>
    <row r="15" spans="2:49" x14ac:dyDescent="0.35">
      <c r="B15" s="17" t="s">
        <v>63</v>
      </c>
      <c r="C15" s="18">
        <v>0.14017828380742639</v>
      </c>
      <c r="D15" s="18">
        <v>0.1950305624959609</v>
      </c>
      <c r="E15" s="18">
        <v>0.18121569266684309</v>
      </c>
      <c r="F15" s="18">
        <v>0.14435177166945179</v>
      </c>
      <c r="G15" s="18">
        <v>0.12968319900589559</v>
      </c>
      <c r="H15" s="18">
        <v>0.1431454531885599</v>
      </c>
      <c r="I15" s="18">
        <v>8.8460642261369293E-2</v>
      </c>
      <c r="K15" s="18">
        <v>0.1384867987887464</v>
      </c>
      <c r="L15" s="18">
        <v>0.13980144712730999</v>
      </c>
      <c r="N15" s="18">
        <v>0.1231910355172337</v>
      </c>
      <c r="O15" s="18">
        <v>0.16338690164641381</v>
      </c>
      <c r="P15" s="18">
        <v>0.1140932285824016</v>
      </c>
      <c r="Q15" s="18">
        <v>0.1734340444433852</v>
      </c>
      <c r="R15" s="18">
        <v>0.14120444283964381</v>
      </c>
      <c r="S15" s="18">
        <v>6.4953833673369529E-2</v>
      </c>
      <c r="T15" s="18">
        <v>0</v>
      </c>
      <c r="V15" s="18">
        <v>0.1156545217197093</v>
      </c>
      <c r="W15" s="18">
        <v>0.1559199686067875</v>
      </c>
      <c r="X15" s="18">
        <v>0.21389616684612961</v>
      </c>
      <c r="Y15" s="18">
        <v>0.30160645065045738</v>
      </c>
      <c r="Z15" s="18">
        <v>3.2646266452898261E-2</v>
      </c>
      <c r="AA15" s="18">
        <v>0.18822805842065921</v>
      </c>
      <c r="AB15" s="18">
        <v>0.13626195108554401</v>
      </c>
      <c r="AC15" s="18">
        <v>6.8610052792171972E-2</v>
      </c>
      <c r="AD15" s="18">
        <v>7.7047255102285203E-2</v>
      </c>
      <c r="AF15" s="18">
        <v>0.1349694856844515</v>
      </c>
      <c r="AG15" s="18">
        <v>0.15642231480117219</v>
      </c>
      <c r="AH15" s="18">
        <v>0.21495687986729781</v>
      </c>
      <c r="AI15" s="18">
        <v>0.24912466298547409</v>
      </c>
      <c r="AJ15" s="18">
        <v>7.0567577862970132E-2</v>
      </c>
      <c r="AK15" s="18">
        <v>0.1612986417409184</v>
      </c>
      <c r="AL15" s="18">
        <v>2.5572621011619941E-2</v>
      </c>
      <c r="AM15" s="18">
        <v>0.1206730653624723</v>
      </c>
      <c r="AO15" s="18">
        <v>0.15502475807907309</v>
      </c>
      <c r="AP15" s="18">
        <v>0.12256019333704821</v>
      </c>
      <c r="AQ15" s="18">
        <v>0.1930281735470919</v>
      </c>
      <c r="AR15" s="18">
        <v>0.26050484853844891</v>
      </c>
      <c r="AS15" s="18">
        <v>9.8489367875128409E-2</v>
      </c>
      <c r="AT15" s="18">
        <v>0.2428455308207558</v>
      </c>
      <c r="AU15" s="18">
        <v>7.734643391780345E-2</v>
      </c>
      <c r="AV15" s="18">
        <v>0.15871698751064889</v>
      </c>
      <c r="AW15" s="18">
        <v>6.1870409533692897E-2</v>
      </c>
    </row>
    <row r="16" spans="2:49" x14ac:dyDescent="0.35">
      <c r="B16" s="17" t="s">
        <v>64</v>
      </c>
      <c r="C16" s="18">
        <v>0.18674262609246831</v>
      </c>
      <c r="D16" s="18">
        <v>0.21124839272126461</v>
      </c>
      <c r="E16" s="18">
        <v>0.19544343897374741</v>
      </c>
      <c r="F16" s="18">
        <v>0.18729466581360521</v>
      </c>
      <c r="G16" s="18">
        <v>0.17971908830776051</v>
      </c>
      <c r="H16" s="18">
        <v>0.14270699821650809</v>
      </c>
      <c r="I16" s="18">
        <v>0.20368847087974951</v>
      </c>
      <c r="K16" s="18">
        <v>0.1685876671815677</v>
      </c>
      <c r="L16" s="18">
        <v>0.2040801481871688</v>
      </c>
      <c r="N16" s="18">
        <v>0.1863750279921178</v>
      </c>
      <c r="O16" s="18">
        <v>0.1838338349824285</v>
      </c>
      <c r="P16" s="18">
        <v>0.23616120960941989</v>
      </c>
      <c r="Q16" s="18">
        <v>0.17508564930271861</v>
      </c>
      <c r="R16" s="18">
        <v>0.15852727837154751</v>
      </c>
      <c r="S16" s="18">
        <v>0.14237165195949009</v>
      </c>
      <c r="T16" s="18">
        <v>0.25610301381217898</v>
      </c>
      <c r="V16" s="18">
        <v>0.18284377184831721</v>
      </c>
      <c r="W16" s="18">
        <v>0.12767489060127779</v>
      </c>
      <c r="X16" s="18">
        <v>0.2607671646168388</v>
      </c>
      <c r="Y16" s="18">
        <v>0.27963930461984882</v>
      </c>
      <c r="Z16" s="18">
        <v>0.2128656185225247</v>
      </c>
      <c r="AA16" s="18">
        <v>0.32373127124741102</v>
      </c>
      <c r="AB16" s="18">
        <v>0.22159400195296811</v>
      </c>
      <c r="AC16" s="18">
        <v>0.23741442913155261</v>
      </c>
      <c r="AD16" s="18">
        <v>0.15759518110203999</v>
      </c>
      <c r="AF16" s="18">
        <v>0.18140151878698929</v>
      </c>
      <c r="AG16" s="18">
        <v>0.1120743394952167</v>
      </c>
      <c r="AH16" s="18">
        <v>0.2901176570052465</v>
      </c>
      <c r="AI16" s="18">
        <v>0.24523560595512589</v>
      </c>
      <c r="AJ16" s="18">
        <v>0.14838555795797179</v>
      </c>
      <c r="AK16" s="18">
        <v>0.2984656120358794</v>
      </c>
      <c r="AL16" s="18">
        <v>0.31812348730744361</v>
      </c>
      <c r="AM16" s="18">
        <v>0.26281400269258481</v>
      </c>
      <c r="AO16" s="18">
        <v>0.2137020889919567</v>
      </c>
      <c r="AP16" s="18">
        <v>7.9869948270354943E-2</v>
      </c>
      <c r="AQ16" s="18">
        <v>0.32697528464289161</v>
      </c>
      <c r="AR16" s="18">
        <v>0.23767783258672839</v>
      </c>
      <c r="AS16" s="18">
        <v>0.17555232066299911</v>
      </c>
      <c r="AT16" s="18">
        <v>0.24979878976792461</v>
      </c>
      <c r="AU16" s="18">
        <v>0.27057969077239402</v>
      </c>
      <c r="AV16" s="18">
        <v>0.2864681735214607</v>
      </c>
      <c r="AW16" s="18">
        <v>0.13684901779075809</v>
      </c>
    </row>
    <row r="17" spans="2:49" x14ac:dyDescent="0.35">
      <c r="B17" s="17" t="s">
        <v>65</v>
      </c>
      <c r="C17" s="18">
        <v>5.8359494220251461E-2</v>
      </c>
      <c r="D17" s="18">
        <v>7.3290827836368908E-2</v>
      </c>
      <c r="E17" s="18">
        <v>4.5089735314454961E-2</v>
      </c>
      <c r="F17" s="18">
        <v>6.110213424485695E-2</v>
      </c>
      <c r="G17" s="18">
        <v>5.2779918662691633E-2</v>
      </c>
      <c r="H17" s="18">
        <v>4.0496906031300531E-2</v>
      </c>
      <c r="I17" s="18">
        <v>7.4947853974429657E-2</v>
      </c>
      <c r="K17" s="18">
        <v>6.6043457039076131E-2</v>
      </c>
      <c r="L17" s="18">
        <v>5.1454804183207858E-2</v>
      </c>
      <c r="N17" s="18">
        <v>5.2093476276558637E-2</v>
      </c>
      <c r="O17" s="18">
        <v>7.1134621208224877E-2</v>
      </c>
      <c r="P17" s="18">
        <v>5.9981023877330002E-2</v>
      </c>
      <c r="Q17" s="18">
        <v>5.5399397313862432E-2</v>
      </c>
      <c r="R17" s="18">
        <v>6.2143686438656892E-2</v>
      </c>
      <c r="S17" s="18">
        <v>0</v>
      </c>
      <c r="T17" s="18">
        <v>5.8118365015912242E-2</v>
      </c>
      <c r="V17" s="18">
        <v>8.3747745214766314E-2</v>
      </c>
      <c r="W17" s="18">
        <v>2.418688341039512E-2</v>
      </c>
      <c r="X17" s="18">
        <v>1.812076642493686E-2</v>
      </c>
      <c r="Y17" s="18">
        <v>5.9809508767367577E-2</v>
      </c>
      <c r="Z17" s="18">
        <v>4.7975844399916853E-2</v>
      </c>
      <c r="AA17" s="18">
        <v>2.5851952772932351E-2</v>
      </c>
      <c r="AB17" s="18">
        <v>6.7060135995298059E-2</v>
      </c>
      <c r="AC17" s="18">
        <v>9.9612157867574477E-2</v>
      </c>
      <c r="AD17" s="18">
        <v>0.1147990810049531</v>
      </c>
      <c r="AF17" s="18">
        <v>9.6679606292681658E-2</v>
      </c>
      <c r="AG17" s="18">
        <v>2.9507272965680419E-2</v>
      </c>
      <c r="AH17" s="18">
        <v>5.3118695774463487E-2</v>
      </c>
      <c r="AI17" s="18">
        <v>6.3612392367266374E-2</v>
      </c>
      <c r="AJ17" s="18">
        <v>6.9665904209389715E-2</v>
      </c>
      <c r="AK17" s="18">
        <v>7.3191087429073862E-2</v>
      </c>
      <c r="AL17" s="18">
        <v>3.8721125026747093E-2</v>
      </c>
      <c r="AM17" s="18">
        <v>6.451146382015216E-2</v>
      </c>
      <c r="AO17" s="18">
        <v>0.1189016363168775</v>
      </c>
      <c r="AP17" s="18">
        <v>6.868059169740752E-3</v>
      </c>
      <c r="AQ17" s="18">
        <v>4.2828354736178742E-2</v>
      </c>
      <c r="AR17" s="18">
        <v>6.5677378508258027E-2</v>
      </c>
      <c r="AS17" s="18">
        <v>8.0477560502588932E-2</v>
      </c>
      <c r="AT17" s="18">
        <v>6.83930627283343E-2</v>
      </c>
      <c r="AU17" s="18">
        <v>5.6847117064547592E-2</v>
      </c>
      <c r="AV17" s="18">
        <v>4.2723859788943858E-2</v>
      </c>
      <c r="AW17" s="18">
        <v>7.6030388044601105E-2</v>
      </c>
    </row>
    <row r="18" spans="2:49" x14ac:dyDescent="0.35">
      <c r="B18" s="17" t="s">
        <v>66</v>
      </c>
      <c r="C18" s="18">
        <v>7.5770421456355805E-2</v>
      </c>
      <c r="D18" s="18">
        <v>3.8758759746571912E-2</v>
      </c>
      <c r="E18" s="18">
        <v>3.7669412826470329E-2</v>
      </c>
      <c r="F18" s="18">
        <v>5.6206424322133151E-2</v>
      </c>
      <c r="G18" s="18">
        <v>9.380748837899687E-2</v>
      </c>
      <c r="H18" s="18">
        <v>0.1153810439259699</v>
      </c>
      <c r="I18" s="18">
        <v>9.4706846075489348E-2</v>
      </c>
      <c r="K18" s="18">
        <v>7.3128116784816954E-2</v>
      </c>
      <c r="L18" s="18">
        <v>7.8652388636071796E-2</v>
      </c>
      <c r="N18" s="18">
        <v>9.513510914365525E-2</v>
      </c>
      <c r="O18" s="18">
        <v>8.6821276606133008E-2</v>
      </c>
      <c r="P18" s="18">
        <v>8.542142271220185E-2</v>
      </c>
      <c r="Q18" s="18">
        <v>5.6278125591733688E-2</v>
      </c>
      <c r="R18" s="18">
        <v>5.7400150054819257E-2</v>
      </c>
      <c r="S18" s="18">
        <v>2.736821380646489E-2</v>
      </c>
      <c r="T18" s="18">
        <v>4.7171584190773441E-2</v>
      </c>
      <c r="V18" s="18">
        <v>0.11617943702356991</v>
      </c>
      <c r="W18" s="18">
        <v>2.50944644202802E-2</v>
      </c>
      <c r="X18" s="18">
        <v>9.3614516460616304E-2</v>
      </c>
      <c r="Y18" s="18">
        <v>7.3376809467340584E-2</v>
      </c>
      <c r="Z18" s="18">
        <v>0.13881932644384601</v>
      </c>
      <c r="AA18" s="18">
        <v>9.177123229562581E-2</v>
      </c>
      <c r="AB18" s="18">
        <v>6.7083208363967917E-2</v>
      </c>
      <c r="AC18" s="18">
        <v>0.1157621018329677</v>
      </c>
      <c r="AD18" s="18">
        <v>9.6727947723109831E-2</v>
      </c>
      <c r="AF18" s="18">
        <v>0.1236316354365888</v>
      </c>
      <c r="AG18" s="18">
        <v>2.281766654261938E-2</v>
      </c>
      <c r="AH18" s="18">
        <v>9.8484005651155768E-2</v>
      </c>
      <c r="AI18" s="18">
        <v>3.8667244905467323E-2</v>
      </c>
      <c r="AJ18" s="18">
        <v>0.1342899265012574</v>
      </c>
      <c r="AK18" s="18">
        <v>0.1179138424736683</v>
      </c>
      <c r="AL18" s="18">
        <v>9.1140128511039462E-2</v>
      </c>
      <c r="AM18" s="18">
        <v>7.827430584217529E-2</v>
      </c>
      <c r="AO18" s="18">
        <v>0.1162741791033837</v>
      </c>
      <c r="AP18" s="18">
        <v>6.500185339309985E-3</v>
      </c>
      <c r="AQ18" s="18">
        <v>7.1690041464847434E-2</v>
      </c>
      <c r="AR18" s="18">
        <v>4.9582196267531707E-2</v>
      </c>
      <c r="AS18" s="18">
        <v>0.1365217941711335</v>
      </c>
      <c r="AT18" s="18">
        <v>8.9093239366089066E-2</v>
      </c>
      <c r="AU18" s="18">
        <v>4.3582095589869342E-2</v>
      </c>
      <c r="AV18" s="18">
        <v>0.1180558745898304</v>
      </c>
      <c r="AW18" s="18">
        <v>8.5574607129288632E-2</v>
      </c>
    </row>
    <row r="19" spans="2:49" x14ac:dyDescent="0.35">
      <c r="B19" s="17" t="s">
        <v>67</v>
      </c>
      <c r="C19" s="18">
        <v>0.171600874583451</v>
      </c>
      <c r="D19" s="18">
        <v>7.2991065217395998E-2</v>
      </c>
      <c r="E19" s="18">
        <v>7.5641298364398132E-2</v>
      </c>
      <c r="F19" s="18">
        <v>0.12846891130749111</v>
      </c>
      <c r="G19" s="18">
        <v>0.18255742219246091</v>
      </c>
      <c r="H19" s="18">
        <v>0.2265841329958207</v>
      </c>
      <c r="I19" s="18">
        <v>0.26998151404232978</v>
      </c>
      <c r="K19" s="18">
        <v>0.17769061745308951</v>
      </c>
      <c r="L19" s="18">
        <v>0.1667926701703569</v>
      </c>
      <c r="N19" s="18">
        <v>0.22880469640727799</v>
      </c>
      <c r="O19" s="18">
        <v>0.16330532725699951</v>
      </c>
      <c r="P19" s="18">
        <v>0.212830750670916</v>
      </c>
      <c r="Q19" s="18">
        <v>0.12036183832260811</v>
      </c>
      <c r="R19" s="18">
        <v>0.13560881807175079</v>
      </c>
      <c r="S19" s="18">
        <v>2.3646657943359791E-2</v>
      </c>
      <c r="T19" s="18">
        <v>0.21586187185063549</v>
      </c>
      <c r="V19" s="18">
        <v>0.31240911958798068</v>
      </c>
      <c r="W19" s="18">
        <v>3.8518731094918608E-2</v>
      </c>
      <c r="X19" s="18">
        <v>7.7286268990687898E-2</v>
      </c>
      <c r="Y19" s="18">
        <v>5.0153251437187102E-2</v>
      </c>
      <c r="Z19" s="18">
        <v>0.48636067813191269</v>
      </c>
      <c r="AA19" s="18">
        <v>9.4226638729732817E-2</v>
      </c>
      <c r="AB19" s="18">
        <v>0.1695064058447045</v>
      </c>
      <c r="AC19" s="18">
        <v>5.4105531556875912E-2</v>
      </c>
      <c r="AD19" s="18">
        <v>0.30817814888207462</v>
      </c>
      <c r="AF19" s="18">
        <v>0.27427762382507581</v>
      </c>
      <c r="AG19" s="18">
        <v>4.5983197067919673E-2</v>
      </c>
      <c r="AH19" s="18">
        <v>6.1865146766947397E-2</v>
      </c>
      <c r="AI19" s="18">
        <v>5.2572356766158533E-2</v>
      </c>
      <c r="AJ19" s="18">
        <v>0.45042566767251102</v>
      </c>
      <c r="AK19" s="18">
        <v>0.12278786806314899</v>
      </c>
      <c r="AL19" s="18">
        <v>5.8721622421930443E-2</v>
      </c>
      <c r="AM19" s="18">
        <v>0.18320679034080231</v>
      </c>
      <c r="AO19" s="18">
        <v>0.2040367929510786</v>
      </c>
      <c r="AP19" s="18">
        <v>4.8081254138961516E-3</v>
      </c>
      <c r="AQ19" s="18">
        <v>5.6703056673543507E-2</v>
      </c>
      <c r="AR19" s="18">
        <v>4.4345084656297579E-2</v>
      </c>
      <c r="AS19" s="18">
        <v>0.39243237388616609</v>
      </c>
      <c r="AT19" s="18">
        <v>0.15132936932199681</v>
      </c>
      <c r="AU19" s="18">
        <v>0.28681303364068789</v>
      </c>
      <c r="AV19" s="18">
        <v>7.7681001107254594E-2</v>
      </c>
      <c r="AW19" s="18">
        <v>0.46151440278536249</v>
      </c>
    </row>
    <row r="20" spans="2:49" x14ac:dyDescent="0.35">
      <c r="B20" s="17" t="s">
        <v>68</v>
      </c>
      <c r="C20" s="18">
        <v>4.5421178799610301E-2</v>
      </c>
      <c r="D20" s="18">
        <v>7.6069195731376923E-2</v>
      </c>
      <c r="E20" s="18">
        <v>5.7989380284871543E-2</v>
      </c>
      <c r="F20" s="18">
        <v>5.595089905987212E-2</v>
      </c>
      <c r="G20" s="18">
        <v>3.5941150203824032E-2</v>
      </c>
      <c r="H20" s="18">
        <v>5.4996129673765763E-2</v>
      </c>
      <c r="I20" s="18">
        <v>1.503095517097798E-2</v>
      </c>
      <c r="K20" s="18">
        <v>1.825684301385045E-2</v>
      </c>
      <c r="L20" s="18">
        <v>6.9270287496285401E-2</v>
      </c>
      <c r="N20" s="18">
        <v>7.4893721772830504E-2</v>
      </c>
      <c r="O20" s="18">
        <v>4.9905342518441372E-2</v>
      </c>
      <c r="P20" s="18">
        <v>4.771246926463496E-3</v>
      </c>
      <c r="Q20" s="18">
        <v>3.0550464607009459E-2</v>
      </c>
      <c r="R20" s="18">
        <v>1.244135251732127E-2</v>
      </c>
      <c r="S20" s="18">
        <v>2.3574384813953859E-2</v>
      </c>
      <c r="T20" s="18">
        <v>0.12987638537212889</v>
      </c>
      <c r="V20" s="18">
        <v>3.6753073382719331E-3</v>
      </c>
      <c r="W20" s="18">
        <v>2.2577760160431091E-2</v>
      </c>
      <c r="X20" s="18">
        <v>1.7798482151842911E-2</v>
      </c>
      <c r="Y20" s="18">
        <v>2.610738878253855E-2</v>
      </c>
      <c r="Z20" s="18">
        <v>3.3706317072555718E-2</v>
      </c>
      <c r="AA20" s="18">
        <v>5.4008403983795188E-2</v>
      </c>
      <c r="AB20" s="18">
        <v>0.11508403960629821</v>
      </c>
      <c r="AC20" s="18">
        <v>0.26507647306690663</v>
      </c>
      <c r="AD20" s="18">
        <v>4.3023040746194549E-2</v>
      </c>
      <c r="AF20" s="18">
        <v>5.6778553372308464E-3</v>
      </c>
      <c r="AG20" s="18">
        <v>1.6771568976463529E-2</v>
      </c>
      <c r="AH20" s="18">
        <v>2.3743236344452249E-2</v>
      </c>
      <c r="AI20" s="18">
        <v>5.3453796726328287E-2</v>
      </c>
      <c r="AJ20" s="18">
        <v>1.1165243031469631E-2</v>
      </c>
      <c r="AK20" s="18">
        <v>5.4724278306055342E-2</v>
      </c>
      <c r="AL20" s="18">
        <v>0.38049481361822418</v>
      </c>
      <c r="AM20" s="18">
        <v>0.116488463942391</v>
      </c>
      <c r="AO20" s="18">
        <v>1.6566464506415919E-2</v>
      </c>
      <c r="AP20" s="18">
        <v>1.1845229961997659E-2</v>
      </c>
      <c r="AQ20" s="18">
        <v>2.2113335293321879E-2</v>
      </c>
      <c r="AR20" s="18">
        <v>3.8431181541840713E-2</v>
      </c>
      <c r="AS20" s="18">
        <v>2.9189320914991209E-2</v>
      </c>
      <c r="AT20" s="18">
        <v>3.5161255889980973E-2</v>
      </c>
      <c r="AU20" s="18">
        <v>0.18887363779447669</v>
      </c>
      <c r="AV20" s="18">
        <v>0.18552104545244169</v>
      </c>
      <c r="AW20" s="18">
        <v>2.9374136922771139E-2</v>
      </c>
    </row>
    <row r="22" spans="2:49" ht="58" x14ac:dyDescent="0.35">
      <c r="B22" s="14" t="s">
        <v>69</v>
      </c>
    </row>
    <row r="23" spans="2:49" x14ac:dyDescent="0.35">
      <c r="B23" s="15" t="s">
        <v>18</v>
      </c>
    </row>
    <row r="24" spans="2:49" x14ac:dyDescent="0.35">
      <c r="B24" s="11" t="s">
        <v>59</v>
      </c>
      <c r="C24" s="16">
        <v>2028</v>
      </c>
      <c r="D24" s="16">
        <v>248</v>
      </c>
      <c r="E24" s="16">
        <v>354</v>
      </c>
      <c r="F24" s="16">
        <v>365</v>
      </c>
      <c r="G24" s="16">
        <v>348</v>
      </c>
      <c r="H24" s="16">
        <v>295</v>
      </c>
      <c r="I24" s="16">
        <v>418</v>
      </c>
      <c r="K24" s="16">
        <v>1004</v>
      </c>
      <c r="L24" s="16">
        <v>1018</v>
      </c>
      <c r="N24" s="16">
        <v>515</v>
      </c>
      <c r="O24" s="16">
        <v>455</v>
      </c>
      <c r="P24" s="16">
        <v>200</v>
      </c>
      <c r="Q24" s="16">
        <v>507</v>
      </c>
      <c r="R24" s="16">
        <v>238</v>
      </c>
      <c r="S24" s="16">
        <v>44</v>
      </c>
      <c r="T24" s="16">
        <v>69</v>
      </c>
      <c r="V24" s="16">
        <v>565</v>
      </c>
      <c r="W24" s="16">
        <v>604</v>
      </c>
      <c r="X24" s="16">
        <v>114</v>
      </c>
      <c r="Y24" s="16">
        <v>70</v>
      </c>
      <c r="Z24" s="16">
        <v>36</v>
      </c>
      <c r="AA24" s="16">
        <v>44</v>
      </c>
      <c r="AB24" s="16">
        <v>442</v>
      </c>
      <c r="AC24" s="16">
        <v>63</v>
      </c>
      <c r="AD24" s="16">
        <v>90</v>
      </c>
      <c r="AF24" s="16">
        <v>336</v>
      </c>
      <c r="AG24" s="16">
        <v>677</v>
      </c>
      <c r="AH24" s="16">
        <v>121</v>
      </c>
      <c r="AI24" s="16">
        <v>125</v>
      </c>
      <c r="AJ24" s="16">
        <v>261</v>
      </c>
      <c r="AK24" s="16">
        <v>43</v>
      </c>
      <c r="AL24" s="16">
        <v>45</v>
      </c>
      <c r="AM24" s="16">
        <v>420</v>
      </c>
      <c r="AO24" s="16">
        <v>312</v>
      </c>
      <c r="AP24" s="16">
        <v>557</v>
      </c>
      <c r="AQ24" s="16">
        <v>134</v>
      </c>
      <c r="AR24" s="16">
        <v>212</v>
      </c>
      <c r="AS24" s="16">
        <v>419</v>
      </c>
      <c r="AT24" s="16">
        <v>33</v>
      </c>
      <c r="AU24" s="16">
        <v>137</v>
      </c>
      <c r="AV24" s="16">
        <v>147</v>
      </c>
      <c r="AW24" s="16">
        <v>77</v>
      </c>
    </row>
    <row r="25" spans="2:49" x14ac:dyDescent="0.35">
      <c r="B25" s="12" t="s">
        <v>60</v>
      </c>
      <c r="C25" s="16">
        <v>2032</v>
      </c>
      <c r="D25" s="16">
        <v>215</v>
      </c>
      <c r="E25" s="16">
        <v>345</v>
      </c>
      <c r="F25" s="16">
        <v>345</v>
      </c>
      <c r="G25" s="16">
        <v>314</v>
      </c>
      <c r="H25" s="16">
        <v>328</v>
      </c>
      <c r="I25" s="16">
        <v>485</v>
      </c>
      <c r="K25" s="16">
        <v>981</v>
      </c>
      <c r="L25" s="16">
        <v>1045</v>
      </c>
      <c r="N25" s="16">
        <v>540</v>
      </c>
      <c r="O25" s="16">
        <v>458</v>
      </c>
      <c r="P25" s="16">
        <v>208</v>
      </c>
      <c r="Q25" s="16">
        <v>495</v>
      </c>
      <c r="R25" s="16">
        <v>222</v>
      </c>
      <c r="S25" s="16">
        <v>37</v>
      </c>
      <c r="T25" s="16">
        <v>71</v>
      </c>
      <c r="V25" s="16">
        <v>598</v>
      </c>
      <c r="W25" s="16">
        <v>590</v>
      </c>
      <c r="X25" s="16">
        <v>115</v>
      </c>
      <c r="Y25" s="16">
        <v>67</v>
      </c>
      <c r="Z25" s="16">
        <v>39</v>
      </c>
      <c r="AA25" s="16">
        <v>44</v>
      </c>
      <c r="AB25" s="16">
        <v>427</v>
      </c>
      <c r="AC25" s="16">
        <v>61</v>
      </c>
      <c r="AD25" s="16">
        <v>90</v>
      </c>
      <c r="AF25" s="16">
        <v>355</v>
      </c>
      <c r="AG25" s="16">
        <v>660</v>
      </c>
      <c r="AH25" s="16">
        <v>123</v>
      </c>
      <c r="AI25" s="16">
        <v>120</v>
      </c>
      <c r="AJ25" s="16">
        <v>274</v>
      </c>
      <c r="AK25" s="16">
        <v>44</v>
      </c>
      <c r="AL25" s="16">
        <v>43</v>
      </c>
      <c r="AM25" s="16">
        <v>413</v>
      </c>
      <c r="AO25" s="16">
        <v>321</v>
      </c>
      <c r="AP25" s="16">
        <v>538</v>
      </c>
      <c r="AQ25" s="16">
        <v>134</v>
      </c>
      <c r="AR25" s="16">
        <v>200</v>
      </c>
      <c r="AS25" s="16">
        <v>442</v>
      </c>
      <c r="AT25" s="16">
        <v>36</v>
      </c>
      <c r="AU25" s="16">
        <v>136</v>
      </c>
      <c r="AV25" s="16">
        <v>151</v>
      </c>
      <c r="AW25" s="16">
        <v>75</v>
      </c>
    </row>
    <row r="26" spans="2:49" x14ac:dyDescent="0.35">
      <c r="B26" s="17" t="s">
        <v>61</v>
      </c>
      <c r="C26" s="18">
        <v>0.12617908344009801</v>
      </c>
      <c r="D26" s="18">
        <v>0.11749732204325029</v>
      </c>
      <c r="E26" s="18">
        <v>8.6695149984089337E-2</v>
      </c>
      <c r="F26" s="18">
        <v>9.2606749545376899E-2</v>
      </c>
      <c r="G26" s="18">
        <v>0.11388981317934541</v>
      </c>
      <c r="H26" s="18">
        <v>0.1634659226900122</v>
      </c>
      <c r="I26" s="18">
        <v>0.16472636339036131</v>
      </c>
      <c r="K26" s="18">
        <v>0.14919096484874131</v>
      </c>
      <c r="L26" s="18">
        <v>0.10524356472877849</v>
      </c>
      <c r="N26" s="18">
        <v>0.18743362981290759</v>
      </c>
      <c r="O26" s="18">
        <v>0.1136233883380437</v>
      </c>
      <c r="P26" s="18">
        <v>0.13565845152059511</v>
      </c>
      <c r="Q26" s="18">
        <v>9.3055766882525384E-2</v>
      </c>
      <c r="R26" s="18">
        <v>5.5064255736285268E-2</v>
      </c>
      <c r="S26" s="18">
        <v>0.16851921692039051</v>
      </c>
      <c r="T26" s="18">
        <v>0.14421646779374719</v>
      </c>
      <c r="V26" s="18">
        <v>0.2205559107338457</v>
      </c>
      <c r="W26" s="18">
        <v>4.9723774524963807E-2</v>
      </c>
      <c r="X26" s="18">
        <v>4.1674188961295891E-2</v>
      </c>
      <c r="Y26" s="18">
        <v>8.5817069928251527E-2</v>
      </c>
      <c r="Z26" s="18">
        <v>0.42644382809994291</v>
      </c>
      <c r="AA26" s="18">
        <v>4.6505060985199E-2</v>
      </c>
      <c r="AB26" s="18">
        <v>9.475075214450146E-2</v>
      </c>
      <c r="AC26" s="18">
        <v>4.159658676612317E-2</v>
      </c>
      <c r="AD26" s="18">
        <v>0.25214054496786881</v>
      </c>
      <c r="AF26" s="18">
        <v>0.16920380681564159</v>
      </c>
      <c r="AG26" s="18">
        <v>6.0940424001019851E-2</v>
      </c>
      <c r="AH26" s="18">
        <v>2.8567177061692411E-2</v>
      </c>
      <c r="AI26" s="18">
        <v>6.3723522716565381E-2</v>
      </c>
      <c r="AJ26" s="18">
        <v>0.42952189636968152</v>
      </c>
      <c r="AK26" s="18">
        <v>4.5813764949537927E-2</v>
      </c>
      <c r="AL26" s="18">
        <v>2.4388915650299259E-2</v>
      </c>
      <c r="AM26" s="18">
        <v>5.8520283224006923E-2</v>
      </c>
      <c r="AO26" s="18">
        <v>7.150838183462041E-2</v>
      </c>
      <c r="AP26" s="18">
        <v>2.4363997737103078E-2</v>
      </c>
      <c r="AQ26" s="18">
        <v>1.335036462307756E-2</v>
      </c>
      <c r="AR26" s="18">
        <v>2.373166632066288E-2</v>
      </c>
      <c r="AS26" s="18">
        <v>0.46859184322781972</v>
      </c>
      <c r="AT26" s="18">
        <v>2.699607396984258E-2</v>
      </c>
      <c r="AU26" s="18">
        <v>1.9416060327760661E-2</v>
      </c>
      <c r="AV26" s="18">
        <v>1.4495499111534591E-2</v>
      </c>
      <c r="AW26" s="18">
        <v>1.0539752963869411E-2</v>
      </c>
    </row>
    <row r="27" spans="2:49" x14ac:dyDescent="0.35">
      <c r="B27" s="17" t="s">
        <v>62</v>
      </c>
      <c r="C27" s="18">
        <v>0.1192400524785205</v>
      </c>
      <c r="D27" s="18">
        <v>7.8939035227011831E-2</v>
      </c>
      <c r="E27" s="18">
        <v>0.13129417917942551</v>
      </c>
      <c r="F27" s="18">
        <v>0.13936035156926621</v>
      </c>
      <c r="G27" s="18">
        <v>0.1266949255973108</v>
      </c>
      <c r="H27" s="18">
        <v>0.12741314164073739</v>
      </c>
      <c r="I27" s="18">
        <v>0.1038319351821464</v>
      </c>
      <c r="K27" s="18">
        <v>0.12887676085342389</v>
      </c>
      <c r="L27" s="18">
        <v>0.1108245681024768</v>
      </c>
      <c r="N27" s="18">
        <v>0.1230302091804458</v>
      </c>
      <c r="O27" s="18">
        <v>0.1178738025943316</v>
      </c>
      <c r="P27" s="18">
        <v>0.1144362634244387</v>
      </c>
      <c r="Q27" s="18">
        <v>0.1079741687918446</v>
      </c>
      <c r="R27" s="18">
        <v>0.14730364530484771</v>
      </c>
      <c r="S27" s="18">
        <v>0.2100549509574012</v>
      </c>
      <c r="T27" s="18">
        <v>5.6484639687274497E-2</v>
      </c>
      <c r="V27" s="18">
        <v>0.19733752536043639</v>
      </c>
      <c r="W27" s="18">
        <v>7.5448469535368698E-2</v>
      </c>
      <c r="X27" s="18">
        <v>9.0557410162359353E-2</v>
      </c>
      <c r="Y27" s="18">
        <v>2.9823262472910912E-2</v>
      </c>
      <c r="Z27" s="18">
        <v>0.28366278346702589</v>
      </c>
      <c r="AA27" s="18">
        <v>0.10641351143959681</v>
      </c>
      <c r="AB27" s="18">
        <v>6.8933620134139478E-2</v>
      </c>
      <c r="AC27" s="18">
        <v>0.13840088556546759</v>
      </c>
      <c r="AD27" s="18">
        <v>0.14998020765823389</v>
      </c>
      <c r="AF27" s="18">
        <v>0.16545574216572109</v>
      </c>
      <c r="AG27" s="18">
        <v>8.4195130696387149E-2</v>
      </c>
      <c r="AH27" s="18">
        <v>5.3450175469255637E-2</v>
      </c>
      <c r="AI27" s="18">
        <v>7.3920821269274933E-2</v>
      </c>
      <c r="AJ27" s="18">
        <v>0.29100596667386719</v>
      </c>
      <c r="AK27" s="18">
        <v>9.7943811140391496E-2</v>
      </c>
      <c r="AL27" s="18">
        <v>6.7930889163614616E-2</v>
      </c>
      <c r="AM27" s="18">
        <v>6.1875743793432178E-2</v>
      </c>
      <c r="AO27" s="18">
        <v>0.1412601255782647</v>
      </c>
      <c r="AP27" s="18">
        <v>7.3549831908987159E-2</v>
      </c>
      <c r="AQ27" s="18">
        <v>5.7418903368685097E-2</v>
      </c>
      <c r="AR27" s="18">
        <v>2.384177706678095E-2</v>
      </c>
      <c r="AS27" s="18">
        <v>0.28167291187885118</v>
      </c>
      <c r="AT27" s="18">
        <v>0.1070246465245807</v>
      </c>
      <c r="AU27" s="18">
        <v>2.8881551204405779E-2</v>
      </c>
      <c r="AV27" s="18">
        <v>2.5522854877671541E-2</v>
      </c>
      <c r="AW27" s="18">
        <v>0.11721857179384521</v>
      </c>
    </row>
    <row r="28" spans="2:49" x14ac:dyDescent="0.35">
      <c r="B28" s="17" t="s">
        <v>63</v>
      </c>
      <c r="C28" s="18">
        <v>8.9686296606332108E-2</v>
      </c>
      <c r="D28" s="18">
        <v>6.8722203365760945E-2</v>
      </c>
      <c r="E28" s="18">
        <v>0.13251519576775991</v>
      </c>
      <c r="F28" s="18">
        <v>8.3116688058668328E-2</v>
      </c>
      <c r="G28" s="18">
        <v>0.1038609209601552</v>
      </c>
      <c r="H28" s="18">
        <v>7.7885006485146555E-2</v>
      </c>
      <c r="I28" s="18">
        <v>7.2009293181676676E-2</v>
      </c>
      <c r="K28" s="18">
        <v>9.1201953062888988E-2</v>
      </c>
      <c r="L28" s="18">
        <v>8.8738423978185099E-2</v>
      </c>
      <c r="N28" s="18">
        <v>8.8037420611410941E-2</v>
      </c>
      <c r="O28" s="18">
        <v>7.4487988032750335E-2</v>
      </c>
      <c r="P28" s="18">
        <v>0.1092516882770509</v>
      </c>
      <c r="Q28" s="18">
        <v>8.502781179174769E-2</v>
      </c>
      <c r="R28" s="18">
        <v>0.1175653960620193</v>
      </c>
      <c r="S28" s="18">
        <v>8.7207661143310758E-2</v>
      </c>
      <c r="T28" s="18">
        <v>8.9603032247782724E-2</v>
      </c>
      <c r="V28" s="18">
        <v>0.109233590330747</v>
      </c>
      <c r="W28" s="18">
        <v>7.8123578431945256E-2</v>
      </c>
      <c r="X28" s="18">
        <v>8.0697778296551143E-2</v>
      </c>
      <c r="Y28" s="18">
        <v>0.1008072057205141</v>
      </c>
      <c r="Z28" s="18">
        <v>0.14745016389887899</v>
      </c>
      <c r="AA28" s="18">
        <v>6.8977345467749904E-2</v>
      </c>
      <c r="AB28" s="18">
        <v>7.7754071395238863E-2</v>
      </c>
      <c r="AC28" s="18">
        <v>7.21663893723474E-2</v>
      </c>
      <c r="AD28" s="18">
        <v>9.227780558075771E-2</v>
      </c>
      <c r="AF28" s="18">
        <v>0.13970376087444719</v>
      </c>
      <c r="AG28" s="18">
        <v>8.8223996188795173E-2</v>
      </c>
      <c r="AH28" s="18">
        <v>7.4862505706002391E-2</v>
      </c>
      <c r="AI28" s="18">
        <v>3.2078384218738182E-2</v>
      </c>
      <c r="AJ28" s="18">
        <v>0.1049564490276567</v>
      </c>
      <c r="AK28" s="18">
        <v>5.6400214969996462E-2</v>
      </c>
      <c r="AL28" s="18">
        <v>4.7299596562904271E-2</v>
      </c>
      <c r="AM28" s="18">
        <v>6.7890766375446845E-2</v>
      </c>
      <c r="AO28" s="18">
        <v>0.15490648286754549</v>
      </c>
      <c r="AP28" s="18">
        <v>7.8937069064222862E-2</v>
      </c>
      <c r="AQ28" s="18">
        <v>9.4406995065391644E-2</v>
      </c>
      <c r="AR28" s="18">
        <v>2.3544859807833919E-2</v>
      </c>
      <c r="AS28" s="18">
        <v>0.10134214343324589</v>
      </c>
      <c r="AT28" s="18">
        <v>6.9510197511085628E-2</v>
      </c>
      <c r="AU28" s="18">
        <v>5.0109893436127102E-2</v>
      </c>
      <c r="AV28" s="18">
        <v>4.6761145477634387E-2</v>
      </c>
      <c r="AW28" s="18">
        <v>0.15444974771393141</v>
      </c>
    </row>
    <row r="29" spans="2:49" x14ac:dyDescent="0.35">
      <c r="B29" s="17" t="s">
        <v>64</v>
      </c>
      <c r="C29" s="18">
        <v>0.1064604211992413</v>
      </c>
      <c r="D29" s="18">
        <v>9.8318363241329476E-2</v>
      </c>
      <c r="E29" s="18">
        <v>0.1408463395790224</v>
      </c>
      <c r="F29" s="18">
        <v>0.1323980477893007</v>
      </c>
      <c r="G29" s="18">
        <v>0.1117526391870162</v>
      </c>
      <c r="H29" s="18">
        <v>6.5723990564999848E-2</v>
      </c>
      <c r="I29" s="18">
        <v>9.1309750158949488E-2</v>
      </c>
      <c r="K29" s="18">
        <v>9.476943163535409E-2</v>
      </c>
      <c r="L29" s="18">
        <v>0.1163695531942664</v>
      </c>
      <c r="N29" s="18">
        <v>0.1100758041141761</v>
      </c>
      <c r="O29" s="18">
        <v>0.11512033942496459</v>
      </c>
      <c r="P29" s="18">
        <v>8.7290291439783896E-2</v>
      </c>
      <c r="Q29" s="18">
        <v>0.1041446913340236</v>
      </c>
      <c r="R29" s="18">
        <v>0.1185682530205731</v>
      </c>
      <c r="S29" s="18">
        <v>0.1085767061659999</v>
      </c>
      <c r="T29" s="18">
        <v>5.6334077885322083E-2</v>
      </c>
      <c r="V29" s="18">
        <v>0.11576252551231191</v>
      </c>
      <c r="W29" s="18">
        <v>9.4411326181673749E-2</v>
      </c>
      <c r="X29" s="18">
        <v>0.13453779422554701</v>
      </c>
      <c r="Y29" s="18">
        <v>1.361010194965276E-2</v>
      </c>
      <c r="Z29" s="18">
        <v>9.4937442307308648E-2</v>
      </c>
      <c r="AA29" s="18">
        <v>8.7622954440244025E-2</v>
      </c>
      <c r="AB29" s="18">
        <v>0.12737875352973541</v>
      </c>
      <c r="AC29" s="18">
        <v>9.9217814167102888E-2</v>
      </c>
      <c r="AD29" s="18">
        <v>7.6637829300465601E-2</v>
      </c>
      <c r="AF29" s="18">
        <v>0.13554133768629811</v>
      </c>
      <c r="AG29" s="18">
        <v>8.7820566773108358E-2</v>
      </c>
      <c r="AH29" s="18">
        <v>0.1366826240947866</v>
      </c>
      <c r="AI29" s="18">
        <v>5.0662072141435692E-2</v>
      </c>
      <c r="AJ29" s="18">
        <v>8.017914375889755E-2</v>
      </c>
      <c r="AK29" s="18">
        <v>0.1037637569062019</v>
      </c>
      <c r="AL29" s="18">
        <v>0.13430944815406651</v>
      </c>
      <c r="AM29" s="18">
        <v>0.13318782117851841</v>
      </c>
      <c r="AO29" s="18">
        <v>0.15474766971255299</v>
      </c>
      <c r="AP29" s="18">
        <v>9.2701742062975975E-2</v>
      </c>
      <c r="AQ29" s="18">
        <v>0.12467225074518171</v>
      </c>
      <c r="AR29" s="18">
        <v>4.4002973861409583E-2</v>
      </c>
      <c r="AS29" s="18">
        <v>9.4157110892685525E-2</v>
      </c>
      <c r="AT29" s="18">
        <v>5.5537240406300682E-2</v>
      </c>
      <c r="AU29" s="18">
        <v>0.14453409414117971</v>
      </c>
      <c r="AV29" s="18">
        <v>0.12583205646495141</v>
      </c>
      <c r="AW29" s="18">
        <v>0.1214917010540342</v>
      </c>
    </row>
    <row r="30" spans="2:49" x14ac:dyDescent="0.35">
      <c r="B30" s="17" t="s">
        <v>65</v>
      </c>
      <c r="C30" s="18">
        <v>6.0007956459493368E-2</v>
      </c>
      <c r="D30" s="18">
        <v>7.1351129011034922E-2</v>
      </c>
      <c r="E30" s="18">
        <v>6.9896544431277782E-2</v>
      </c>
      <c r="F30" s="18">
        <v>6.3289428963588051E-2</v>
      </c>
      <c r="G30" s="18">
        <v>3.8834233915944219E-2</v>
      </c>
      <c r="H30" s="18">
        <v>4.8177567369703023E-2</v>
      </c>
      <c r="I30" s="18">
        <v>6.7330857098339886E-2</v>
      </c>
      <c r="K30" s="18">
        <v>5.8756817107697971E-2</v>
      </c>
      <c r="L30" s="18">
        <v>6.1500389523739762E-2</v>
      </c>
      <c r="N30" s="18">
        <v>7.5265361060171537E-2</v>
      </c>
      <c r="O30" s="18">
        <v>3.8183720797265328E-2</v>
      </c>
      <c r="P30" s="18">
        <v>5.9036131013874282E-2</v>
      </c>
      <c r="Q30" s="18">
        <v>6.2925838694541533E-2</v>
      </c>
      <c r="R30" s="18">
        <v>7.3077231016678221E-2</v>
      </c>
      <c r="S30" s="18">
        <v>1.8173660199360502E-2</v>
      </c>
      <c r="T30" s="18">
        <v>4.8302531210045282E-2</v>
      </c>
      <c r="V30" s="18">
        <v>6.4860052009925104E-2</v>
      </c>
      <c r="W30" s="18">
        <v>5.9497393092587947E-2</v>
      </c>
      <c r="X30" s="18">
        <v>3.4579024980837807E-2</v>
      </c>
      <c r="Y30" s="18">
        <v>0.1016072255145663</v>
      </c>
      <c r="Z30" s="18">
        <v>4.7505782226843658E-2</v>
      </c>
      <c r="AA30" s="18">
        <v>5.116671414708384E-2</v>
      </c>
      <c r="AB30" s="18">
        <v>5.3916788644254157E-2</v>
      </c>
      <c r="AC30" s="18">
        <v>5.0656149167364058E-2</v>
      </c>
      <c r="AD30" s="18">
        <v>7.7727761861592443E-2</v>
      </c>
      <c r="AF30" s="18">
        <v>7.2980351619581871E-2</v>
      </c>
      <c r="AG30" s="18">
        <v>5.7002605766185037E-2</v>
      </c>
      <c r="AH30" s="18">
        <v>5.0916565055280943E-2</v>
      </c>
      <c r="AI30" s="18">
        <v>8.3961639343212602E-2</v>
      </c>
      <c r="AJ30" s="18">
        <v>2.2922275430513801E-2</v>
      </c>
      <c r="AK30" s="18">
        <v>7.9726714415655486E-2</v>
      </c>
      <c r="AL30" s="18">
        <v>8.5898484584918861E-2</v>
      </c>
      <c r="AM30" s="18">
        <v>6.9249634006972524E-2</v>
      </c>
      <c r="AO30" s="18">
        <v>8.8736187104535805E-2</v>
      </c>
      <c r="AP30" s="18">
        <v>4.9488648170536401E-2</v>
      </c>
      <c r="AQ30" s="18">
        <v>6.4464156306660747E-2</v>
      </c>
      <c r="AR30" s="18">
        <v>7.0296398089166975E-2</v>
      </c>
      <c r="AS30" s="18">
        <v>2.0538740167679061E-2</v>
      </c>
      <c r="AT30" s="18">
        <v>7.0996499308016894E-2</v>
      </c>
      <c r="AU30" s="18">
        <v>5.3239041043684293E-2</v>
      </c>
      <c r="AV30" s="18">
        <v>0.1282945219615077</v>
      </c>
      <c r="AW30" s="18">
        <v>7.9884379410450054E-2</v>
      </c>
    </row>
    <row r="31" spans="2:49" x14ac:dyDescent="0.35">
      <c r="B31" s="17" t="s">
        <v>66</v>
      </c>
      <c r="C31" s="18">
        <v>6.6523809735881914E-2</v>
      </c>
      <c r="D31" s="18">
        <v>6.8743277262891686E-2</v>
      </c>
      <c r="E31" s="18">
        <v>6.0202132941996257E-2</v>
      </c>
      <c r="F31" s="18">
        <v>4.7756130938712608E-2</v>
      </c>
      <c r="G31" s="18">
        <v>6.7668642192907691E-2</v>
      </c>
      <c r="H31" s="18">
        <v>7.1774320673380632E-2</v>
      </c>
      <c r="I31" s="18">
        <v>7.9109408872703249E-2</v>
      </c>
      <c r="K31" s="18">
        <v>5.6156514019584991E-2</v>
      </c>
      <c r="L31" s="18">
        <v>7.6609123302171414E-2</v>
      </c>
      <c r="N31" s="18">
        <v>6.5747906815119758E-2</v>
      </c>
      <c r="O31" s="18">
        <v>8.3985812591564971E-2</v>
      </c>
      <c r="P31" s="18">
        <v>7.491647496096758E-2</v>
      </c>
      <c r="Q31" s="18">
        <v>5.5621429426374977E-2</v>
      </c>
      <c r="R31" s="18">
        <v>4.1874370143787837E-2</v>
      </c>
      <c r="S31" s="18">
        <v>0.10758502132085659</v>
      </c>
      <c r="T31" s="18">
        <v>6.6593862995430159E-2</v>
      </c>
      <c r="V31" s="18">
        <v>5.6610344981536893E-2</v>
      </c>
      <c r="W31" s="18">
        <v>7.4880980377433459E-2</v>
      </c>
      <c r="X31" s="18">
        <v>2.7780200001345099E-2</v>
      </c>
      <c r="Y31" s="18">
        <v>9.4384050937055153E-2</v>
      </c>
      <c r="Z31" s="18">
        <v>0</v>
      </c>
      <c r="AA31" s="18">
        <v>4.2552733507225951E-2</v>
      </c>
      <c r="AB31" s="18">
        <v>8.2403255853660873E-2</v>
      </c>
      <c r="AC31" s="18">
        <v>8.5304685801989882E-2</v>
      </c>
      <c r="AD31" s="18">
        <v>5.9149013869300618E-2</v>
      </c>
      <c r="AF31" s="18">
        <v>6.1055985324013552E-2</v>
      </c>
      <c r="AG31" s="18">
        <v>7.6396364482627765E-2</v>
      </c>
      <c r="AH31" s="18">
        <v>7.7142358167463676E-2</v>
      </c>
      <c r="AI31" s="18">
        <v>8.5974142934761105E-2</v>
      </c>
      <c r="AJ31" s="18">
        <v>1.9965472721332811E-2</v>
      </c>
      <c r="AK31" s="18">
        <v>5.6297546178144753E-2</v>
      </c>
      <c r="AL31" s="18">
        <v>6.5632142491472728E-2</v>
      </c>
      <c r="AM31" s="18">
        <v>7.8720746397221097E-2</v>
      </c>
      <c r="AO31" s="18">
        <v>5.7478308761964872E-2</v>
      </c>
      <c r="AP31" s="18">
        <v>7.8870073731661494E-2</v>
      </c>
      <c r="AQ31" s="18">
        <v>6.4376361210155886E-2</v>
      </c>
      <c r="AR31" s="18">
        <v>9.1116961018041745E-2</v>
      </c>
      <c r="AS31" s="18">
        <v>1.0978420985342329E-2</v>
      </c>
      <c r="AT31" s="18">
        <v>7.9265894114655219E-2</v>
      </c>
      <c r="AU31" s="18">
        <v>9.6685996999225685E-2</v>
      </c>
      <c r="AV31" s="18">
        <v>0.12269674399344591</v>
      </c>
      <c r="AW31" s="18">
        <v>0.1089592053113559</v>
      </c>
    </row>
    <row r="32" spans="2:49" x14ac:dyDescent="0.35">
      <c r="B32" s="17" t="s">
        <v>67</v>
      </c>
      <c r="C32" s="18">
        <v>0.40097218392858031</v>
      </c>
      <c r="D32" s="18">
        <v>0.41832952473192669</v>
      </c>
      <c r="E32" s="18">
        <v>0.3258817253941767</v>
      </c>
      <c r="F32" s="18">
        <v>0.40336669567299333</v>
      </c>
      <c r="G32" s="18">
        <v>0.42334091370545041</v>
      </c>
      <c r="H32" s="18">
        <v>0.42095978317844662</v>
      </c>
      <c r="I32" s="18">
        <v>0.41697255100050512</v>
      </c>
      <c r="K32" s="18">
        <v>0.40668167240858433</v>
      </c>
      <c r="L32" s="18">
        <v>0.39514963572797629</v>
      </c>
      <c r="N32" s="18">
        <v>0.30582127297860773</v>
      </c>
      <c r="O32" s="18">
        <v>0.42050594806876268</v>
      </c>
      <c r="P32" s="18">
        <v>0.40966469189518417</v>
      </c>
      <c r="Q32" s="18">
        <v>0.47174135520971061</v>
      </c>
      <c r="R32" s="18">
        <v>0.43410549619848732</v>
      </c>
      <c r="S32" s="18">
        <v>0.29988278329268042</v>
      </c>
      <c r="T32" s="18">
        <v>0.42964283309907242</v>
      </c>
      <c r="V32" s="18">
        <v>0.23564005107119679</v>
      </c>
      <c r="W32" s="18">
        <v>0.55826125909272661</v>
      </c>
      <c r="X32" s="18">
        <v>0.58000181679663454</v>
      </c>
      <c r="Y32" s="18">
        <v>0.54414267908205149</v>
      </c>
      <c r="Z32" s="18">
        <v>0</v>
      </c>
      <c r="AA32" s="18">
        <v>0.59676168001290075</v>
      </c>
      <c r="AB32" s="18">
        <v>0.40086102633590048</v>
      </c>
      <c r="AC32" s="18">
        <v>0.33620493185489758</v>
      </c>
      <c r="AD32" s="18">
        <v>0.25833955777299422</v>
      </c>
      <c r="AF32" s="18">
        <v>0.25335457650941079</v>
      </c>
      <c r="AG32" s="18">
        <v>0.53982226735548589</v>
      </c>
      <c r="AH32" s="18">
        <v>0.56891918920442419</v>
      </c>
      <c r="AI32" s="18">
        <v>0.58830956197951934</v>
      </c>
      <c r="AJ32" s="18">
        <v>4.4965478959816882E-2</v>
      </c>
      <c r="AK32" s="18">
        <v>0.53667643489524608</v>
      </c>
      <c r="AL32" s="18">
        <v>0.2572027404613032</v>
      </c>
      <c r="AM32" s="18">
        <v>0.43840111241186341</v>
      </c>
      <c r="AO32" s="18">
        <v>0.32203592866929498</v>
      </c>
      <c r="AP32" s="18">
        <v>0.59679897943078386</v>
      </c>
      <c r="AQ32" s="18">
        <v>0.56574800504348044</v>
      </c>
      <c r="AR32" s="18">
        <v>0.6994782241270483</v>
      </c>
      <c r="AS32" s="18">
        <v>1.311739681274695E-2</v>
      </c>
      <c r="AT32" s="18">
        <v>0.5624700742314519</v>
      </c>
      <c r="AU32" s="18">
        <v>0.47558320931678699</v>
      </c>
      <c r="AV32" s="18">
        <v>0.3690710358302326</v>
      </c>
      <c r="AW32" s="18">
        <v>0.38331202433905509</v>
      </c>
    </row>
    <row r="33" spans="2:49" x14ac:dyDescent="0.35">
      <c r="B33" s="17" t="s">
        <v>68</v>
      </c>
      <c r="C33" s="18">
        <v>3.0930196151852558E-2</v>
      </c>
      <c r="D33" s="18">
        <v>7.8099145116794028E-2</v>
      </c>
      <c r="E33" s="18">
        <v>5.2668732722252053E-2</v>
      </c>
      <c r="F33" s="18">
        <v>3.8105907462093837E-2</v>
      </c>
      <c r="G33" s="18">
        <v>1.395791126187015E-2</v>
      </c>
      <c r="H33" s="18">
        <v>2.460026739757357E-2</v>
      </c>
      <c r="I33" s="18">
        <v>4.7098411153178614E-3</v>
      </c>
      <c r="K33" s="18">
        <v>1.4365886063724499E-2</v>
      </c>
      <c r="L33" s="18">
        <v>4.5564741442405722E-2</v>
      </c>
      <c r="N33" s="18">
        <v>4.4588395427160463E-2</v>
      </c>
      <c r="O33" s="18">
        <v>3.6219000152316723E-2</v>
      </c>
      <c r="P33" s="18">
        <v>9.7460074681052274E-3</v>
      </c>
      <c r="Q33" s="18">
        <v>1.9508937869231479E-2</v>
      </c>
      <c r="R33" s="18">
        <v>1.244135251732127E-2</v>
      </c>
      <c r="S33" s="18">
        <v>0</v>
      </c>
      <c r="T33" s="18">
        <v>0.1088225550813256</v>
      </c>
      <c r="V33" s="18">
        <v>0</v>
      </c>
      <c r="W33" s="18">
        <v>9.6532187633005632E-3</v>
      </c>
      <c r="X33" s="18">
        <v>1.017178657542929E-2</v>
      </c>
      <c r="Y33" s="18">
        <v>2.9808404394997871E-2</v>
      </c>
      <c r="Z33" s="18">
        <v>0</v>
      </c>
      <c r="AA33" s="18">
        <v>0</v>
      </c>
      <c r="AB33" s="18">
        <v>9.4001731962569487E-2</v>
      </c>
      <c r="AC33" s="18">
        <v>0.1764525573047071</v>
      </c>
      <c r="AD33" s="18">
        <v>3.3747278988786648E-2</v>
      </c>
      <c r="AF33" s="18">
        <v>2.7044390048857861E-3</v>
      </c>
      <c r="AG33" s="18">
        <v>5.5986447363908778E-3</v>
      </c>
      <c r="AH33" s="18">
        <v>9.4594052410940325E-3</v>
      </c>
      <c r="AI33" s="18">
        <v>2.1369855396492721E-2</v>
      </c>
      <c r="AJ33" s="18">
        <v>6.4833170582335609E-3</v>
      </c>
      <c r="AK33" s="18">
        <v>2.3377756544826041E-2</v>
      </c>
      <c r="AL33" s="18">
        <v>0.31733778293142062</v>
      </c>
      <c r="AM33" s="18">
        <v>9.2153892612538674E-2</v>
      </c>
      <c r="AO33" s="18">
        <v>9.3269154712208348E-3</v>
      </c>
      <c r="AP33" s="18">
        <v>5.2896578937293602E-3</v>
      </c>
      <c r="AQ33" s="18">
        <v>1.5562963637366881E-2</v>
      </c>
      <c r="AR33" s="18">
        <v>2.3987139709055642E-2</v>
      </c>
      <c r="AS33" s="18">
        <v>9.6014326016292603E-3</v>
      </c>
      <c r="AT33" s="18">
        <v>2.8199373934066681E-2</v>
      </c>
      <c r="AU33" s="18">
        <v>0.13155015353082991</v>
      </c>
      <c r="AV33" s="18">
        <v>0.16732614228302181</v>
      </c>
      <c r="AW33" s="18">
        <v>2.4144617413458379E-2</v>
      </c>
    </row>
    <row r="35" spans="2:49" ht="58" x14ac:dyDescent="0.35">
      <c r="B35" s="14" t="s">
        <v>70</v>
      </c>
    </row>
    <row r="36" spans="2:49" x14ac:dyDescent="0.35">
      <c r="B36" s="15" t="s">
        <v>18</v>
      </c>
    </row>
    <row r="37" spans="2:49" x14ac:dyDescent="0.35">
      <c r="B37" s="11" t="s">
        <v>59</v>
      </c>
      <c r="C37" s="16">
        <v>2028</v>
      </c>
      <c r="D37" s="16">
        <v>248</v>
      </c>
      <c r="E37" s="16">
        <v>354</v>
      </c>
      <c r="F37" s="16">
        <v>365</v>
      </c>
      <c r="G37" s="16">
        <v>348</v>
      </c>
      <c r="H37" s="16">
        <v>295</v>
      </c>
      <c r="I37" s="16">
        <v>418</v>
      </c>
      <c r="K37" s="16">
        <v>1004</v>
      </c>
      <c r="L37" s="16">
        <v>1018</v>
      </c>
      <c r="N37" s="16">
        <v>515</v>
      </c>
      <c r="O37" s="16">
        <v>455</v>
      </c>
      <c r="P37" s="16">
        <v>200</v>
      </c>
      <c r="Q37" s="16">
        <v>507</v>
      </c>
      <c r="R37" s="16">
        <v>238</v>
      </c>
      <c r="S37" s="16">
        <v>44</v>
      </c>
      <c r="T37" s="16">
        <v>69</v>
      </c>
      <c r="V37" s="16">
        <v>565</v>
      </c>
      <c r="W37" s="16">
        <v>604</v>
      </c>
      <c r="X37" s="16">
        <v>114</v>
      </c>
      <c r="Y37" s="16">
        <v>70</v>
      </c>
      <c r="Z37" s="16">
        <v>36</v>
      </c>
      <c r="AA37" s="16">
        <v>44</v>
      </c>
      <c r="AB37" s="16">
        <v>442</v>
      </c>
      <c r="AC37" s="16">
        <v>63</v>
      </c>
      <c r="AD37" s="16">
        <v>90</v>
      </c>
      <c r="AF37" s="16">
        <v>336</v>
      </c>
      <c r="AG37" s="16">
        <v>677</v>
      </c>
      <c r="AH37" s="16">
        <v>121</v>
      </c>
      <c r="AI37" s="16">
        <v>125</v>
      </c>
      <c r="AJ37" s="16">
        <v>261</v>
      </c>
      <c r="AK37" s="16">
        <v>43</v>
      </c>
      <c r="AL37" s="16">
        <v>45</v>
      </c>
      <c r="AM37" s="16">
        <v>420</v>
      </c>
      <c r="AO37" s="16">
        <v>312</v>
      </c>
      <c r="AP37" s="16">
        <v>557</v>
      </c>
      <c r="AQ37" s="16">
        <v>134</v>
      </c>
      <c r="AR37" s="16">
        <v>212</v>
      </c>
      <c r="AS37" s="16">
        <v>419</v>
      </c>
      <c r="AT37" s="16">
        <v>33</v>
      </c>
      <c r="AU37" s="16">
        <v>137</v>
      </c>
      <c r="AV37" s="16">
        <v>147</v>
      </c>
      <c r="AW37" s="16">
        <v>77</v>
      </c>
    </row>
    <row r="38" spans="2:49" x14ac:dyDescent="0.35">
      <c r="B38" s="12" t="s">
        <v>60</v>
      </c>
      <c r="C38" s="16">
        <v>2032</v>
      </c>
      <c r="D38" s="16">
        <v>215</v>
      </c>
      <c r="E38" s="16">
        <v>345</v>
      </c>
      <c r="F38" s="16">
        <v>345</v>
      </c>
      <c r="G38" s="16">
        <v>314</v>
      </c>
      <c r="H38" s="16">
        <v>328</v>
      </c>
      <c r="I38" s="16">
        <v>485</v>
      </c>
      <c r="K38" s="16">
        <v>981</v>
      </c>
      <c r="L38" s="16">
        <v>1045</v>
      </c>
      <c r="N38" s="16">
        <v>540</v>
      </c>
      <c r="O38" s="16">
        <v>458</v>
      </c>
      <c r="P38" s="16">
        <v>208</v>
      </c>
      <c r="Q38" s="16">
        <v>495</v>
      </c>
      <c r="R38" s="16">
        <v>222</v>
      </c>
      <c r="S38" s="16">
        <v>37</v>
      </c>
      <c r="T38" s="16">
        <v>71</v>
      </c>
      <c r="V38" s="16">
        <v>598</v>
      </c>
      <c r="W38" s="16">
        <v>590</v>
      </c>
      <c r="X38" s="16">
        <v>115</v>
      </c>
      <c r="Y38" s="16">
        <v>67</v>
      </c>
      <c r="Z38" s="16">
        <v>39</v>
      </c>
      <c r="AA38" s="16">
        <v>44</v>
      </c>
      <c r="AB38" s="16">
        <v>427</v>
      </c>
      <c r="AC38" s="16">
        <v>61</v>
      </c>
      <c r="AD38" s="16">
        <v>90</v>
      </c>
      <c r="AF38" s="16">
        <v>355</v>
      </c>
      <c r="AG38" s="16">
        <v>660</v>
      </c>
      <c r="AH38" s="16">
        <v>123</v>
      </c>
      <c r="AI38" s="16">
        <v>120</v>
      </c>
      <c r="AJ38" s="16">
        <v>274</v>
      </c>
      <c r="AK38" s="16">
        <v>44</v>
      </c>
      <c r="AL38" s="16">
        <v>43</v>
      </c>
      <c r="AM38" s="16">
        <v>413</v>
      </c>
      <c r="AO38" s="16">
        <v>321</v>
      </c>
      <c r="AP38" s="16">
        <v>538</v>
      </c>
      <c r="AQ38" s="16">
        <v>134</v>
      </c>
      <c r="AR38" s="16">
        <v>200</v>
      </c>
      <c r="AS38" s="16">
        <v>442</v>
      </c>
      <c r="AT38" s="16">
        <v>36</v>
      </c>
      <c r="AU38" s="16">
        <v>136</v>
      </c>
      <c r="AV38" s="16">
        <v>151</v>
      </c>
      <c r="AW38" s="16">
        <v>75</v>
      </c>
    </row>
    <row r="39" spans="2:49" x14ac:dyDescent="0.35">
      <c r="B39" s="17" t="s">
        <v>61</v>
      </c>
      <c r="C39" s="18">
        <v>9.6073662919400032E-2</v>
      </c>
      <c r="D39" s="18">
        <v>5.2085309225660653E-2</v>
      </c>
      <c r="E39" s="18">
        <v>8.5922627881962352E-2</v>
      </c>
      <c r="F39" s="18">
        <v>0.105087569011739</v>
      </c>
      <c r="G39" s="18">
        <v>5.810137019793666E-2</v>
      </c>
      <c r="H39" s="18">
        <v>0.1037336195131696</v>
      </c>
      <c r="I39" s="18">
        <v>0.13577375475058681</v>
      </c>
      <c r="K39" s="18">
        <v>0.1048134071284732</v>
      </c>
      <c r="L39" s="18">
        <v>8.8377553814111928E-2</v>
      </c>
      <c r="N39" s="18">
        <v>7.940060330110317E-2</v>
      </c>
      <c r="O39" s="18">
        <v>8.2352197804650765E-2</v>
      </c>
      <c r="P39" s="18">
        <v>0.1113773733479141</v>
      </c>
      <c r="Q39" s="18">
        <v>0.112581167738232</v>
      </c>
      <c r="R39" s="18">
        <v>0.1142887517214467</v>
      </c>
      <c r="S39" s="18">
        <v>0.1820421225512118</v>
      </c>
      <c r="T39" s="18">
        <v>4.9577805475932442E-2</v>
      </c>
      <c r="V39" s="18">
        <v>0.23130435969888691</v>
      </c>
      <c r="W39" s="18">
        <v>4.7745984996935567E-2</v>
      </c>
      <c r="X39" s="18">
        <v>6.8049811652869982E-2</v>
      </c>
      <c r="Y39" s="18">
        <v>5.0404067136517607E-2</v>
      </c>
      <c r="Z39" s="18">
        <v>0</v>
      </c>
      <c r="AA39" s="18">
        <v>2.3596521270703111E-2</v>
      </c>
      <c r="AB39" s="18">
        <v>3.6835368026047907E-2</v>
      </c>
      <c r="AC39" s="18">
        <v>1.098464330669049E-2</v>
      </c>
      <c r="AD39" s="18">
        <v>0</v>
      </c>
      <c r="AF39" s="18">
        <v>0.30984064430304298</v>
      </c>
      <c r="AG39" s="18">
        <v>5.8896429000983727E-2</v>
      </c>
      <c r="AH39" s="18">
        <v>5.5796214307467992E-2</v>
      </c>
      <c r="AI39" s="18">
        <v>4.6491261482377103E-2</v>
      </c>
      <c r="AJ39" s="18">
        <v>7.0755270035659359E-2</v>
      </c>
      <c r="AK39" s="18">
        <v>6.9871954981597983E-2</v>
      </c>
      <c r="AL39" s="18">
        <v>1.5668253701433491E-2</v>
      </c>
      <c r="AM39" s="18">
        <v>2.5840704726734071E-2</v>
      </c>
      <c r="AO39" s="18">
        <v>0.3947195358037156</v>
      </c>
      <c r="AP39" s="18">
        <v>3.8453917501590877E-2</v>
      </c>
      <c r="AQ39" s="18">
        <v>5.6128279751777747E-2</v>
      </c>
      <c r="AR39" s="18">
        <v>1.8070884083546259E-2</v>
      </c>
      <c r="AS39" s="18">
        <v>7.2556017331137396E-2</v>
      </c>
      <c r="AT39" s="18">
        <v>2.699607396984258E-2</v>
      </c>
      <c r="AU39" s="18">
        <v>1.5343411159816699E-2</v>
      </c>
      <c r="AV39" s="18">
        <v>1.06221231155549E-2</v>
      </c>
      <c r="AW39" s="18">
        <v>0</v>
      </c>
    </row>
    <row r="40" spans="2:49" x14ac:dyDescent="0.35">
      <c r="B40" s="17" t="s">
        <v>62</v>
      </c>
      <c r="C40" s="18">
        <v>0.15580360243336661</v>
      </c>
      <c r="D40" s="18">
        <v>8.9834865404022676E-2</v>
      </c>
      <c r="E40" s="18">
        <v>0.16272871370589281</v>
      </c>
      <c r="F40" s="18">
        <v>0.1114181285467488</v>
      </c>
      <c r="G40" s="18">
        <v>0.1237757090941005</v>
      </c>
      <c r="H40" s="18">
        <v>0.15973790381992159</v>
      </c>
      <c r="I40" s="18">
        <v>0.22982292576126309</v>
      </c>
      <c r="K40" s="18">
        <v>0.15273145907428901</v>
      </c>
      <c r="L40" s="18">
        <v>0.15951302334216211</v>
      </c>
      <c r="N40" s="18">
        <v>0.15607881922068581</v>
      </c>
      <c r="O40" s="18">
        <v>0.1274580368056108</v>
      </c>
      <c r="P40" s="18">
        <v>0.18227458962229159</v>
      </c>
      <c r="Q40" s="18">
        <v>0.1593128083049252</v>
      </c>
      <c r="R40" s="18">
        <v>0.1854020596776734</v>
      </c>
      <c r="S40" s="18">
        <v>0.25804457592755958</v>
      </c>
      <c r="T40" s="18">
        <v>8.8422721622383113E-2</v>
      </c>
      <c r="V40" s="18">
        <v>0.30579559090656261</v>
      </c>
      <c r="W40" s="18">
        <v>0.1153114646959396</v>
      </c>
      <c r="X40" s="18">
        <v>7.7448918961575547E-2</v>
      </c>
      <c r="Y40" s="18">
        <v>8.8086326353105315E-2</v>
      </c>
      <c r="Z40" s="18">
        <v>0.12652313735366211</v>
      </c>
      <c r="AA40" s="18">
        <v>0.12157490295200719</v>
      </c>
      <c r="AB40" s="18">
        <v>6.202685774725205E-2</v>
      </c>
      <c r="AC40" s="18">
        <v>6.4138174246101687E-2</v>
      </c>
      <c r="AD40" s="18">
        <v>0.110970197548173</v>
      </c>
      <c r="AF40" s="18">
        <v>0.36055555277484458</v>
      </c>
      <c r="AG40" s="18">
        <v>0.13258931737156221</v>
      </c>
      <c r="AH40" s="18">
        <v>7.5005344424771164E-2</v>
      </c>
      <c r="AI40" s="18">
        <v>8.2040164000700105E-2</v>
      </c>
      <c r="AJ40" s="18">
        <v>0.1769815837402198</v>
      </c>
      <c r="AK40" s="18">
        <v>7.2628968013484757E-2</v>
      </c>
      <c r="AL40" s="18">
        <v>4.96339785959833E-2</v>
      </c>
      <c r="AM40" s="18">
        <v>6.7995970920190524E-2</v>
      </c>
      <c r="AO40" s="18">
        <v>0.35389208136139971</v>
      </c>
      <c r="AP40" s="18">
        <v>0.11990251265522681</v>
      </c>
      <c r="AQ40" s="18">
        <v>6.7638094183792075E-2</v>
      </c>
      <c r="AR40" s="18">
        <v>3.52436231230078E-2</v>
      </c>
      <c r="AS40" s="18">
        <v>0.19484634713446081</v>
      </c>
      <c r="AT40" s="18">
        <v>0.1088034876776849</v>
      </c>
      <c r="AU40" s="18">
        <v>4.034613120442114E-2</v>
      </c>
      <c r="AV40" s="18">
        <v>0.1053529640045706</v>
      </c>
      <c r="AW40" s="18">
        <v>0.1467474905162181</v>
      </c>
    </row>
    <row r="41" spans="2:49" x14ac:dyDescent="0.35">
      <c r="B41" s="17" t="s">
        <v>63</v>
      </c>
      <c r="C41" s="18">
        <v>0.12772774681795709</v>
      </c>
      <c r="D41" s="18">
        <v>0.10492601667280831</v>
      </c>
      <c r="E41" s="18">
        <v>0.12990701159947271</v>
      </c>
      <c r="F41" s="18">
        <v>0.1077632434070037</v>
      </c>
      <c r="G41" s="18">
        <v>0.12633756678419911</v>
      </c>
      <c r="H41" s="18">
        <v>0.11097964779371319</v>
      </c>
      <c r="I41" s="18">
        <v>0.16276634018425629</v>
      </c>
      <c r="K41" s="18">
        <v>0.13273623947837859</v>
      </c>
      <c r="L41" s="18">
        <v>0.1230065285789165</v>
      </c>
      <c r="N41" s="18">
        <v>0.13115029036560261</v>
      </c>
      <c r="O41" s="18">
        <v>0.12400091297918731</v>
      </c>
      <c r="P41" s="18">
        <v>0.1495023800920981</v>
      </c>
      <c r="Q41" s="18">
        <v>0.12351003853296651</v>
      </c>
      <c r="R41" s="18">
        <v>0.1283079531528733</v>
      </c>
      <c r="S41" s="18">
        <v>7.9455680111061786E-2</v>
      </c>
      <c r="T41" s="18">
        <v>0.114599514509291</v>
      </c>
      <c r="V41" s="18">
        <v>0.15857070576003471</v>
      </c>
      <c r="W41" s="18">
        <v>0.1242612378589667</v>
      </c>
      <c r="X41" s="18">
        <v>0.13161380623546229</v>
      </c>
      <c r="Y41" s="18">
        <v>8.9498471866197693E-2</v>
      </c>
      <c r="Z41" s="18">
        <v>0.2493082736440487</v>
      </c>
      <c r="AA41" s="18">
        <v>8.0119588105279915E-2</v>
      </c>
      <c r="AB41" s="18">
        <v>8.2386805904332144E-2</v>
      </c>
      <c r="AC41" s="18">
        <v>6.2945606558088146E-2</v>
      </c>
      <c r="AD41" s="18">
        <v>0.1983697868438119</v>
      </c>
      <c r="AF41" s="18">
        <v>0.1250219231670508</v>
      </c>
      <c r="AG41" s="18">
        <v>0.117371822449816</v>
      </c>
      <c r="AH41" s="18">
        <v>0.14988743197498161</v>
      </c>
      <c r="AI41" s="18">
        <v>0.1379797471209796</v>
      </c>
      <c r="AJ41" s="18">
        <v>0.2208215646353501</v>
      </c>
      <c r="AK41" s="18">
        <v>7.2853843606998314E-2</v>
      </c>
      <c r="AL41" s="18">
        <v>2.1371175675796571E-2</v>
      </c>
      <c r="AM41" s="18">
        <v>9.214116954384742E-2</v>
      </c>
      <c r="AO41" s="18">
        <v>0.1037283532593196</v>
      </c>
      <c r="AP41" s="18">
        <v>0.12456270712875959</v>
      </c>
      <c r="AQ41" s="18">
        <v>0.13943340137971871</v>
      </c>
      <c r="AR41" s="18">
        <v>7.3939382665612605E-2</v>
      </c>
      <c r="AS41" s="18">
        <v>0.18849465480047939</v>
      </c>
      <c r="AT41" s="18">
        <v>6.0541540865330527E-2</v>
      </c>
      <c r="AU41" s="18">
        <v>5.5400802411753269E-2</v>
      </c>
      <c r="AV41" s="18">
        <v>0.1098691828387344</v>
      </c>
      <c r="AW41" s="18">
        <v>0.2162267498054127</v>
      </c>
    </row>
    <row r="42" spans="2:49" x14ac:dyDescent="0.35">
      <c r="B42" s="17" t="s">
        <v>64</v>
      </c>
      <c r="C42" s="18">
        <v>0.20172861370574091</v>
      </c>
      <c r="D42" s="18">
        <v>0.25773007830069822</v>
      </c>
      <c r="E42" s="18">
        <v>0.231532313483264</v>
      </c>
      <c r="F42" s="18">
        <v>0.24601889670874361</v>
      </c>
      <c r="G42" s="18">
        <v>0.19237032175337909</v>
      </c>
      <c r="H42" s="18">
        <v>0.1708941576340143</v>
      </c>
      <c r="I42" s="18">
        <v>0.15109019931670609</v>
      </c>
      <c r="K42" s="18">
        <v>0.1780074065861838</v>
      </c>
      <c r="L42" s="18">
        <v>0.2233919666624645</v>
      </c>
      <c r="N42" s="18">
        <v>0.22864785848225469</v>
      </c>
      <c r="O42" s="18">
        <v>0.21850316291599639</v>
      </c>
      <c r="P42" s="18">
        <v>0.18370083271650389</v>
      </c>
      <c r="Q42" s="18">
        <v>0.1865090122586141</v>
      </c>
      <c r="R42" s="18">
        <v>0.17624050404725861</v>
      </c>
      <c r="S42" s="18">
        <v>0.14834584115182711</v>
      </c>
      <c r="T42" s="18">
        <v>0.15491581537145721</v>
      </c>
      <c r="V42" s="18">
        <v>0.14564165867846271</v>
      </c>
      <c r="W42" s="18">
        <v>0.1962161860419892</v>
      </c>
      <c r="X42" s="18">
        <v>0.1985676499982523</v>
      </c>
      <c r="Y42" s="18">
        <v>0.31934609456860169</v>
      </c>
      <c r="Z42" s="18">
        <v>0.31607687785143052</v>
      </c>
      <c r="AA42" s="18">
        <v>0.1417194999732882</v>
      </c>
      <c r="AB42" s="18">
        <v>0.2576458639720221</v>
      </c>
      <c r="AC42" s="18">
        <v>0.28906474668148052</v>
      </c>
      <c r="AD42" s="18">
        <v>0.18271730422972959</v>
      </c>
      <c r="AF42" s="18">
        <v>0.13489858340363139</v>
      </c>
      <c r="AG42" s="18">
        <v>0.20146778627523471</v>
      </c>
      <c r="AH42" s="18">
        <v>0.18258659557492821</v>
      </c>
      <c r="AI42" s="18">
        <v>0.21888192112961499</v>
      </c>
      <c r="AJ42" s="18">
        <v>0.18507600003980851</v>
      </c>
      <c r="AK42" s="18">
        <v>0.24274506755689801</v>
      </c>
      <c r="AL42" s="18">
        <v>0.30881627059574251</v>
      </c>
      <c r="AM42" s="18">
        <v>0.25598062944716071</v>
      </c>
      <c r="AO42" s="18">
        <v>8.8420782067756082E-2</v>
      </c>
      <c r="AP42" s="18">
        <v>0.21473703573443501</v>
      </c>
      <c r="AQ42" s="18">
        <v>0.1751263950719244</v>
      </c>
      <c r="AR42" s="18">
        <v>0.24558752644117121</v>
      </c>
      <c r="AS42" s="18">
        <v>0.21796698528237479</v>
      </c>
      <c r="AT42" s="18">
        <v>0.25137771775343831</v>
      </c>
      <c r="AU42" s="18">
        <v>0.26602046227531961</v>
      </c>
      <c r="AV42" s="18">
        <v>0.26638933407009191</v>
      </c>
      <c r="AW42" s="18">
        <v>0.1579880746841073</v>
      </c>
    </row>
    <row r="43" spans="2:49" x14ac:dyDescent="0.35">
      <c r="B43" s="17" t="s">
        <v>65</v>
      </c>
      <c r="C43" s="18">
        <v>7.5641320963485928E-2</v>
      </c>
      <c r="D43" s="18">
        <v>8.5843996814539442E-2</v>
      </c>
      <c r="E43" s="18">
        <v>5.3106055365532118E-2</v>
      </c>
      <c r="F43" s="18">
        <v>9.2627434126438021E-2</v>
      </c>
      <c r="G43" s="18">
        <v>0.1148621581409002</v>
      </c>
      <c r="H43" s="18">
        <v>6.4036567794378677E-2</v>
      </c>
      <c r="I43" s="18">
        <v>5.7524868623598409E-2</v>
      </c>
      <c r="K43" s="18">
        <v>8.0312330137679341E-2</v>
      </c>
      <c r="L43" s="18">
        <v>7.1656768958754488E-2</v>
      </c>
      <c r="N43" s="18">
        <v>7.3269096883125107E-2</v>
      </c>
      <c r="O43" s="18">
        <v>6.6096627561555238E-2</v>
      </c>
      <c r="P43" s="18">
        <v>6.2405088885900982E-2</v>
      </c>
      <c r="Q43" s="18">
        <v>8.5137103891654881E-2</v>
      </c>
      <c r="R43" s="18">
        <v>8.777195803830122E-2</v>
      </c>
      <c r="S43" s="18">
        <v>8.9171299442897103E-2</v>
      </c>
      <c r="T43" s="18">
        <v>8.3038676040157008E-2</v>
      </c>
      <c r="V43" s="18">
        <v>2.79787111938304E-2</v>
      </c>
      <c r="W43" s="18">
        <v>0.10389560338790869</v>
      </c>
      <c r="X43" s="18">
        <v>0.12728190398267011</v>
      </c>
      <c r="Y43" s="18">
        <v>0.1068427143469606</v>
      </c>
      <c r="Z43" s="18">
        <v>4.8911342486132589E-2</v>
      </c>
      <c r="AA43" s="18">
        <v>8.5625471854617538E-2</v>
      </c>
      <c r="AB43" s="18">
        <v>8.5746669144265736E-2</v>
      </c>
      <c r="AC43" s="18">
        <v>9.8200288107832656E-2</v>
      </c>
      <c r="AD43" s="18">
        <v>6.1935380108770442E-2</v>
      </c>
      <c r="AF43" s="18">
        <v>1.360213545424916E-2</v>
      </c>
      <c r="AG43" s="18">
        <v>9.9028598259631714E-2</v>
      </c>
      <c r="AH43" s="18">
        <v>0.12919120103966089</v>
      </c>
      <c r="AI43" s="18">
        <v>8.9515397181031922E-2</v>
      </c>
      <c r="AJ43" s="18">
        <v>5.3724423726825787E-2</v>
      </c>
      <c r="AK43" s="18">
        <v>8.4414784739530124E-2</v>
      </c>
      <c r="AL43" s="18">
        <v>6.6406754304755358E-2</v>
      </c>
      <c r="AM43" s="18">
        <v>8.6207402112748882E-2</v>
      </c>
      <c r="AO43" s="18">
        <v>1.461267477383419E-2</v>
      </c>
      <c r="AP43" s="18">
        <v>0.1007753822560833</v>
      </c>
      <c r="AQ43" s="18">
        <v>0.1299159221856197</v>
      </c>
      <c r="AR43" s="18">
        <v>0.1191838653973587</v>
      </c>
      <c r="AS43" s="18">
        <v>6.4532552094593826E-2</v>
      </c>
      <c r="AT43" s="18">
        <v>4.5978325525412658E-2</v>
      </c>
      <c r="AU43" s="18">
        <v>6.2855513862472706E-2</v>
      </c>
      <c r="AV43" s="18">
        <v>5.7343031939757393E-2</v>
      </c>
      <c r="AW43" s="18">
        <v>8.3190795820875268E-2</v>
      </c>
    </row>
    <row r="44" spans="2:49" x14ac:dyDescent="0.35">
      <c r="B44" s="17" t="s">
        <v>66</v>
      </c>
      <c r="C44" s="18">
        <v>9.530063773463375E-2</v>
      </c>
      <c r="D44" s="18">
        <v>8.8585543439016021E-2</v>
      </c>
      <c r="E44" s="18">
        <v>8.7369277162783351E-2</v>
      </c>
      <c r="F44" s="18">
        <v>8.432760837483208E-2</v>
      </c>
      <c r="G44" s="18">
        <v>0.11355827833545851</v>
      </c>
      <c r="H44" s="18">
        <v>0.12396261833425661</v>
      </c>
      <c r="I44" s="18">
        <v>8.0490833063168732E-2</v>
      </c>
      <c r="K44" s="18">
        <v>0.10316542809382651</v>
      </c>
      <c r="L44" s="18">
        <v>8.8421852310010443E-2</v>
      </c>
      <c r="N44" s="18">
        <v>7.9812174912431824E-2</v>
      </c>
      <c r="O44" s="18">
        <v>0.10746339480070941</v>
      </c>
      <c r="P44" s="18">
        <v>8.778355757202945E-2</v>
      </c>
      <c r="Q44" s="18">
        <v>0.10893674927381571</v>
      </c>
      <c r="R44" s="18">
        <v>9.1544597599984651E-2</v>
      </c>
      <c r="S44" s="18">
        <v>9.2074631718648645E-2</v>
      </c>
      <c r="T44" s="18">
        <v>7.50161791077434E-2</v>
      </c>
      <c r="V44" s="18">
        <v>4.7348710709164722E-2</v>
      </c>
      <c r="W44" s="18">
        <v>0.12663825151838101</v>
      </c>
      <c r="X44" s="18">
        <v>0.15663003823014221</v>
      </c>
      <c r="Y44" s="18">
        <v>7.8189240178077546E-2</v>
      </c>
      <c r="Z44" s="18">
        <v>7.782592752776725E-2</v>
      </c>
      <c r="AA44" s="18">
        <v>0.1586162316005659</v>
      </c>
      <c r="AB44" s="18">
        <v>9.1712072513047818E-2</v>
      </c>
      <c r="AC44" s="18">
        <v>8.6159889542197846E-2</v>
      </c>
      <c r="AD44" s="18">
        <v>0.14281392943002369</v>
      </c>
      <c r="AF44" s="18">
        <v>2.3688637045625439E-2</v>
      </c>
      <c r="AG44" s="18">
        <v>0.13387937802895089</v>
      </c>
      <c r="AH44" s="18">
        <v>0.1563266289779679</v>
      </c>
      <c r="AI44" s="18">
        <v>5.1586894738540272E-2</v>
      </c>
      <c r="AJ44" s="18">
        <v>0.1111157367000877</v>
      </c>
      <c r="AK44" s="18">
        <v>8.7360529474562243E-2</v>
      </c>
      <c r="AL44" s="18">
        <v>1.6194246561225131E-2</v>
      </c>
      <c r="AM44" s="18">
        <v>8.8260504561043437E-2</v>
      </c>
      <c r="AO44" s="18">
        <v>1.48601969410495E-2</v>
      </c>
      <c r="AP44" s="18">
        <v>0.13088451235195381</v>
      </c>
      <c r="AQ44" s="18">
        <v>0.18296821500207811</v>
      </c>
      <c r="AR44" s="18">
        <v>0.1111445173822489</v>
      </c>
      <c r="AS44" s="18">
        <v>8.4751742440390687E-2</v>
      </c>
      <c r="AT44" s="18">
        <v>0.12203397944638179</v>
      </c>
      <c r="AU44" s="18">
        <v>4.9388793427123358E-2</v>
      </c>
      <c r="AV44" s="18">
        <v>8.7989646803255134E-2</v>
      </c>
      <c r="AW44" s="18">
        <v>0.13313546369727661</v>
      </c>
    </row>
    <row r="45" spans="2:49" x14ac:dyDescent="0.35">
      <c r="B45" s="17" t="s">
        <v>67</v>
      </c>
      <c r="C45" s="18">
        <v>0.1654090706340644</v>
      </c>
      <c r="D45" s="18">
        <v>9.1507018814502294E-2</v>
      </c>
      <c r="E45" s="18">
        <v>0.1337939241257799</v>
      </c>
      <c r="F45" s="18">
        <v>0.17329976504040059</v>
      </c>
      <c r="G45" s="18">
        <v>0.20687136138566481</v>
      </c>
      <c r="H45" s="18">
        <v>0.19956040302926861</v>
      </c>
      <c r="I45" s="18">
        <v>0.16506320698133131</v>
      </c>
      <c r="K45" s="18">
        <v>0.1964654946246405</v>
      </c>
      <c r="L45" s="18">
        <v>0.13528300545889671</v>
      </c>
      <c r="N45" s="18">
        <v>0.15245445295810089</v>
      </c>
      <c r="O45" s="18">
        <v>0.16752919968728419</v>
      </c>
      <c r="P45" s="18">
        <v>0.16369298841995389</v>
      </c>
      <c r="Q45" s="18">
        <v>0.1574471043112573</v>
      </c>
      <c r="R45" s="18">
        <v>0.18445595416677649</v>
      </c>
      <c r="S45" s="18">
        <v>0.12729146428283991</v>
      </c>
      <c r="T45" s="18">
        <v>0.27163647954940551</v>
      </c>
      <c r="V45" s="18">
        <v>7.2680138731107222E-2</v>
      </c>
      <c r="W45" s="18">
        <v>0.23228671115254909</v>
      </c>
      <c r="X45" s="18">
        <v>0.1684272212412023</v>
      </c>
      <c r="Y45" s="18">
        <v>0.14710747882840949</v>
      </c>
      <c r="Z45" s="18">
        <v>0.18135444113695909</v>
      </c>
      <c r="AA45" s="18">
        <v>0.31746551942867368</v>
      </c>
      <c r="AB45" s="18">
        <v>0.1863769675886541</v>
      </c>
      <c r="AC45" s="18">
        <v>0.14993058397401821</v>
      </c>
      <c r="AD45" s="18">
        <v>0.18239040689797681</v>
      </c>
      <c r="AF45" s="18">
        <v>2.437818680869188E-2</v>
      </c>
      <c r="AG45" s="18">
        <v>0.2232747754408288</v>
      </c>
      <c r="AH45" s="18">
        <v>0.17584802870685881</v>
      </c>
      <c r="AI45" s="18">
        <v>0.2390043007317946</v>
      </c>
      <c r="AJ45" s="18">
        <v>0.14034372246798871</v>
      </c>
      <c r="AK45" s="18">
        <v>0.26148631213324208</v>
      </c>
      <c r="AL45" s="18">
        <v>9.0742876097661046E-2</v>
      </c>
      <c r="AM45" s="18">
        <v>0.18404574448288</v>
      </c>
      <c r="AO45" s="18">
        <v>1.4861032926200829E-2</v>
      </c>
      <c r="AP45" s="18">
        <v>0.217223541946541</v>
      </c>
      <c r="AQ45" s="18">
        <v>0.18972002994824411</v>
      </c>
      <c r="AR45" s="18">
        <v>0.2852088797846476</v>
      </c>
      <c r="AS45" s="18">
        <v>0.13072757420448161</v>
      </c>
      <c r="AT45" s="18">
        <v>0.29256250537855122</v>
      </c>
      <c r="AU45" s="18">
        <v>0.27097079963764381</v>
      </c>
      <c r="AV45" s="18">
        <v>0.1095495048643451</v>
      </c>
      <c r="AW45" s="18">
        <v>0.14015496098395641</v>
      </c>
    </row>
    <row r="46" spans="2:49" x14ac:dyDescent="0.35">
      <c r="B46" s="17" t="s">
        <v>68</v>
      </c>
      <c r="C46" s="18">
        <v>8.2315344791351414E-2</v>
      </c>
      <c r="D46" s="18">
        <v>0.22948717132875221</v>
      </c>
      <c r="E46" s="18">
        <v>0.1156400766753128</v>
      </c>
      <c r="F46" s="18">
        <v>7.9457354784094117E-2</v>
      </c>
      <c r="G46" s="18">
        <v>6.4123234308361213E-2</v>
      </c>
      <c r="H46" s="18">
        <v>6.7095082081277055E-2</v>
      </c>
      <c r="I46" s="18">
        <v>1.7467871319089289E-2</v>
      </c>
      <c r="K46" s="18">
        <v>5.1768234876528943E-2</v>
      </c>
      <c r="L46" s="18">
        <v>0.11034930087468341</v>
      </c>
      <c r="N46" s="18">
        <v>9.9186703876695745E-2</v>
      </c>
      <c r="O46" s="18">
        <v>0.1065964674450057</v>
      </c>
      <c r="P46" s="18">
        <v>5.9263189343307827E-2</v>
      </c>
      <c r="Q46" s="18">
        <v>6.656601568853418E-2</v>
      </c>
      <c r="R46" s="18">
        <v>3.1988221595685568E-2</v>
      </c>
      <c r="S46" s="18">
        <v>2.3574384813953859E-2</v>
      </c>
      <c r="T46" s="18">
        <v>0.16279280832363041</v>
      </c>
      <c r="V46" s="18">
        <v>1.0680124321950649E-2</v>
      </c>
      <c r="W46" s="18">
        <v>5.3644560347330068E-2</v>
      </c>
      <c r="X46" s="18">
        <v>7.1980649697825361E-2</v>
      </c>
      <c r="Y46" s="18">
        <v>0.1205256067221301</v>
      </c>
      <c r="Z46" s="18">
        <v>0</v>
      </c>
      <c r="AA46" s="18">
        <v>7.1282264814864521E-2</v>
      </c>
      <c r="AB46" s="18">
        <v>0.19726939510437819</v>
      </c>
      <c r="AC46" s="18">
        <v>0.23857606758359021</v>
      </c>
      <c r="AD46" s="18">
        <v>0.1208029949415144</v>
      </c>
      <c r="AF46" s="18">
        <v>8.0143370428636639E-3</v>
      </c>
      <c r="AG46" s="18">
        <v>3.3491893172991859E-2</v>
      </c>
      <c r="AH46" s="18">
        <v>7.5358554993363497E-2</v>
      </c>
      <c r="AI46" s="18">
        <v>0.1345003136149614</v>
      </c>
      <c r="AJ46" s="18">
        <v>4.1181698654059989E-2</v>
      </c>
      <c r="AK46" s="18">
        <v>0.1086385394936866</v>
      </c>
      <c r="AL46" s="18">
        <v>0.43116644446740271</v>
      </c>
      <c r="AM46" s="18">
        <v>0.199527874205395</v>
      </c>
      <c r="AO46" s="18">
        <v>1.490534286672468E-2</v>
      </c>
      <c r="AP46" s="18">
        <v>5.3460390425409787E-2</v>
      </c>
      <c r="AQ46" s="18">
        <v>5.9069662476845163E-2</v>
      </c>
      <c r="AR46" s="18">
        <v>0.111621321122407</v>
      </c>
      <c r="AS46" s="18">
        <v>4.6124126712081583E-2</v>
      </c>
      <c r="AT46" s="18">
        <v>9.1706369383358202E-2</v>
      </c>
      <c r="AU46" s="18">
        <v>0.23967408602144941</v>
      </c>
      <c r="AV46" s="18">
        <v>0.25288421236369052</v>
      </c>
      <c r="AW46" s="18">
        <v>0.12255646449215341</v>
      </c>
    </row>
    <row r="48" spans="2:49" ht="87" x14ac:dyDescent="0.35">
      <c r="B48" s="14" t="s">
        <v>71</v>
      </c>
    </row>
    <row r="49" spans="2:49" x14ac:dyDescent="0.35">
      <c r="B49" s="15" t="s">
        <v>18</v>
      </c>
    </row>
    <row r="50" spans="2:49" x14ac:dyDescent="0.35">
      <c r="B50" s="11" t="s">
        <v>59</v>
      </c>
      <c r="C50" s="16">
        <v>2028</v>
      </c>
      <c r="D50" s="16">
        <v>248</v>
      </c>
      <c r="E50" s="16">
        <v>354</v>
      </c>
      <c r="F50" s="16">
        <v>365</v>
      </c>
      <c r="G50" s="16">
        <v>348</v>
      </c>
      <c r="H50" s="16">
        <v>295</v>
      </c>
      <c r="I50" s="16">
        <v>418</v>
      </c>
      <c r="K50" s="16">
        <v>1004</v>
      </c>
      <c r="L50" s="16">
        <v>1018</v>
      </c>
      <c r="N50" s="16">
        <v>515</v>
      </c>
      <c r="O50" s="16">
        <v>455</v>
      </c>
      <c r="P50" s="16">
        <v>200</v>
      </c>
      <c r="Q50" s="16">
        <v>507</v>
      </c>
      <c r="R50" s="16">
        <v>238</v>
      </c>
      <c r="S50" s="16">
        <v>44</v>
      </c>
      <c r="T50" s="16">
        <v>69</v>
      </c>
      <c r="V50" s="16">
        <v>565</v>
      </c>
      <c r="W50" s="16">
        <v>604</v>
      </c>
      <c r="X50" s="16">
        <v>114</v>
      </c>
      <c r="Y50" s="16">
        <v>70</v>
      </c>
      <c r="Z50" s="16">
        <v>36</v>
      </c>
      <c r="AA50" s="16">
        <v>44</v>
      </c>
      <c r="AB50" s="16">
        <v>442</v>
      </c>
      <c r="AC50" s="16">
        <v>63</v>
      </c>
      <c r="AD50" s="16">
        <v>90</v>
      </c>
      <c r="AF50" s="16">
        <v>336</v>
      </c>
      <c r="AG50" s="16">
        <v>677</v>
      </c>
      <c r="AH50" s="16">
        <v>121</v>
      </c>
      <c r="AI50" s="16">
        <v>125</v>
      </c>
      <c r="AJ50" s="16">
        <v>261</v>
      </c>
      <c r="AK50" s="16">
        <v>43</v>
      </c>
      <c r="AL50" s="16">
        <v>45</v>
      </c>
      <c r="AM50" s="16">
        <v>420</v>
      </c>
      <c r="AO50" s="16">
        <v>312</v>
      </c>
      <c r="AP50" s="16">
        <v>557</v>
      </c>
      <c r="AQ50" s="16">
        <v>134</v>
      </c>
      <c r="AR50" s="16">
        <v>212</v>
      </c>
      <c r="AS50" s="16">
        <v>419</v>
      </c>
      <c r="AT50" s="16">
        <v>33</v>
      </c>
      <c r="AU50" s="16">
        <v>137</v>
      </c>
      <c r="AV50" s="16">
        <v>147</v>
      </c>
      <c r="AW50" s="16">
        <v>77</v>
      </c>
    </row>
    <row r="51" spans="2:49" x14ac:dyDescent="0.35">
      <c r="B51" s="12" t="s">
        <v>60</v>
      </c>
      <c r="C51" s="16">
        <v>2032</v>
      </c>
      <c r="D51" s="16">
        <v>215</v>
      </c>
      <c r="E51" s="16">
        <v>345</v>
      </c>
      <c r="F51" s="16">
        <v>345</v>
      </c>
      <c r="G51" s="16">
        <v>314</v>
      </c>
      <c r="H51" s="16">
        <v>328</v>
      </c>
      <c r="I51" s="16">
        <v>485</v>
      </c>
      <c r="K51" s="16">
        <v>981</v>
      </c>
      <c r="L51" s="16">
        <v>1045</v>
      </c>
      <c r="N51" s="16">
        <v>540</v>
      </c>
      <c r="O51" s="16">
        <v>458</v>
      </c>
      <c r="P51" s="16">
        <v>208</v>
      </c>
      <c r="Q51" s="16">
        <v>495</v>
      </c>
      <c r="R51" s="16">
        <v>222</v>
      </c>
      <c r="S51" s="16">
        <v>37</v>
      </c>
      <c r="T51" s="16">
        <v>71</v>
      </c>
      <c r="V51" s="16">
        <v>598</v>
      </c>
      <c r="W51" s="16">
        <v>590</v>
      </c>
      <c r="X51" s="16">
        <v>115</v>
      </c>
      <c r="Y51" s="16">
        <v>67</v>
      </c>
      <c r="Z51" s="16">
        <v>39</v>
      </c>
      <c r="AA51" s="16">
        <v>44</v>
      </c>
      <c r="AB51" s="16">
        <v>427</v>
      </c>
      <c r="AC51" s="16">
        <v>61</v>
      </c>
      <c r="AD51" s="16">
        <v>90</v>
      </c>
      <c r="AF51" s="16">
        <v>355</v>
      </c>
      <c r="AG51" s="16">
        <v>660</v>
      </c>
      <c r="AH51" s="16">
        <v>123</v>
      </c>
      <c r="AI51" s="16">
        <v>120</v>
      </c>
      <c r="AJ51" s="16">
        <v>274</v>
      </c>
      <c r="AK51" s="16">
        <v>44</v>
      </c>
      <c r="AL51" s="16">
        <v>43</v>
      </c>
      <c r="AM51" s="16">
        <v>413</v>
      </c>
      <c r="AO51" s="16">
        <v>321</v>
      </c>
      <c r="AP51" s="16">
        <v>538</v>
      </c>
      <c r="AQ51" s="16">
        <v>134</v>
      </c>
      <c r="AR51" s="16">
        <v>200</v>
      </c>
      <c r="AS51" s="16">
        <v>442</v>
      </c>
      <c r="AT51" s="16">
        <v>36</v>
      </c>
      <c r="AU51" s="16">
        <v>136</v>
      </c>
      <c r="AV51" s="16">
        <v>151</v>
      </c>
      <c r="AW51" s="16">
        <v>75</v>
      </c>
    </row>
    <row r="52" spans="2:49" x14ac:dyDescent="0.35">
      <c r="B52" s="17" t="s">
        <v>72</v>
      </c>
      <c r="C52" s="18">
        <v>0.1011002434970673</v>
      </c>
      <c r="D52" s="18">
        <v>7.6345867993615618E-2</v>
      </c>
      <c r="E52" s="18">
        <v>0.1346523573408121</v>
      </c>
      <c r="F52" s="18">
        <v>0.118520318162487</v>
      </c>
      <c r="G52" s="18">
        <v>8.8171891416835194E-2</v>
      </c>
      <c r="H52" s="18">
        <v>8.8604008823645372E-2</v>
      </c>
      <c r="I52" s="18">
        <v>9.2631431010839926E-2</v>
      </c>
      <c r="K52" s="18">
        <v>0.1252525735801942</v>
      </c>
      <c r="L52" s="18">
        <v>7.8961220278791086E-2</v>
      </c>
      <c r="N52" s="18">
        <v>8.2076666396545248E-2</v>
      </c>
      <c r="O52" s="18">
        <v>7.3196030924025393E-2</v>
      </c>
      <c r="P52" s="18">
        <v>5.4541574811164791E-2</v>
      </c>
      <c r="Q52" s="18">
        <v>0.13385609101260451</v>
      </c>
      <c r="R52" s="18">
        <v>0.17418932327532019</v>
      </c>
      <c r="S52" s="18">
        <v>0.2223928795700596</v>
      </c>
      <c r="T52" s="18">
        <v>4.2444970192053899E-2</v>
      </c>
      <c r="V52" s="18">
        <v>3.8810294087303139E-2</v>
      </c>
      <c r="W52" s="18">
        <v>0.20311229737302991</v>
      </c>
      <c r="X52" s="18">
        <v>0.14853211207689929</v>
      </c>
      <c r="Y52" s="18">
        <v>8.3141733253668401E-2</v>
      </c>
      <c r="Z52" s="18">
        <v>3.2811932899582293E-2</v>
      </c>
      <c r="AA52" s="18">
        <v>6.2034286132786852E-2</v>
      </c>
      <c r="AB52" s="18">
        <v>6.9177927542138903E-2</v>
      </c>
      <c r="AC52" s="18">
        <v>0</v>
      </c>
      <c r="AD52" s="18">
        <v>6.9148341937572091E-2</v>
      </c>
      <c r="AF52" s="18">
        <v>4.0318027404657827E-2</v>
      </c>
      <c r="AG52" s="18">
        <v>0.20799539119595331</v>
      </c>
      <c r="AH52" s="18">
        <v>8.3938068476989619E-2</v>
      </c>
      <c r="AI52" s="18">
        <v>4.9400096922766812E-2</v>
      </c>
      <c r="AJ52" s="18">
        <v>3.6298966771184903E-2</v>
      </c>
      <c r="AK52" s="18">
        <v>9.4767758401700833E-2</v>
      </c>
      <c r="AL52" s="18">
        <v>2.1371175675796571E-2</v>
      </c>
      <c r="AM52" s="18">
        <v>5.4574611740589571E-2</v>
      </c>
      <c r="AO52" s="18">
        <v>4.3585942812431562E-2</v>
      </c>
      <c r="AP52" s="18">
        <v>0.24548992257320659</v>
      </c>
      <c r="AQ52" s="18">
        <v>0.1062758180771803</v>
      </c>
      <c r="AR52" s="18">
        <v>9.3188351158515481E-2</v>
      </c>
      <c r="AS52" s="18">
        <v>2.744071216940636E-2</v>
      </c>
      <c r="AT52" s="18">
        <v>0.1002545955552529</v>
      </c>
      <c r="AU52" s="18">
        <v>3.5725037965450547E-2</v>
      </c>
      <c r="AV52" s="18">
        <v>2.16050237024745E-2</v>
      </c>
      <c r="AW52" s="18">
        <v>3.5398051697461047E-2</v>
      </c>
    </row>
    <row r="53" spans="2:49" x14ac:dyDescent="0.35">
      <c r="B53" s="17" t="s">
        <v>73</v>
      </c>
      <c r="C53" s="18">
        <v>0.2263877215666156</v>
      </c>
      <c r="D53" s="18">
        <v>0.30880941683320551</v>
      </c>
      <c r="E53" s="18">
        <v>0.29474860847295892</v>
      </c>
      <c r="F53" s="18">
        <v>0.28575904846078942</v>
      </c>
      <c r="G53" s="18">
        <v>0.22289058879374751</v>
      </c>
      <c r="H53" s="18">
        <v>0.16580535371707369</v>
      </c>
      <c r="I53" s="18">
        <v>0.14222116892265271</v>
      </c>
      <c r="K53" s="18">
        <v>0.25503539769612582</v>
      </c>
      <c r="L53" s="18">
        <v>0.19918266800978379</v>
      </c>
      <c r="N53" s="18">
        <v>0.15001683758845119</v>
      </c>
      <c r="O53" s="18">
        <v>0.1989106602552714</v>
      </c>
      <c r="P53" s="18">
        <v>0.2194048139208879</v>
      </c>
      <c r="Q53" s="18">
        <v>0.30059955611463762</v>
      </c>
      <c r="R53" s="18">
        <v>0.30164909400513901</v>
      </c>
      <c r="S53" s="18">
        <v>0.52416688764296049</v>
      </c>
      <c r="T53" s="18">
        <v>9.7031671287232529E-2</v>
      </c>
      <c r="V53" s="18">
        <v>0.1126271759707565</v>
      </c>
      <c r="W53" s="18">
        <v>0.40053974813349952</v>
      </c>
      <c r="X53" s="18">
        <v>0.27079172650389283</v>
      </c>
      <c r="Y53" s="18">
        <v>0.18891104779661291</v>
      </c>
      <c r="Z53" s="18">
        <v>5.9520266236564458E-2</v>
      </c>
      <c r="AA53" s="18">
        <v>0.15751810688501761</v>
      </c>
      <c r="AB53" s="18">
        <v>0.19074338935975729</v>
      </c>
      <c r="AC53" s="18">
        <v>0.16427963668202231</v>
      </c>
      <c r="AD53" s="18">
        <v>0.13127755520907389</v>
      </c>
      <c r="AF53" s="18">
        <v>9.1872565083010602E-2</v>
      </c>
      <c r="AG53" s="18">
        <v>0.39340451142786498</v>
      </c>
      <c r="AH53" s="18">
        <v>0.27909311469202708</v>
      </c>
      <c r="AI53" s="18">
        <v>0.283975802354477</v>
      </c>
      <c r="AJ53" s="18">
        <v>9.3501812651186983E-2</v>
      </c>
      <c r="AK53" s="18">
        <v>0.1212929483557194</v>
      </c>
      <c r="AL53" s="18">
        <v>7.2384210904939697E-2</v>
      </c>
      <c r="AM53" s="18">
        <v>0.1581001081316416</v>
      </c>
      <c r="AO53" s="18">
        <v>9.8383749899672385E-2</v>
      </c>
      <c r="AP53" s="18">
        <v>0.48021387810428579</v>
      </c>
      <c r="AQ53" s="18">
        <v>0.19929065362261811</v>
      </c>
      <c r="AR53" s="18">
        <v>0.33726066917280589</v>
      </c>
      <c r="AS53" s="18">
        <v>6.943998891059662E-2</v>
      </c>
      <c r="AT53" s="18">
        <v>0.1324326616175974</v>
      </c>
      <c r="AU53" s="18">
        <v>0.1058935782402366</v>
      </c>
      <c r="AV53" s="18">
        <v>0.1045862608147177</v>
      </c>
      <c r="AW53" s="18">
        <v>0.13782975445408929</v>
      </c>
    </row>
    <row r="54" spans="2:49" ht="29" x14ac:dyDescent="0.35">
      <c r="B54" s="17" t="s">
        <v>74</v>
      </c>
      <c r="C54" s="18">
        <v>0.29446283381554428</v>
      </c>
      <c r="D54" s="18">
        <v>0.36165207513270903</v>
      </c>
      <c r="E54" s="18">
        <v>0.32537483331613748</v>
      </c>
      <c r="F54" s="18">
        <v>0.29098273289423598</v>
      </c>
      <c r="G54" s="18">
        <v>0.29896861714483408</v>
      </c>
      <c r="H54" s="18">
        <v>0.29336039790620372</v>
      </c>
      <c r="I54" s="18">
        <v>0.24297940061073439</v>
      </c>
      <c r="K54" s="18">
        <v>0.27836158973774688</v>
      </c>
      <c r="L54" s="18">
        <v>0.3091715131330145</v>
      </c>
      <c r="N54" s="18">
        <v>0.29766842916491421</v>
      </c>
      <c r="O54" s="18">
        <v>0.34237189126448031</v>
      </c>
      <c r="P54" s="18">
        <v>0.28556647522706868</v>
      </c>
      <c r="Q54" s="18">
        <v>0.27568013179310402</v>
      </c>
      <c r="R54" s="18">
        <v>0.2634178006166103</v>
      </c>
      <c r="S54" s="18">
        <v>8.2357584851997609E-2</v>
      </c>
      <c r="T54" s="18">
        <v>0.32573266788554872</v>
      </c>
      <c r="V54" s="18">
        <v>0.26067443787361583</v>
      </c>
      <c r="W54" s="18">
        <v>0.28009427672564557</v>
      </c>
      <c r="X54" s="18">
        <v>0.32143222443489788</v>
      </c>
      <c r="Y54" s="18">
        <v>0.46622462543677512</v>
      </c>
      <c r="Z54" s="18">
        <v>0.21350597362841861</v>
      </c>
      <c r="AA54" s="18">
        <v>0.52939541937335366</v>
      </c>
      <c r="AB54" s="18">
        <v>0.33775955688903159</v>
      </c>
      <c r="AC54" s="18">
        <v>0.27872951059536571</v>
      </c>
      <c r="AD54" s="18">
        <v>0.17624816059723569</v>
      </c>
      <c r="AF54" s="18">
        <v>0.2390557762466046</v>
      </c>
      <c r="AG54" s="18">
        <v>0.28180356177386739</v>
      </c>
      <c r="AH54" s="18">
        <v>0.41695888189612529</v>
      </c>
      <c r="AI54" s="18">
        <v>0.35665112322496051</v>
      </c>
      <c r="AJ54" s="18">
        <v>0.2304664914088532</v>
      </c>
      <c r="AK54" s="18">
        <v>0.47541360711165909</v>
      </c>
      <c r="AL54" s="18">
        <v>0.26990263548939319</v>
      </c>
      <c r="AM54" s="18">
        <v>0.33357285563304012</v>
      </c>
      <c r="AO54" s="18">
        <v>0.27901268881333807</v>
      </c>
      <c r="AP54" s="18">
        <v>0.2331443726595227</v>
      </c>
      <c r="AQ54" s="18">
        <v>0.4661896630149569</v>
      </c>
      <c r="AR54" s="18">
        <v>0.37629876370674559</v>
      </c>
      <c r="AS54" s="18">
        <v>0.24532850942346829</v>
      </c>
      <c r="AT54" s="18">
        <v>0.55635093855916118</v>
      </c>
      <c r="AU54" s="18">
        <v>0.32271016020420212</v>
      </c>
      <c r="AV54" s="18">
        <v>0.36430541385770349</v>
      </c>
      <c r="AW54" s="18">
        <v>0.25062082220137172</v>
      </c>
    </row>
    <row r="55" spans="2:49" x14ac:dyDescent="0.35">
      <c r="B55" s="17" t="s">
        <v>75</v>
      </c>
      <c r="C55" s="18">
        <v>0.1538238170197184</v>
      </c>
      <c r="D55" s="18">
        <v>0.1174846418533106</v>
      </c>
      <c r="E55" s="18">
        <v>0.1007177742159293</v>
      </c>
      <c r="F55" s="18">
        <v>0.12953023924217719</v>
      </c>
      <c r="G55" s="18">
        <v>0.15679674659862619</v>
      </c>
      <c r="H55" s="18">
        <v>0.16812514732024569</v>
      </c>
      <c r="I55" s="18">
        <v>0.2134190583681051</v>
      </c>
      <c r="K55" s="18">
        <v>0.13434140609449691</v>
      </c>
      <c r="L55" s="18">
        <v>0.17292892685882769</v>
      </c>
      <c r="N55" s="18">
        <v>0.17740372767427509</v>
      </c>
      <c r="O55" s="18">
        <v>0.15157656601403691</v>
      </c>
      <c r="P55" s="18">
        <v>0.18798346922081591</v>
      </c>
      <c r="Q55" s="18">
        <v>0.13507707719079329</v>
      </c>
      <c r="R55" s="18">
        <v>0.11335946020402481</v>
      </c>
      <c r="S55" s="18">
        <v>2.3646657943359791E-2</v>
      </c>
      <c r="T55" s="18">
        <v>0.21394268317703069</v>
      </c>
      <c r="V55" s="18">
        <v>0.25230836778683169</v>
      </c>
      <c r="W55" s="18">
        <v>5.6106519395955561E-2</v>
      </c>
      <c r="X55" s="18">
        <v>0.1184238472785708</v>
      </c>
      <c r="Y55" s="18">
        <v>0.16167638316286109</v>
      </c>
      <c r="Z55" s="18">
        <v>0.20717044616238081</v>
      </c>
      <c r="AA55" s="18">
        <v>0.15690400362079349</v>
      </c>
      <c r="AB55" s="18">
        <v>0.1340208243853038</v>
      </c>
      <c r="AC55" s="18">
        <v>0.1253240516701985</v>
      </c>
      <c r="AD55" s="18">
        <v>0.2669182413885347</v>
      </c>
      <c r="AF55" s="18">
        <v>0.28134609956161871</v>
      </c>
      <c r="AG55" s="18">
        <v>5.8260491686476318E-2</v>
      </c>
      <c r="AH55" s="18">
        <v>0.11339330207354779</v>
      </c>
      <c r="AI55" s="18">
        <v>0.16165721664962979</v>
      </c>
      <c r="AJ55" s="18">
        <v>0.2474901795099328</v>
      </c>
      <c r="AK55" s="18">
        <v>0.16186580199764061</v>
      </c>
      <c r="AL55" s="18">
        <v>8.1161298852198277E-2</v>
      </c>
      <c r="AM55" s="18">
        <v>0.15119927333576641</v>
      </c>
      <c r="AO55" s="18">
        <v>0.27650594539397738</v>
      </c>
      <c r="AP55" s="18">
        <v>2.6465758045593719E-2</v>
      </c>
      <c r="AQ55" s="18">
        <v>0.13047527976780321</v>
      </c>
      <c r="AR55" s="18">
        <v>0.106693082577086</v>
      </c>
      <c r="AS55" s="18">
        <v>0.25752452686833649</v>
      </c>
      <c r="AT55" s="18">
        <v>0.1097706933518818</v>
      </c>
      <c r="AU55" s="18">
        <v>0.12847558451096169</v>
      </c>
      <c r="AV55" s="18">
        <v>0.15936825386002221</v>
      </c>
      <c r="AW55" s="18">
        <v>0.15445191575712039</v>
      </c>
    </row>
    <row r="56" spans="2:49" x14ac:dyDescent="0.35">
      <c r="B56" s="17" t="s">
        <v>76</v>
      </c>
      <c r="C56" s="18">
        <v>0.17364653993414139</v>
      </c>
      <c r="D56" s="18">
        <v>7.1773648825143796E-2</v>
      </c>
      <c r="E56" s="18">
        <v>7.8923974819759865E-2</v>
      </c>
      <c r="F56" s="18">
        <v>0.1021321373374635</v>
      </c>
      <c r="G56" s="18">
        <v>0.1936764362748018</v>
      </c>
      <c r="H56" s="18">
        <v>0.24592588858234279</v>
      </c>
      <c r="I56" s="18">
        <v>0.27521705352852099</v>
      </c>
      <c r="K56" s="18">
        <v>0.181589737641627</v>
      </c>
      <c r="L56" s="18">
        <v>0.16710912307665249</v>
      </c>
      <c r="N56" s="18">
        <v>0.23501375953685899</v>
      </c>
      <c r="O56" s="18">
        <v>0.16843864157047461</v>
      </c>
      <c r="P56" s="18">
        <v>0.2180664327413786</v>
      </c>
      <c r="Q56" s="18">
        <v>0.13067703535191891</v>
      </c>
      <c r="R56" s="18">
        <v>0.1133176232013878</v>
      </c>
      <c r="S56" s="18">
        <v>6.5807092790320154E-2</v>
      </c>
      <c r="T56" s="18">
        <v>0.1541245963348952</v>
      </c>
      <c r="V56" s="18">
        <v>0.31999106705597902</v>
      </c>
      <c r="W56" s="18">
        <v>3.7566982595491578E-2</v>
      </c>
      <c r="X56" s="18">
        <v>7.9547791972546508E-2</v>
      </c>
      <c r="Y56" s="18">
        <v>7.4570716705987333E-2</v>
      </c>
      <c r="Z56" s="18">
        <v>0.46623943188037431</v>
      </c>
      <c r="AA56" s="18">
        <v>6.563241742927009E-2</v>
      </c>
      <c r="AB56" s="18">
        <v>0.1482409464385436</v>
      </c>
      <c r="AC56" s="18">
        <v>0.18346378765748189</v>
      </c>
      <c r="AD56" s="18">
        <v>0.32496678714293248</v>
      </c>
      <c r="AF56" s="18">
        <v>0.3264175682894313</v>
      </c>
      <c r="AG56" s="18">
        <v>4.5726415079302522E-2</v>
      </c>
      <c r="AH56" s="18">
        <v>8.5439592921801408E-2</v>
      </c>
      <c r="AI56" s="18">
        <v>6.5358520016876587E-2</v>
      </c>
      <c r="AJ56" s="18">
        <v>0.37910169110853947</v>
      </c>
      <c r="AK56" s="18">
        <v>0.11776614482298089</v>
      </c>
      <c r="AL56" s="18">
        <v>0.19386699311232281</v>
      </c>
      <c r="AM56" s="18">
        <v>0.1718678208298709</v>
      </c>
      <c r="AO56" s="18">
        <v>0.28446367621216628</v>
      </c>
      <c r="AP56" s="18">
        <v>6.6252732154348862E-3</v>
      </c>
      <c r="AQ56" s="18">
        <v>6.4623369979673995E-2</v>
      </c>
      <c r="AR56" s="18">
        <v>4.320770310155525E-2</v>
      </c>
      <c r="AS56" s="18">
        <v>0.37472623256420518</v>
      </c>
      <c r="AT56" s="18">
        <v>6.5581148660446481E-2</v>
      </c>
      <c r="AU56" s="18">
        <v>0.17424982732161959</v>
      </c>
      <c r="AV56" s="18">
        <v>0.1225504095877724</v>
      </c>
      <c r="AW56" s="18">
        <v>0.40754730062969913</v>
      </c>
    </row>
    <row r="57" spans="2:49" x14ac:dyDescent="0.35">
      <c r="B57" s="17" t="s">
        <v>68</v>
      </c>
      <c r="C57" s="18">
        <v>5.0578844166912967E-2</v>
      </c>
      <c r="D57" s="18">
        <v>6.3934349362015336E-2</v>
      </c>
      <c r="E57" s="18">
        <v>6.5582451834402228E-2</v>
      </c>
      <c r="F57" s="18">
        <v>7.3075523902846759E-2</v>
      </c>
      <c r="G57" s="18">
        <v>3.9495719771155187E-2</v>
      </c>
      <c r="H57" s="18">
        <v>3.8179203650488491E-2</v>
      </c>
      <c r="I57" s="18">
        <v>3.3531887559146878E-2</v>
      </c>
      <c r="K57" s="18">
        <v>2.5419295249809151E-2</v>
      </c>
      <c r="L57" s="18">
        <v>7.2646548642930492E-2</v>
      </c>
      <c r="N57" s="18">
        <v>5.7820579638955157E-2</v>
      </c>
      <c r="O57" s="18">
        <v>6.5506209971711304E-2</v>
      </c>
      <c r="P57" s="18">
        <v>3.4437234078683973E-2</v>
      </c>
      <c r="Q57" s="18">
        <v>2.4110108536941632E-2</v>
      </c>
      <c r="R57" s="18">
        <v>3.406669869751798E-2</v>
      </c>
      <c r="S57" s="18">
        <v>8.1628897201302245E-2</v>
      </c>
      <c r="T57" s="18">
        <v>0.16672341112323899</v>
      </c>
      <c r="V57" s="18">
        <v>1.558865722551364E-2</v>
      </c>
      <c r="W57" s="18">
        <v>2.258017577637788E-2</v>
      </c>
      <c r="X57" s="18">
        <v>6.1272297733192593E-2</v>
      </c>
      <c r="Y57" s="18">
        <v>2.5475493644095321E-2</v>
      </c>
      <c r="Z57" s="18">
        <v>2.0751949192679631E-2</v>
      </c>
      <c r="AA57" s="18">
        <v>2.8515766558778442E-2</v>
      </c>
      <c r="AB57" s="18">
        <v>0.120057355385225</v>
      </c>
      <c r="AC57" s="18">
        <v>0.2482030133949312</v>
      </c>
      <c r="AD57" s="18">
        <v>3.1440913724650972E-2</v>
      </c>
      <c r="AF57" s="18">
        <v>2.098996341467705E-2</v>
      </c>
      <c r="AG57" s="18">
        <v>1.280962883653557E-2</v>
      </c>
      <c r="AH57" s="18">
        <v>2.1177039939508639E-2</v>
      </c>
      <c r="AI57" s="18">
        <v>8.295724083128922E-2</v>
      </c>
      <c r="AJ57" s="18">
        <v>1.3140858550302739E-2</v>
      </c>
      <c r="AK57" s="18">
        <v>2.889373931029909E-2</v>
      </c>
      <c r="AL57" s="18">
        <v>0.36131368596534952</v>
      </c>
      <c r="AM57" s="18">
        <v>0.13068533032909149</v>
      </c>
      <c r="AO57" s="18">
        <v>1.8047996868414282E-2</v>
      </c>
      <c r="AP57" s="18">
        <v>8.0607954019562521E-3</v>
      </c>
      <c r="AQ57" s="18">
        <v>3.3145215537767371E-2</v>
      </c>
      <c r="AR57" s="18">
        <v>4.3351430283291852E-2</v>
      </c>
      <c r="AS57" s="18">
        <v>2.554003006398713E-2</v>
      </c>
      <c r="AT57" s="18">
        <v>3.5609962255660439E-2</v>
      </c>
      <c r="AU57" s="18">
        <v>0.23294581175752949</v>
      </c>
      <c r="AV57" s="18">
        <v>0.2275846381773097</v>
      </c>
      <c r="AW57" s="18">
        <v>1.4152155260258269E-2</v>
      </c>
    </row>
    <row r="59" spans="2:49" ht="72.5" x14ac:dyDescent="0.35">
      <c r="B59" s="14" t="s">
        <v>77</v>
      </c>
    </row>
    <row r="60" spans="2:49" x14ac:dyDescent="0.35">
      <c r="B60" s="15" t="s">
        <v>18</v>
      </c>
    </row>
    <row r="61" spans="2:49" x14ac:dyDescent="0.35">
      <c r="B61" s="11" t="s">
        <v>59</v>
      </c>
      <c r="C61" s="16">
        <v>2028</v>
      </c>
      <c r="D61" s="16">
        <v>248</v>
      </c>
      <c r="E61" s="16">
        <v>354</v>
      </c>
      <c r="F61" s="16">
        <v>365</v>
      </c>
      <c r="G61" s="16">
        <v>348</v>
      </c>
      <c r="H61" s="16">
        <v>295</v>
      </c>
      <c r="I61" s="16">
        <v>418</v>
      </c>
      <c r="K61" s="16">
        <v>1004</v>
      </c>
      <c r="L61" s="16">
        <v>1018</v>
      </c>
      <c r="N61" s="16">
        <v>515</v>
      </c>
      <c r="O61" s="16">
        <v>455</v>
      </c>
      <c r="P61" s="16">
        <v>200</v>
      </c>
      <c r="Q61" s="16">
        <v>507</v>
      </c>
      <c r="R61" s="16">
        <v>238</v>
      </c>
      <c r="S61" s="16">
        <v>44</v>
      </c>
      <c r="T61" s="16">
        <v>69</v>
      </c>
      <c r="V61" s="16">
        <v>565</v>
      </c>
      <c r="W61" s="16">
        <v>604</v>
      </c>
      <c r="X61" s="16">
        <v>114</v>
      </c>
      <c r="Y61" s="16">
        <v>70</v>
      </c>
      <c r="Z61" s="16">
        <v>36</v>
      </c>
      <c r="AA61" s="16">
        <v>44</v>
      </c>
      <c r="AB61" s="16">
        <v>442</v>
      </c>
      <c r="AC61" s="16">
        <v>63</v>
      </c>
      <c r="AD61" s="16">
        <v>90</v>
      </c>
      <c r="AF61" s="16">
        <v>336</v>
      </c>
      <c r="AG61" s="16">
        <v>677</v>
      </c>
      <c r="AH61" s="16">
        <v>121</v>
      </c>
      <c r="AI61" s="16">
        <v>125</v>
      </c>
      <c r="AJ61" s="16">
        <v>261</v>
      </c>
      <c r="AK61" s="16">
        <v>43</v>
      </c>
      <c r="AL61" s="16">
        <v>45</v>
      </c>
      <c r="AM61" s="16">
        <v>420</v>
      </c>
      <c r="AO61" s="16">
        <v>312</v>
      </c>
      <c r="AP61" s="16">
        <v>557</v>
      </c>
      <c r="AQ61" s="16">
        <v>134</v>
      </c>
      <c r="AR61" s="16">
        <v>212</v>
      </c>
      <c r="AS61" s="16">
        <v>419</v>
      </c>
      <c r="AT61" s="16">
        <v>33</v>
      </c>
      <c r="AU61" s="16">
        <v>137</v>
      </c>
      <c r="AV61" s="16">
        <v>147</v>
      </c>
      <c r="AW61" s="16">
        <v>77</v>
      </c>
    </row>
    <row r="62" spans="2:49" x14ac:dyDescent="0.35">
      <c r="B62" s="12" t="s">
        <v>60</v>
      </c>
      <c r="C62" s="16">
        <v>2032</v>
      </c>
      <c r="D62" s="16">
        <v>215</v>
      </c>
      <c r="E62" s="16">
        <v>345</v>
      </c>
      <c r="F62" s="16">
        <v>345</v>
      </c>
      <c r="G62" s="16">
        <v>314</v>
      </c>
      <c r="H62" s="16">
        <v>328</v>
      </c>
      <c r="I62" s="16">
        <v>485</v>
      </c>
      <c r="K62" s="16">
        <v>981</v>
      </c>
      <c r="L62" s="16">
        <v>1045</v>
      </c>
      <c r="N62" s="16">
        <v>540</v>
      </c>
      <c r="O62" s="16">
        <v>458</v>
      </c>
      <c r="P62" s="16">
        <v>208</v>
      </c>
      <c r="Q62" s="16">
        <v>495</v>
      </c>
      <c r="R62" s="16">
        <v>222</v>
      </c>
      <c r="S62" s="16">
        <v>37</v>
      </c>
      <c r="T62" s="16">
        <v>71</v>
      </c>
      <c r="V62" s="16">
        <v>598</v>
      </c>
      <c r="W62" s="16">
        <v>590</v>
      </c>
      <c r="X62" s="16">
        <v>115</v>
      </c>
      <c r="Y62" s="16">
        <v>67</v>
      </c>
      <c r="Z62" s="16">
        <v>39</v>
      </c>
      <c r="AA62" s="16">
        <v>44</v>
      </c>
      <c r="AB62" s="16">
        <v>427</v>
      </c>
      <c r="AC62" s="16">
        <v>61</v>
      </c>
      <c r="AD62" s="16">
        <v>90</v>
      </c>
      <c r="AF62" s="16">
        <v>355</v>
      </c>
      <c r="AG62" s="16">
        <v>660</v>
      </c>
      <c r="AH62" s="16">
        <v>123</v>
      </c>
      <c r="AI62" s="16">
        <v>120</v>
      </c>
      <c r="AJ62" s="16">
        <v>274</v>
      </c>
      <c r="AK62" s="16">
        <v>44</v>
      </c>
      <c r="AL62" s="16">
        <v>43</v>
      </c>
      <c r="AM62" s="16">
        <v>413</v>
      </c>
      <c r="AO62" s="16">
        <v>321</v>
      </c>
      <c r="AP62" s="16">
        <v>538</v>
      </c>
      <c r="AQ62" s="16">
        <v>134</v>
      </c>
      <c r="AR62" s="16">
        <v>200</v>
      </c>
      <c r="AS62" s="16">
        <v>442</v>
      </c>
      <c r="AT62" s="16">
        <v>36</v>
      </c>
      <c r="AU62" s="16">
        <v>136</v>
      </c>
      <c r="AV62" s="16">
        <v>151</v>
      </c>
      <c r="AW62" s="16">
        <v>75</v>
      </c>
    </row>
    <row r="63" spans="2:49" ht="43.5" x14ac:dyDescent="0.35">
      <c r="B63" s="17" t="s">
        <v>78</v>
      </c>
      <c r="C63" s="18">
        <v>0.53147435974936841</v>
      </c>
      <c r="D63" s="18">
        <v>0.58785093983975589</v>
      </c>
      <c r="E63" s="18">
        <v>0.57892857575312984</v>
      </c>
      <c r="F63" s="18">
        <v>0.56027657725816526</v>
      </c>
      <c r="G63" s="18">
        <v>0.50263185404185273</v>
      </c>
      <c r="H63" s="18">
        <v>0.50942493253557664</v>
      </c>
      <c r="I63" s="18">
        <v>0.4858037107604854</v>
      </c>
      <c r="K63" s="18">
        <v>0.58241513703375536</v>
      </c>
      <c r="L63" s="18">
        <v>0.48399723332398298</v>
      </c>
      <c r="N63" s="18">
        <v>0.42987808987787962</v>
      </c>
      <c r="O63" s="18">
        <v>0.51726090227697286</v>
      </c>
      <c r="P63" s="18">
        <v>0.44109121288478259</v>
      </c>
      <c r="Q63" s="18">
        <v>0.62235850728450692</v>
      </c>
      <c r="R63" s="18">
        <v>0.70544936781686152</v>
      </c>
      <c r="S63" s="18">
        <v>0.78078447924233541</v>
      </c>
      <c r="T63" s="18">
        <v>0.35381677324416277</v>
      </c>
      <c r="V63" s="18">
        <v>0.41348288117461218</v>
      </c>
      <c r="W63" s="18">
        <v>0.77482507903366682</v>
      </c>
      <c r="X63" s="18">
        <v>0.63561233783823645</v>
      </c>
      <c r="Y63" s="18">
        <v>0.51901082031692491</v>
      </c>
      <c r="Z63" s="18">
        <v>0.22881906136298469</v>
      </c>
      <c r="AA63" s="18">
        <v>0.51024889896396808</v>
      </c>
      <c r="AB63" s="18">
        <v>0.43450549652225712</v>
      </c>
      <c r="AC63" s="18">
        <v>0.34840338314958119</v>
      </c>
      <c r="AD63" s="18">
        <v>0.32558992673214721</v>
      </c>
      <c r="AF63" s="18">
        <v>0.41569414166977442</v>
      </c>
      <c r="AG63" s="18">
        <v>0.78463538534014121</v>
      </c>
      <c r="AH63" s="18">
        <v>0.60765623308164463</v>
      </c>
      <c r="AI63" s="18">
        <v>0.56472562014502781</v>
      </c>
      <c r="AJ63" s="18">
        <v>0.27065649027573208</v>
      </c>
      <c r="AK63" s="18">
        <v>0.43879930631250258</v>
      </c>
      <c r="AL63" s="18">
        <v>0.27127274384714339</v>
      </c>
      <c r="AM63" s="18">
        <v>0.40397894645342203</v>
      </c>
      <c r="AO63" s="18">
        <v>0.41582444884428232</v>
      </c>
      <c r="AP63" s="18">
        <v>0.92734087133751308</v>
      </c>
      <c r="AQ63" s="18">
        <v>0.59225334408016816</v>
      </c>
      <c r="AR63" s="18">
        <v>0.61811434750882477</v>
      </c>
      <c r="AS63" s="18">
        <v>0.25931911008097358</v>
      </c>
      <c r="AT63" s="18">
        <v>0.44079977477852972</v>
      </c>
      <c r="AU63" s="18">
        <v>0.25090431634096338</v>
      </c>
      <c r="AV63" s="18">
        <v>0.38101010674636288</v>
      </c>
      <c r="AW63" s="18">
        <v>0.30373315138426982</v>
      </c>
    </row>
    <row r="64" spans="2:49" ht="43.5" x14ac:dyDescent="0.35">
      <c r="B64" s="17" t="s">
        <v>79</v>
      </c>
      <c r="C64" s="18">
        <v>0.30868267438107122</v>
      </c>
      <c r="D64" s="18">
        <v>0.23814159725814199</v>
      </c>
      <c r="E64" s="18">
        <v>0.2476859315500492</v>
      </c>
      <c r="F64" s="18">
        <v>0.26350926798332358</v>
      </c>
      <c r="G64" s="18">
        <v>0.33464653311236758</v>
      </c>
      <c r="H64" s="18">
        <v>0.34354616130584709</v>
      </c>
      <c r="I64" s="18">
        <v>0.37511325608135371</v>
      </c>
      <c r="K64" s="18">
        <v>0.30707829009633042</v>
      </c>
      <c r="L64" s="18">
        <v>0.3108892094879071</v>
      </c>
      <c r="N64" s="18">
        <v>0.39518545269748351</v>
      </c>
      <c r="O64" s="18">
        <v>0.30919171473391249</v>
      </c>
      <c r="P64" s="18">
        <v>0.42260611342718962</v>
      </c>
      <c r="Q64" s="18">
        <v>0.24230167898762139</v>
      </c>
      <c r="R64" s="18">
        <v>0.19977676312996759</v>
      </c>
      <c r="S64" s="18">
        <v>7.6870289662985522E-2</v>
      </c>
      <c r="T64" s="18">
        <v>0.23650369706331459</v>
      </c>
      <c r="V64" s="18">
        <v>0.48571901628015401</v>
      </c>
      <c r="W64" s="18">
        <v>0.1346003926764478</v>
      </c>
      <c r="X64" s="18">
        <v>0.2012564483288127</v>
      </c>
      <c r="Y64" s="18">
        <v>0.233730713693384</v>
      </c>
      <c r="Z64" s="18">
        <v>0.64243571962748514</v>
      </c>
      <c r="AA64" s="18">
        <v>0.25526818506714383</v>
      </c>
      <c r="AB64" s="18">
        <v>0.28299917448154799</v>
      </c>
      <c r="AC64" s="18">
        <v>0.2539007952756086</v>
      </c>
      <c r="AD64" s="18">
        <v>0.50429732557186491</v>
      </c>
      <c r="AF64" s="18">
        <v>0.47441714237635918</v>
      </c>
      <c r="AG64" s="18">
        <v>0.14237174480941009</v>
      </c>
      <c r="AH64" s="18">
        <v>0.2259940604783959</v>
      </c>
      <c r="AI64" s="18">
        <v>0.2385167877914961</v>
      </c>
      <c r="AJ64" s="18">
        <v>0.63090713564803524</v>
      </c>
      <c r="AK64" s="18">
        <v>0.30277882124090638</v>
      </c>
      <c r="AL64" s="18">
        <v>0.12379204889531931</v>
      </c>
      <c r="AM64" s="18">
        <v>0.2829648074471029</v>
      </c>
      <c r="AO64" s="18">
        <v>0.45357303496228091</v>
      </c>
      <c r="AP64" s="18">
        <v>2.79164840440299E-2</v>
      </c>
      <c r="AQ64" s="18">
        <v>0.24403763717708071</v>
      </c>
      <c r="AR64" s="18">
        <v>0.21742100862206951</v>
      </c>
      <c r="AS64" s="18">
        <v>0.62027291110509497</v>
      </c>
      <c r="AT64" s="18">
        <v>0.32829212547718428</v>
      </c>
      <c r="AU64" s="18">
        <v>0.25140453799069112</v>
      </c>
      <c r="AV64" s="18">
        <v>0.19884360477573201</v>
      </c>
      <c r="AW64" s="18">
        <v>0.54033950945849563</v>
      </c>
    </row>
    <row r="65" spans="2:49" x14ac:dyDescent="0.35">
      <c r="B65" s="17" t="s">
        <v>80</v>
      </c>
      <c r="C65" s="18">
        <v>0.15984296586956051</v>
      </c>
      <c r="D65" s="18">
        <v>0.17400746290210201</v>
      </c>
      <c r="E65" s="18">
        <v>0.17338549269682091</v>
      </c>
      <c r="F65" s="18">
        <v>0.17621415475851099</v>
      </c>
      <c r="G65" s="18">
        <v>0.16272161284577991</v>
      </c>
      <c r="H65" s="18">
        <v>0.147028906158576</v>
      </c>
      <c r="I65" s="18">
        <v>0.13908303315816081</v>
      </c>
      <c r="K65" s="18">
        <v>0.11050657286991419</v>
      </c>
      <c r="L65" s="18">
        <v>0.20511355718810989</v>
      </c>
      <c r="N65" s="18">
        <v>0.17493645742463679</v>
      </c>
      <c r="O65" s="18">
        <v>0.17354738298911451</v>
      </c>
      <c r="P65" s="18">
        <v>0.13630267368802779</v>
      </c>
      <c r="Q65" s="18">
        <v>0.1353398137278716</v>
      </c>
      <c r="R65" s="18">
        <v>9.477386905317095E-2</v>
      </c>
      <c r="S65" s="18">
        <v>0.142345231094679</v>
      </c>
      <c r="T65" s="18">
        <v>0.40967952969252269</v>
      </c>
      <c r="V65" s="18">
        <v>0.10079810254523359</v>
      </c>
      <c r="W65" s="18">
        <v>9.057452828988545E-2</v>
      </c>
      <c r="X65" s="18">
        <v>0.16313121383295101</v>
      </c>
      <c r="Y65" s="18">
        <v>0.24725846598969109</v>
      </c>
      <c r="Z65" s="18">
        <v>0.1287452190095302</v>
      </c>
      <c r="AA65" s="18">
        <v>0.23448291596888821</v>
      </c>
      <c r="AB65" s="18">
        <v>0.28249532899619489</v>
      </c>
      <c r="AC65" s="18">
        <v>0.39769582157480982</v>
      </c>
      <c r="AD65" s="18">
        <v>0.17011274769598789</v>
      </c>
      <c r="AF65" s="18">
        <v>0.1098887159538664</v>
      </c>
      <c r="AG65" s="18">
        <v>7.2992869850448755E-2</v>
      </c>
      <c r="AH65" s="18">
        <v>0.1663497064399595</v>
      </c>
      <c r="AI65" s="18">
        <v>0.19675759206347601</v>
      </c>
      <c r="AJ65" s="18">
        <v>9.8436374076232583E-2</v>
      </c>
      <c r="AK65" s="18">
        <v>0.25842187244659109</v>
      </c>
      <c r="AL65" s="18">
        <v>0.60493520725753713</v>
      </c>
      <c r="AM65" s="18">
        <v>0.31305624609947508</v>
      </c>
      <c r="AO65" s="18">
        <v>0.13060251619343691</v>
      </c>
      <c r="AP65" s="18">
        <v>4.4742644618457228E-2</v>
      </c>
      <c r="AQ65" s="18">
        <v>0.16370901874275101</v>
      </c>
      <c r="AR65" s="18">
        <v>0.16446464386910581</v>
      </c>
      <c r="AS65" s="18">
        <v>0.12040797881393139</v>
      </c>
      <c r="AT65" s="18">
        <v>0.23090809974428611</v>
      </c>
      <c r="AU65" s="18">
        <v>0.49769114566834549</v>
      </c>
      <c r="AV65" s="18">
        <v>0.42014628847790508</v>
      </c>
      <c r="AW65" s="18">
        <v>0.15592733915723431</v>
      </c>
    </row>
    <row r="67" spans="2:49" ht="72.5" x14ac:dyDescent="0.35">
      <c r="B67" s="14" t="s">
        <v>81</v>
      </c>
    </row>
    <row r="68" spans="2:49" x14ac:dyDescent="0.35">
      <c r="B68" s="15" t="s">
        <v>18</v>
      </c>
    </row>
    <row r="69" spans="2:49" x14ac:dyDescent="0.35">
      <c r="B69" s="11" t="s">
        <v>59</v>
      </c>
      <c r="C69" s="16">
        <v>2028</v>
      </c>
      <c r="D69" s="16">
        <v>248</v>
      </c>
      <c r="E69" s="16">
        <v>354</v>
      </c>
      <c r="F69" s="16">
        <v>365</v>
      </c>
      <c r="G69" s="16">
        <v>348</v>
      </c>
      <c r="H69" s="16">
        <v>295</v>
      </c>
      <c r="I69" s="16">
        <v>418</v>
      </c>
      <c r="K69" s="16">
        <v>1004</v>
      </c>
      <c r="L69" s="16">
        <v>1018</v>
      </c>
      <c r="N69" s="16">
        <v>515</v>
      </c>
      <c r="O69" s="16">
        <v>455</v>
      </c>
      <c r="P69" s="16">
        <v>200</v>
      </c>
      <c r="Q69" s="16">
        <v>507</v>
      </c>
      <c r="R69" s="16">
        <v>238</v>
      </c>
      <c r="S69" s="16">
        <v>44</v>
      </c>
      <c r="T69" s="16">
        <v>69</v>
      </c>
      <c r="V69" s="16">
        <v>565</v>
      </c>
      <c r="W69" s="16">
        <v>604</v>
      </c>
      <c r="X69" s="16">
        <v>114</v>
      </c>
      <c r="Y69" s="16">
        <v>70</v>
      </c>
      <c r="Z69" s="16">
        <v>36</v>
      </c>
      <c r="AA69" s="16">
        <v>44</v>
      </c>
      <c r="AB69" s="16">
        <v>442</v>
      </c>
      <c r="AC69" s="16">
        <v>63</v>
      </c>
      <c r="AD69" s="16">
        <v>90</v>
      </c>
      <c r="AF69" s="16">
        <v>336</v>
      </c>
      <c r="AG69" s="16">
        <v>677</v>
      </c>
      <c r="AH69" s="16">
        <v>121</v>
      </c>
      <c r="AI69" s="16">
        <v>125</v>
      </c>
      <c r="AJ69" s="16">
        <v>261</v>
      </c>
      <c r="AK69" s="16">
        <v>43</v>
      </c>
      <c r="AL69" s="16">
        <v>45</v>
      </c>
      <c r="AM69" s="16">
        <v>420</v>
      </c>
      <c r="AO69" s="16">
        <v>312</v>
      </c>
      <c r="AP69" s="16">
        <v>557</v>
      </c>
      <c r="AQ69" s="16">
        <v>134</v>
      </c>
      <c r="AR69" s="16">
        <v>212</v>
      </c>
      <c r="AS69" s="16">
        <v>419</v>
      </c>
      <c r="AT69" s="16">
        <v>33</v>
      </c>
      <c r="AU69" s="16">
        <v>137</v>
      </c>
      <c r="AV69" s="16">
        <v>147</v>
      </c>
      <c r="AW69" s="16">
        <v>77</v>
      </c>
    </row>
    <row r="70" spans="2:49" x14ac:dyDescent="0.35">
      <c r="B70" s="12" t="s">
        <v>60</v>
      </c>
      <c r="C70" s="16">
        <v>2032</v>
      </c>
      <c r="D70" s="16">
        <v>215</v>
      </c>
      <c r="E70" s="16">
        <v>345</v>
      </c>
      <c r="F70" s="16">
        <v>345</v>
      </c>
      <c r="G70" s="16">
        <v>314</v>
      </c>
      <c r="H70" s="16">
        <v>328</v>
      </c>
      <c r="I70" s="16">
        <v>485</v>
      </c>
      <c r="K70" s="16">
        <v>981</v>
      </c>
      <c r="L70" s="16">
        <v>1045</v>
      </c>
      <c r="N70" s="16">
        <v>540</v>
      </c>
      <c r="O70" s="16">
        <v>458</v>
      </c>
      <c r="P70" s="16">
        <v>208</v>
      </c>
      <c r="Q70" s="16">
        <v>495</v>
      </c>
      <c r="R70" s="16">
        <v>222</v>
      </c>
      <c r="S70" s="16">
        <v>37</v>
      </c>
      <c r="T70" s="16">
        <v>71</v>
      </c>
      <c r="V70" s="16">
        <v>598</v>
      </c>
      <c r="W70" s="16">
        <v>590</v>
      </c>
      <c r="X70" s="16">
        <v>115</v>
      </c>
      <c r="Y70" s="16">
        <v>67</v>
      </c>
      <c r="Z70" s="16">
        <v>39</v>
      </c>
      <c r="AA70" s="16">
        <v>44</v>
      </c>
      <c r="AB70" s="16">
        <v>427</v>
      </c>
      <c r="AC70" s="16">
        <v>61</v>
      </c>
      <c r="AD70" s="16">
        <v>90</v>
      </c>
      <c r="AF70" s="16">
        <v>355</v>
      </c>
      <c r="AG70" s="16">
        <v>660</v>
      </c>
      <c r="AH70" s="16">
        <v>123</v>
      </c>
      <c r="AI70" s="16">
        <v>120</v>
      </c>
      <c r="AJ70" s="16">
        <v>274</v>
      </c>
      <c r="AK70" s="16">
        <v>44</v>
      </c>
      <c r="AL70" s="16">
        <v>43</v>
      </c>
      <c r="AM70" s="16">
        <v>413</v>
      </c>
      <c r="AO70" s="16">
        <v>321</v>
      </c>
      <c r="AP70" s="16">
        <v>538</v>
      </c>
      <c r="AQ70" s="16">
        <v>134</v>
      </c>
      <c r="AR70" s="16">
        <v>200</v>
      </c>
      <c r="AS70" s="16">
        <v>442</v>
      </c>
      <c r="AT70" s="16">
        <v>36</v>
      </c>
      <c r="AU70" s="16">
        <v>136</v>
      </c>
      <c r="AV70" s="16">
        <v>151</v>
      </c>
      <c r="AW70" s="16">
        <v>75</v>
      </c>
    </row>
    <row r="71" spans="2:49" ht="43.5" x14ac:dyDescent="0.35">
      <c r="B71" s="17" t="s">
        <v>78</v>
      </c>
      <c r="C71" s="18">
        <v>0.37554479668239232</v>
      </c>
      <c r="D71" s="18">
        <v>0.3736207688724722</v>
      </c>
      <c r="E71" s="18">
        <v>0.41003084036140131</v>
      </c>
      <c r="F71" s="18">
        <v>0.39352901321308043</v>
      </c>
      <c r="G71" s="18">
        <v>0.33216591408607771</v>
      </c>
      <c r="H71" s="18">
        <v>0.31344511546488329</v>
      </c>
      <c r="I71" s="18">
        <v>0.40922468961417302</v>
      </c>
      <c r="K71" s="18">
        <v>0.39163598728061338</v>
      </c>
      <c r="L71" s="18">
        <v>0.36173161983734248</v>
      </c>
      <c r="N71" s="18">
        <v>0.3291809709858633</v>
      </c>
      <c r="O71" s="18">
        <v>0.34477799090240763</v>
      </c>
      <c r="P71" s="18">
        <v>0.3961431651004319</v>
      </c>
      <c r="Q71" s="18">
        <v>0.42932775347497898</v>
      </c>
      <c r="R71" s="18">
        <v>0.43283465591295051</v>
      </c>
      <c r="S71" s="18">
        <v>0.56880134357053502</v>
      </c>
      <c r="T71" s="18">
        <v>0.21114611385937571</v>
      </c>
      <c r="V71" s="18">
        <v>0.56814898307624384</v>
      </c>
      <c r="W71" s="18">
        <v>0.32842929461406301</v>
      </c>
      <c r="X71" s="18">
        <v>0.35492587912741069</v>
      </c>
      <c r="Y71" s="18">
        <v>0.34743237916640091</v>
      </c>
      <c r="Z71" s="18">
        <v>0.2375599369939434</v>
      </c>
      <c r="AA71" s="18">
        <v>0.27732383992577347</v>
      </c>
      <c r="AB71" s="18">
        <v>0.25238222717073311</v>
      </c>
      <c r="AC71" s="18">
        <v>0.1565795670805642</v>
      </c>
      <c r="AD71" s="18">
        <v>0.29300060877589579</v>
      </c>
      <c r="AF71" s="18">
        <v>0.68828752445594454</v>
      </c>
      <c r="AG71" s="18">
        <v>0.33756637633998082</v>
      </c>
      <c r="AH71" s="18">
        <v>0.37896587466258702</v>
      </c>
      <c r="AI71" s="18">
        <v>0.312054628759937</v>
      </c>
      <c r="AJ71" s="18">
        <v>0.3231744968265387</v>
      </c>
      <c r="AK71" s="18">
        <v>0.25663146108936341</v>
      </c>
      <c r="AL71" s="18">
        <v>0.12511561566893831</v>
      </c>
      <c r="AM71" s="18">
        <v>0.25785860976812208</v>
      </c>
      <c r="AO71" s="18">
        <v>0.82430160347888359</v>
      </c>
      <c r="AP71" s="18">
        <v>0.30879987643645218</v>
      </c>
      <c r="AQ71" s="18">
        <v>0.35584683781661641</v>
      </c>
      <c r="AR71" s="18">
        <v>0.27657125890658713</v>
      </c>
      <c r="AS71" s="18">
        <v>0.29534090027280341</v>
      </c>
      <c r="AT71" s="18">
        <v>0.21559887256779989</v>
      </c>
      <c r="AU71" s="18">
        <v>0.13321602700664889</v>
      </c>
      <c r="AV71" s="18">
        <v>0.30240119784119812</v>
      </c>
      <c r="AW71" s="18">
        <v>0.36800215831500022</v>
      </c>
    </row>
    <row r="72" spans="2:49" ht="43.5" x14ac:dyDescent="0.35">
      <c r="B72" s="17" t="s">
        <v>79</v>
      </c>
      <c r="C72" s="18">
        <v>0.42781581074926328</v>
      </c>
      <c r="D72" s="18">
        <v>0.39515504745673508</v>
      </c>
      <c r="E72" s="18">
        <v>0.36388648293865961</v>
      </c>
      <c r="F72" s="18">
        <v>0.3883879329937357</v>
      </c>
      <c r="G72" s="18">
        <v>0.47735537785539289</v>
      </c>
      <c r="H72" s="18">
        <v>0.49043722522542621</v>
      </c>
      <c r="I72" s="18">
        <v>0.4413611058631165</v>
      </c>
      <c r="K72" s="18">
        <v>0.4619181133871379</v>
      </c>
      <c r="L72" s="18">
        <v>0.39622013667903561</v>
      </c>
      <c r="N72" s="18">
        <v>0.44188290097327992</v>
      </c>
      <c r="O72" s="18">
        <v>0.42567118107808111</v>
      </c>
      <c r="P72" s="18">
        <v>0.44630044069171032</v>
      </c>
      <c r="Q72" s="18">
        <v>0.41370165991108271</v>
      </c>
      <c r="R72" s="18">
        <v>0.4352488962918456</v>
      </c>
      <c r="S72" s="18">
        <v>0.26653727982972608</v>
      </c>
      <c r="T72" s="18">
        <v>0.43983888225741291</v>
      </c>
      <c r="V72" s="18">
        <v>0.30356007825017528</v>
      </c>
      <c r="W72" s="18">
        <v>0.53258219701733323</v>
      </c>
      <c r="X72" s="18">
        <v>0.50801643612611758</v>
      </c>
      <c r="Y72" s="18">
        <v>0.40173995809845497</v>
      </c>
      <c r="Z72" s="18">
        <v>0.52162671550366857</v>
      </c>
      <c r="AA72" s="18">
        <v>0.60907945619029991</v>
      </c>
      <c r="AB72" s="18">
        <v>0.40514140623710893</v>
      </c>
      <c r="AC72" s="18">
        <v>0.32512859394222038</v>
      </c>
      <c r="AD72" s="18">
        <v>0.53145605986507494</v>
      </c>
      <c r="AF72" s="18">
        <v>0.1849509205131212</v>
      </c>
      <c r="AG72" s="18">
        <v>0.5369015052512407</v>
      </c>
      <c r="AH72" s="18">
        <v>0.51748253938878275</v>
      </c>
      <c r="AI72" s="18">
        <v>0.46274865310982999</v>
      </c>
      <c r="AJ72" s="18">
        <v>0.51199131760235961</v>
      </c>
      <c r="AK72" s="18">
        <v>0.59625058274136844</v>
      </c>
      <c r="AL72" s="18">
        <v>0.18515698446454359</v>
      </c>
      <c r="AM72" s="18">
        <v>0.3770141045856194</v>
      </c>
      <c r="AO72" s="18">
        <v>8.0021056509745031E-2</v>
      </c>
      <c r="AP72" s="18">
        <v>0.56564275545015863</v>
      </c>
      <c r="AQ72" s="18">
        <v>0.5009474443833648</v>
      </c>
      <c r="AR72" s="18">
        <v>0.51338417028029393</v>
      </c>
      <c r="AS72" s="18">
        <v>0.51972443496290921</v>
      </c>
      <c r="AT72" s="18">
        <v>0.6819181028321859</v>
      </c>
      <c r="AU72" s="18">
        <v>0.3073067884875948</v>
      </c>
      <c r="AV72" s="18">
        <v>0.29989760196089899</v>
      </c>
      <c r="AW72" s="18">
        <v>0.38094872655450979</v>
      </c>
    </row>
    <row r="73" spans="2:49" x14ac:dyDescent="0.35">
      <c r="B73" s="17" t="s">
        <v>80</v>
      </c>
      <c r="C73" s="18">
        <v>0.19663939256834451</v>
      </c>
      <c r="D73" s="18">
        <v>0.23122418367079259</v>
      </c>
      <c r="E73" s="18">
        <v>0.22608267669993901</v>
      </c>
      <c r="F73" s="18">
        <v>0.21808305379318391</v>
      </c>
      <c r="G73" s="18">
        <v>0.19047870805852951</v>
      </c>
      <c r="H73" s="18">
        <v>0.1961176593096903</v>
      </c>
      <c r="I73" s="18">
        <v>0.14941420452271051</v>
      </c>
      <c r="K73" s="18">
        <v>0.14644589933224861</v>
      </c>
      <c r="L73" s="18">
        <v>0.24204824348362181</v>
      </c>
      <c r="N73" s="18">
        <v>0.22893612804085681</v>
      </c>
      <c r="O73" s="18">
        <v>0.22955082801951129</v>
      </c>
      <c r="P73" s="18">
        <v>0.15755639420785769</v>
      </c>
      <c r="Q73" s="18">
        <v>0.1569705866139382</v>
      </c>
      <c r="R73" s="18">
        <v>0.13191644779520401</v>
      </c>
      <c r="S73" s="18">
        <v>0.16466137659973881</v>
      </c>
      <c r="T73" s="18">
        <v>0.34901500388321138</v>
      </c>
      <c r="V73" s="18">
        <v>0.12829093867358071</v>
      </c>
      <c r="W73" s="18">
        <v>0.1389885083686038</v>
      </c>
      <c r="X73" s="18">
        <v>0.13705768474647159</v>
      </c>
      <c r="Y73" s="18">
        <v>0.25082766273514417</v>
      </c>
      <c r="Z73" s="18">
        <v>0.2408133475023882</v>
      </c>
      <c r="AA73" s="18">
        <v>0.1135967038839268</v>
      </c>
      <c r="AB73" s="18">
        <v>0.34247636659215819</v>
      </c>
      <c r="AC73" s="18">
        <v>0.51829183897721498</v>
      </c>
      <c r="AD73" s="18">
        <v>0.1755433313590293</v>
      </c>
      <c r="AF73" s="18">
        <v>0.12676155503093431</v>
      </c>
      <c r="AG73" s="18">
        <v>0.12553211840877859</v>
      </c>
      <c r="AH73" s="18">
        <v>0.1035515859486302</v>
      </c>
      <c r="AI73" s="18">
        <v>0.22519671813023301</v>
      </c>
      <c r="AJ73" s="18">
        <v>0.16483418557110169</v>
      </c>
      <c r="AK73" s="18">
        <v>0.14711795616926829</v>
      </c>
      <c r="AL73" s="18">
        <v>0.6897273998665181</v>
      </c>
      <c r="AM73" s="18">
        <v>0.36512728564625863</v>
      </c>
      <c r="AO73" s="18">
        <v>9.5677340011371445E-2</v>
      </c>
      <c r="AP73" s="18">
        <v>0.1255573681133893</v>
      </c>
      <c r="AQ73" s="18">
        <v>0.14320571780001881</v>
      </c>
      <c r="AR73" s="18">
        <v>0.210044570813119</v>
      </c>
      <c r="AS73" s="18">
        <v>0.1849346647642873</v>
      </c>
      <c r="AT73" s="18">
        <v>0.10248302460001429</v>
      </c>
      <c r="AU73" s="18">
        <v>0.55947718450575645</v>
      </c>
      <c r="AV73" s="18">
        <v>0.39770120019790278</v>
      </c>
      <c r="AW73" s="18">
        <v>0.25104911513048972</v>
      </c>
    </row>
    <row r="75" spans="2:49" ht="72.5" x14ac:dyDescent="0.35">
      <c r="B75" s="14" t="s">
        <v>82</v>
      </c>
    </row>
    <row r="76" spans="2:49" x14ac:dyDescent="0.35">
      <c r="B76" s="15" t="s">
        <v>18</v>
      </c>
    </row>
    <row r="77" spans="2:49" x14ac:dyDescent="0.35">
      <c r="B77" s="11" t="s">
        <v>59</v>
      </c>
      <c r="C77" s="16">
        <v>2028</v>
      </c>
      <c r="D77" s="16">
        <v>248</v>
      </c>
      <c r="E77" s="16">
        <v>354</v>
      </c>
      <c r="F77" s="16">
        <v>365</v>
      </c>
      <c r="G77" s="16">
        <v>348</v>
      </c>
      <c r="H77" s="16">
        <v>295</v>
      </c>
      <c r="I77" s="16">
        <v>418</v>
      </c>
      <c r="K77" s="16">
        <v>1004</v>
      </c>
      <c r="L77" s="16">
        <v>1018</v>
      </c>
      <c r="N77" s="16">
        <v>515</v>
      </c>
      <c r="O77" s="16">
        <v>455</v>
      </c>
      <c r="P77" s="16">
        <v>200</v>
      </c>
      <c r="Q77" s="16">
        <v>507</v>
      </c>
      <c r="R77" s="16">
        <v>238</v>
      </c>
      <c r="S77" s="16">
        <v>44</v>
      </c>
      <c r="T77" s="16">
        <v>69</v>
      </c>
      <c r="V77" s="16">
        <v>565</v>
      </c>
      <c r="W77" s="16">
        <v>604</v>
      </c>
      <c r="X77" s="16">
        <v>114</v>
      </c>
      <c r="Y77" s="16">
        <v>70</v>
      </c>
      <c r="Z77" s="16">
        <v>36</v>
      </c>
      <c r="AA77" s="16">
        <v>44</v>
      </c>
      <c r="AB77" s="16">
        <v>442</v>
      </c>
      <c r="AC77" s="16">
        <v>63</v>
      </c>
      <c r="AD77" s="16">
        <v>90</v>
      </c>
      <c r="AF77" s="16">
        <v>336</v>
      </c>
      <c r="AG77" s="16">
        <v>677</v>
      </c>
      <c r="AH77" s="16">
        <v>121</v>
      </c>
      <c r="AI77" s="16">
        <v>125</v>
      </c>
      <c r="AJ77" s="16">
        <v>261</v>
      </c>
      <c r="AK77" s="16">
        <v>43</v>
      </c>
      <c r="AL77" s="16">
        <v>45</v>
      </c>
      <c r="AM77" s="16">
        <v>420</v>
      </c>
      <c r="AO77" s="16">
        <v>312</v>
      </c>
      <c r="AP77" s="16">
        <v>557</v>
      </c>
      <c r="AQ77" s="16">
        <v>134</v>
      </c>
      <c r="AR77" s="16">
        <v>212</v>
      </c>
      <c r="AS77" s="16">
        <v>419</v>
      </c>
      <c r="AT77" s="16">
        <v>33</v>
      </c>
      <c r="AU77" s="16">
        <v>137</v>
      </c>
      <c r="AV77" s="16">
        <v>147</v>
      </c>
      <c r="AW77" s="16">
        <v>77</v>
      </c>
    </row>
    <row r="78" spans="2:49" x14ac:dyDescent="0.35">
      <c r="B78" s="12" t="s">
        <v>60</v>
      </c>
      <c r="C78" s="16">
        <v>2032</v>
      </c>
      <c r="D78" s="16">
        <v>215</v>
      </c>
      <c r="E78" s="16">
        <v>345</v>
      </c>
      <c r="F78" s="16">
        <v>345</v>
      </c>
      <c r="G78" s="16">
        <v>314</v>
      </c>
      <c r="H78" s="16">
        <v>328</v>
      </c>
      <c r="I78" s="16">
        <v>485</v>
      </c>
      <c r="K78" s="16">
        <v>981</v>
      </c>
      <c r="L78" s="16">
        <v>1045</v>
      </c>
      <c r="N78" s="16">
        <v>540</v>
      </c>
      <c r="O78" s="16">
        <v>458</v>
      </c>
      <c r="P78" s="16">
        <v>208</v>
      </c>
      <c r="Q78" s="16">
        <v>495</v>
      </c>
      <c r="R78" s="16">
        <v>222</v>
      </c>
      <c r="S78" s="16">
        <v>37</v>
      </c>
      <c r="T78" s="16">
        <v>71</v>
      </c>
      <c r="V78" s="16">
        <v>598</v>
      </c>
      <c r="W78" s="16">
        <v>590</v>
      </c>
      <c r="X78" s="16">
        <v>115</v>
      </c>
      <c r="Y78" s="16">
        <v>67</v>
      </c>
      <c r="Z78" s="16">
        <v>39</v>
      </c>
      <c r="AA78" s="16">
        <v>44</v>
      </c>
      <c r="AB78" s="16">
        <v>427</v>
      </c>
      <c r="AC78" s="16">
        <v>61</v>
      </c>
      <c r="AD78" s="16">
        <v>90</v>
      </c>
      <c r="AF78" s="16">
        <v>355</v>
      </c>
      <c r="AG78" s="16">
        <v>660</v>
      </c>
      <c r="AH78" s="16">
        <v>123</v>
      </c>
      <c r="AI78" s="16">
        <v>120</v>
      </c>
      <c r="AJ78" s="16">
        <v>274</v>
      </c>
      <c r="AK78" s="16">
        <v>44</v>
      </c>
      <c r="AL78" s="16">
        <v>43</v>
      </c>
      <c r="AM78" s="16">
        <v>413</v>
      </c>
      <c r="AO78" s="16">
        <v>321</v>
      </c>
      <c r="AP78" s="16">
        <v>538</v>
      </c>
      <c r="AQ78" s="16">
        <v>134</v>
      </c>
      <c r="AR78" s="16">
        <v>200</v>
      </c>
      <c r="AS78" s="16">
        <v>442</v>
      </c>
      <c r="AT78" s="16">
        <v>36</v>
      </c>
      <c r="AU78" s="16">
        <v>136</v>
      </c>
      <c r="AV78" s="16">
        <v>151</v>
      </c>
      <c r="AW78" s="16">
        <v>75</v>
      </c>
    </row>
    <row r="79" spans="2:49" ht="43.5" x14ac:dyDescent="0.35">
      <c r="B79" s="17" t="s">
        <v>78</v>
      </c>
      <c r="C79" s="18">
        <v>0.13464896441558871</v>
      </c>
      <c r="D79" s="18">
        <v>0.35298821928803231</v>
      </c>
      <c r="E79" s="18">
        <v>0.26275533666999051</v>
      </c>
      <c r="F79" s="18">
        <v>0.17777642288613901</v>
      </c>
      <c r="G79" s="18">
        <v>8.1240439122634373E-2</v>
      </c>
      <c r="H79" s="18">
        <v>4.0884027042629313E-2</v>
      </c>
      <c r="I79" s="18">
        <v>1.4073924552130759E-2</v>
      </c>
      <c r="K79" s="18">
        <v>0.13650124520569309</v>
      </c>
      <c r="L79" s="18">
        <v>0.13259084047909989</v>
      </c>
      <c r="N79" s="18">
        <v>8.8347146775770102E-2</v>
      </c>
      <c r="O79" s="18">
        <v>0.1652067405392941</v>
      </c>
      <c r="P79" s="18">
        <v>0.11768022622091261</v>
      </c>
      <c r="Q79" s="18">
        <v>0.15572152358914049</v>
      </c>
      <c r="R79" s="18">
        <v>0.15806661283613399</v>
      </c>
      <c r="S79" s="18">
        <v>0.29072554003953649</v>
      </c>
      <c r="T79" s="18">
        <v>3.7596227269022717E-2</v>
      </c>
      <c r="V79" s="18">
        <v>5.7775838988979367E-2</v>
      </c>
      <c r="W79" s="18">
        <v>0.17592335874431619</v>
      </c>
      <c r="X79" s="18">
        <v>9.1058831667666956E-2</v>
      </c>
      <c r="Y79" s="18">
        <v>0.4377028607576493</v>
      </c>
      <c r="Z79" s="18">
        <v>2.3218611898698008E-2</v>
      </c>
      <c r="AA79" s="18">
        <v>9.9785708932544473E-2</v>
      </c>
      <c r="AB79" s="18">
        <v>0.18194451161162051</v>
      </c>
      <c r="AC79" s="18">
        <v>0.15736992983523929</v>
      </c>
      <c r="AD79" s="18">
        <v>3.2436054303673273E-2</v>
      </c>
      <c r="AF79" s="18">
        <v>5.7458190964645217E-2</v>
      </c>
      <c r="AG79" s="18">
        <v>0.15378663570233059</v>
      </c>
      <c r="AH79" s="18">
        <v>0.10546296847692339</v>
      </c>
      <c r="AI79" s="18">
        <v>0.39152548813450011</v>
      </c>
      <c r="AJ79" s="18">
        <v>7.5552993397726087E-2</v>
      </c>
      <c r="AK79" s="18">
        <v>0.124468031533183</v>
      </c>
      <c r="AL79" s="18">
        <v>0.1305478340408843</v>
      </c>
      <c r="AM79" s="18">
        <v>0.145574865729547</v>
      </c>
      <c r="AO79" s="18">
        <v>6.4858422520980327E-2</v>
      </c>
      <c r="AP79" s="18">
        <v>0.158763684818571</v>
      </c>
      <c r="AQ79" s="18">
        <v>9.0723348492207187E-2</v>
      </c>
      <c r="AR79" s="18">
        <v>0.51467578770110478</v>
      </c>
      <c r="AS79" s="18">
        <v>6.3071133353225478E-2</v>
      </c>
      <c r="AT79" s="18">
        <v>9.5143649438117192E-2</v>
      </c>
      <c r="AU79" s="18">
        <v>6.2274771162369687E-2</v>
      </c>
      <c r="AV79" s="18">
        <v>6.1018545823924339E-2</v>
      </c>
      <c r="AW79" s="18">
        <v>4.535830790153153E-2</v>
      </c>
    </row>
    <row r="80" spans="2:49" ht="43.5" x14ac:dyDescent="0.35">
      <c r="B80" s="17" t="s">
        <v>79</v>
      </c>
      <c r="C80" s="18">
        <v>0.72171286280173408</v>
      </c>
      <c r="D80" s="18">
        <v>0.45258100069614082</v>
      </c>
      <c r="E80" s="18">
        <v>0.55390079922252256</v>
      </c>
      <c r="F80" s="18">
        <v>0.63748399082719776</v>
      </c>
      <c r="G80" s="18">
        <v>0.76473252427111682</v>
      </c>
      <c r="H80" s="18">
        <v>0.83929001112802359</v>
      </c>
      <c r="I80" s="18">
        <v>0.9129357349255609</v>
      </c>
      <c r="K80" s="18">
        <v>0.76853553525869778</v>
      </c>
      <c r="L80" s="18">
        <v>0.67913379920939787</v>
      </c>
      <c r="N80" s="18">
        <v>0.74455987435615423</v>
      </c>
      <c r="O80" s="18">
        <v>0.68577748536286764</v>
      </c>
      <c r="P80" s="18">
        <v>0.78372731107978577</v>
      </c>
      <c r="Q80" s="18">
        <v>0.74159395455512367</v>
      </c>
      <c r="R80" s="18">
        <v>0.68764252948998839</v>
      </c>
      <c r="S80" s="18">
        <v>0.54682931904468479</v>
      </c>
      <c r="T80" s="18">
        <v>0.6568619594196824</v>
      </c>
      <c r="V80" s="18">
        <v>0.87590996010858113</v>
      </c>
      <c r="W80" s="18">
        <v>0.70443234433139135</v>
      </c>
      <c r="X80" s="18">
        <v>0.80733395811795605</v>
      </c>
      <c r="Y80" s="18">
        <v>0.42853054004212171</v>
      </c>
      <c r="Z80" s="18">
        <v>0.8748044854493201</v>
      </c>
      <c r="AA80" s="18">
        <v>0.75380586967999874</v>
      </c>
      <c r="AB80" s="18">
        <v>0.55405437183718653</v>
      </c>
      <c r="AC80" s="18">
        <v>0.39140260628726331</v>
      </c>
      <c r="AD80" s="18">
        <v>0.85528991609852911</v>
      </c>
      <c r="AF80" s="18">
        <v>0.85278974206841796</v>
      </c>
      <c r="AG80" s="18">
        <v>0.75322999315495354</v>
      </c>
      <c r="AH80" s="18">
        <v>0.77133716775570116</v>
      </c>
      <c r="AI80" s="18">
        <v>0.49195225938783038</v>
      </c>
      <c r="AJ80" s="18">
        <v>0.83217414515080523</v>
      </c>
      <c r="AK80" s="18">
        <v>0.65971256296669978</v>
      </c>
      <c r="AL80" s="18">
        <v>0.25609159671421861</v>
      </c>
      <c r="AM80" s="18">
        <v>0.59189156730329096</v>
      </c>
      <c r="AO80" s="18">
        <v>0.85091250703582311</v>
      </c>
      <c r="AP80" s="18">
        <v>0.73293419159192008</v>
      </c>
      <c r="AQ80" s="18">
        <v>0.76041290186464583</v>
      </c>
      <c r="AR80" s="18">
        <v>0.34500889794772022</v>
      </c>
      <c r="AS80" s="18">
        <v>0.8510763931755313</v>
      </c>
      <c r="AT80" s="18">
        <v>0.77240871535820543</v>
      </c>
      <c r="AU80" s="18">
        <v>0.53367770173097184</v>
      </c>
      <c r="AV80" s="18">
        <v>0.5849298222339977</v>
      </c>
      <c r="AW80" s="18">
        <v>0.85190177326848571</v>
      </c>
    </row>
    <row r="81" spans="2:49" x14ac:dyDescent="0.35">
      <c r="B81" s="17" t="s">
        <v>80</v>
      </c>
      <c r="C81" s="18">
        <v>0.14363817278267729</v>
      </c>
      <c r="D81" s="18">
        <v>0.1944307800158267</v>
      </c>
      <c r="E81" s="18">
        <v>0.18334386410748679</v>
      </c>
      <c r="F81" s="18">
        <v>0.18473958628666309</v>
      </c>
      <c r="G81" s="18">
        <v>0.15402703660624889</v>
      </c>
      <c r="H81" s="18">
        <v>0.1198259618293471</v>
      </c>
      <c r="I81" s="18">
        <v>7.2990340522308197E-2</v>
      </c>
      <c r="K81" s="18">
        <v>9.4963219535608975E-2</v>
      </c>
      <c r="L81" s="18">
        <v>0.18827536031150219</v>
      </c>
      <c r="N81" s="18">
        <v>0.16709297886807559</v>
      </c>
      <c r="O81" s="18">
        <v>0.14901577409783809</v>
      </c>
      <c r="P81" s="18">
        <v>9.8592462699301511E-2</v>
      </c>
      <c r="Q81" s="18">
        <v>0.10268452185573571</v>
      </c>
      <c r="R81" s="18">
        <v>0.15429085767387779</v>
      </c>
      <c r="S81" s="18">
        <v>0.16244514091577861</v>
      </c>
      <c r="T81" s="18">
        <v>0.30554181331129487</v>
      </c>
      <c r="V81" s="18">
        <v>6.6314200902439294E-2</v>
      </c>
      <c r="W81" s="18">
        <v>0.1196442969242926</v>
      </c>
      <c r="X81" s="18">
        <v>0.10160721021437701</v>
      </c>
      <c r="Y81" s="18">
        <v>0.13376659920022921</v>
      </c>
      <c r="Z81" s="18">
        <v>0.101976902651982</v>
      </c>
      <c r="AA81" s="18">
        <v>0.14640842138745699</v>
      </c>
      <c r="AB81" s="18">
        <v>0.26400111655119318</v>
      </c>
      <c r="AC81" s="18">
        <v>0.45122746387749713</v>
      </c>
      <c r="AD81" s="18">
        <v>0.11227402959779779</v>
      </c>
      <c r="AF81" s="18">
        <v>8.9752066966936828E-2</v>
      </c>
      <c r="AG81" s="18">
        <v>9.2983371142715987E-2</v>
      </c>
      <c r="AH81" s="18">
        <v>0.12319986376737541</v>
      </c>
      <c r="AI81" s="18">
        <v>0.1165222524776697</v>
      </c>
      <c r="AJ81" s="18">
        <v>9.2272861451468693E-2</v>
      </c>
      <c r="AK81" s="18">
        <v>0.2158194055001173</v>
      </c>
      <c r="AL81" s="18">
        <v>0.61336056924489724</v>
      </c>
      <c r="AM81" s="18">
        <v>0.26253356696716201</v>
      </c>
      <c r="AO81" s="18">
        <v>8.4229070443196663E-2</v>
      </c>
      <c r="AP81" s="18">
        <v>0.10830212358950909</v>
      </c>
      <c r="AQ81" s="18">
        <v>0.148863749643147</v>
      </c>
      <c r="AR81" s="18">
        <v>0.140315314351175</v>
      </c>
      <c r="AS81" s="18">
        <v>8.5852473471243224E-2</v>
      </c>
      <c r="AT81" s="18">
        <v>0.1324476352036775</v>
      </c>
      <c r="AU81" s="18">
        <v>0.40404752710665859</v>
      </c>
      <c r="AV81" s="18">
        <v>0.354051631942078</v>
      </c>
      <c r="AW81" s="18">
        <v>0.1027399188299826</v>
      </c>
    </row>
    <row r="83" spans="2:49" ht="72.5" x14ac:dyDescent="0.35">
      <c r="B83" s="14" t="s">
        <v>83</v>
      </c>
    </row>
    <row r="84" spans="2:49" x14ac:dyDescent="0.35">
      <c r="B84" s="15" t="s">
        <v>18</v>
      </c>
    </row>
    <row r="85" spans="2:49" x14ac:dyDescent="0.35">
      <c r="B85" s="11" t="s">
        <v>59</v>
      </c>
      <c r="C85" s="16">
        <v>2028</v>
      </c>
      <c r="D85" s="16">
        <v>248</v>
      </c>
      <c r="E85" s="16">
        <v>354</v>
      </c>
      <c r="F85" s="16">
        <v>365</v>
      </c>
      <c r="G85" s="16">
        <v>348</v>
      </c>
      <c r="H85" s="16">
        <v>295</v>
      </c>
      <c r="I85" s="16">
        <v>418</v>
      </c>
      <c r="K85" s="16">
        <v>1004</v>
      </c>
      <c r="L85" s="16">
        <v>1018</v>
      </c>
      <c r="N85" s="16">
        <v>515</v>
      </c>
      <c r="O85" s="16">
        <v>455</v>
      </c>
      <c r="P85" s="16">
        <v>200</v>
      </c>
      <c r="Q85" s="16">
        <v>507</v>
      </c>
      <c r="R85" s="16">
        <v>238</v>
      </c>
      <c r="S85" s="16">
        <v>44</v>
      </c>
      <c r="T85" s="16">
        <v>69</v>
      </c>
      <c r="V85" s="16">
        <v>565</v>
      </c>
      <c r="W85" s="16">
        <v>604</v>
      </c>
      <c r="X85" s="16">
        <v>114</v>
      </c>
      <c r="Y85" s="16">
        <v>70</v>
      </c>
      <c r="Z85" s="16">
        <v>36</v>
      </c>
      <c r="AA85" s="16">
        <v>44</v>
      </c>
      <c r="AB85" s="16">
        <v>442</v>
      </c>
      <c r="AC85" s="16">
        <v>63</v>
      </c>
      <c r="AD85" s="16">
        <v>90</v>
      </c>
      <c r="AF85" s="16">
        <v>336</v>
      </c>
      <c r="AG85" s="16">
        <v>677</v>
      </c>
      <c r="AH85" s="16">
        <v>121</v>
      </c>
      <c r="AI85" s="16">
        <v>125</v>
      </c>
      <c r="AJ85" s="16">
        <v>261</v>
      </c>
      <c r="AK85" s="16">
        <v>43</v>
      </c>
      <c r="AL85" s="16">
        <v>45</v>
      </c>
      <c r="AM85" s="16">
        <v>420</v>
      </c>
      <c r="AO85" s="16">
        <v>312</v>
      </c>
      <c r="AP85" s="16">
        <v>557</v>
      </c>
      <c r="AQ85" s="16">
        <v>134</v>
      </c>
      <c r="AR85" s="16">
        <v>212</v>
      </c>
      <c r="AS85" s="16">
        <v>419</v>
      </c>
      <c r="AT85" s="16">
        <v>33</v>
      </c>
      <c r="AU85" s="16">
        <v>137</v>
      </c>
      <c r="AV85" s="16">
        <v>147</v>
      </c>
      <c r="AW85" s="16">
        <v>77</v>
      </c>
    </row>
    <row r="86" spans="2:49" x14ac:dyDescent="0.35">
      <c r="B86" s="12" t="s">
        <v>60</v>
      </c>
      <c r="C86" s="16">
        <v>2032</v>
      </c>
      <c r="D86" s="16">
        <v>215</v>
      </c>
      <c r="E86" s="16">
        <v>345</v>
      </c>
      <c r="F86" s="16">
        <v>345</v>
      </c>
      <c r="G86" s="16">
        <v>314</v>
      </c>
      <c r="H86" s="16">
        <v>328</v>
      </c>
      <c r="I86" s="16">
        <v>485</v>
      </c>
      <c r="K86" s="16">
        <v>981</v>
      </c>
      <c r="L86" s="16">
        <v>1045</v>
      </c>
      <c r="N86" s="16">
        <v>540</v>
      </c>
      <c r="O86" s="16">
        <v>458</v>
      </c>
      <c r="P86" s="16">
        <v>208</v>
      </c>
      <c r="Q86" s="16">
        <v>495</v>
      </c>
      <c r="R86" s="16">
        <v>222</v>
      </c>
      <c r="S86" s="16">
        <v>37</v>
      </c>
      <c r="T86" s="16">
        <v>71</v>
      </c>
      <c r="V86" s="16">
        <v>598</v>
      </c>
      <c r="W86" s="16">
        <v>590</v>
      </c>
      <c r="X86" s="16">
        <v>115</v>
      </c>
      <c r="Y86" s="16">
        <v>67</v>
      </c>
      <c r="Z86" s="16">
        <v>39</v>
      </c>
      <c r="AA86" s="16">
        <v>44</v>
      </c>
      <c r="AB86" s="16">
        <v>427</v>
      </c>
      <c r="AC86" s="16">
        <v>61</v>
      </c>
      <c r="AD86" s="16">
        <v>90</v>
      </c>
      <c r="AF86" s="16">
        <v>355</v>
      </c>
      <c r="AG86" s="16">
        <v>660</v>
      </c>
      <c r="AH86" s="16">
        <v>123</v>
      </c>
      <c r="AI86" s="16">
        <v>120</v>
      </c>
      <c r="AJ86" s="16">
        <v>274</v>
      </c>
      <c r="AK86" s="16">
        <v>44</v>
      </c>
      <c r="AL86" s="16">
        <v>43</v>
      </c>
      <c r="AM86" s="16">
        <v>413</v>
      </c>
      <c r="AO86" s="16">
        <v>321</v>
      </c>
      <c r="AP86" s="16">
        <v>538</v>
      </c>
      <c r="AQ86" s="16">
        <v>134</v>
      </c>
      <c r="AR86" s="16">
        <v>200</v>
      </c>
      <c r="AS86" s="16">
        <v>442</v>
      </c>
      <c r="AT86" s="16">
        <v>36</v>
      </c>
      <c r="AU86" s="16">
        <v>136</v>
      </c>
      <c r="AV86" s="16">
        <v>151</v>
      </c>
      <c r="AW86" s="16">
        <v>75</v>
      </c>
    </row>
    <row r="87" spans="2:49" ht="43.5" x14ac:dyDescent="0.35">
      <c r="B87" s="17" t="s">
        <v>78</v>
      </c>
      <c r="C87" s="18">
        <v>0.1243608500823547</v>
      </c>
      <c r="D87" s="18">
        <v>0.22573452379525091</v>
      </c>
      <c r="E87" s="18">
        <v>0.19319447368587361</v>
      </c>
      <c r="F87" s="18">
        <v>0.13786478477393049</v>
      </c>
      <c r="G87" s="18">
        <v>0.10073135359610939</v>
      </c>
      <c r="H87" s="18">
        <v>9.406603837357666E-2</v>
      </c>
      <c r="I87" s="18">
        <v>5.6636095604139153E-2</v>
      </c>
      <c r="K87" s="18">
        <v>0.12377337483505341</v>
      </c>
      <c r="L87" s="18">
        <v>0.12557108753631499</v>
      </c>
      <c r="N87" s="18">
        <v>0.1046511524474986</v>
      </c>
      <c r="O87" s="18">
        <v>0.1098052957718867</v>
      </c>
      <c r="P87" s="18">
        <v>0.1117514986580532</v>
      </c>
      <c r="Q87" s="18">
        <v>0.13269413932278909</v>
      </c>
      <c r="R87" s="18">
        <v>0.1652647019314811</v>
      </c>
      <c r="S87" s="18">
        <v>0.27279220354901618</v>
      </c>
      <c r="T87" s="18">
        <v>0.14196210724443539</v>
      </c>
      <c r="V87" s="18">
        <v>7.1714568151275554E-2</v>
      </c>
      <c r="W87" s="18">
        <v>0.14255920635719219</v>
      </c>
      <c r="X87" s="18">
        <v>0.32096229448282793</v>
      </c>
      <c r="Y87" s="18">
        <v>0.19497860845559989</v>
      </c>
      <c r="Z87" s="18">
        <v>7.9702962740397301E-2</v>
      </c>
      <c r="AA87" s="18">
        <v>9.3523158268277451E-2</v>
      </c>
      <c r="AB87" s="18">
        <v>0.1239067226425473</v>
      </c>
      <c r="AC87" s="18">
        <v>9.851184488797636E-2</v>
      </c>
      <c r="AD87" s="18">
        <v>0.10677135293939841</v>
      </c>
      <c r="AF87" s="18">
        <v>8.2218292662648185E-2</v>
      </c>
      <c r="AG87" s="18">
        <v>0.13104564109729991</v>
      </c>
      <c r="AH87" s="18">
        <v>0.32044452959716618</v>
      </c>
      <c r="AI87" s="18">
        <v>0.1924685937050758</v>
      </c>
      <c r="AJ87" s="18">
        <v>9.2438463387154071E-2</v>
      </c>
      <c r="AK87" s="18">
        <v>0.1177776800916</v>
      </c>
      <c r="AL87" s="18">
        <v>6.2781216494098874E-2</v>
      </c>
      <c r="AM87" s="18">
        <v>9.9930044953248837E-2</v>
      </c>
      <c r="AO87" s="18">
        <v>8.6831030476949719E-2</v>
      </c>
      <c r="AP87" s="18">
        <v>0.1345100608844704</v>
      </c>
      <c r="AQ87" s="18">
        <v>0.42579021808119849</v>
      </c>
      <c r="AR87" s="18">
        <v>0.1744006094561317</v>
      </c>
      <c r="AS87" s="18">
        <v>7.34582984951659E-2</v>
      </c>
      <c r="AT87" s="18">
        <v>0.1242806470760756</v>
      </c>
      <c r="AU87" s="18">
        <v>7.624571820333445E-2</v>
      </c>
      <c r="AV87" s="18">
        <v>6.5994257640758044E-2</v>
      </c>
      <c r="AW87" s="18">
        <v>4.6414563456310863E-2</v>
      </c>
    </row>
    <row r="88" spans="2:49" ht="43.5" x14ac:dyDescent="0.35">
      <c r="B88" s="17" t="s">
        <v>79</v>
      </c>
      <c r="C88" s="18">
        <v>0.70279911623496205</v>
      </c>
      <c r="D88" s="18">
        <v>0.51859310998943731</v>
      </c>
      <c r="E88" s="18">
        <v>0.58875865471261379</v>
      </c>
      <c r="F88" s="18">
        <v>0.62002634309784044</v>
      </c>
      <c r="G88" s="18">
        <v>0.71992813858459548</v>
      </c>
      <c r="H88" s="18">
        <v>0.80032610066249299</v>
      </c>
      <c r="I88" s="18">
        <v>0.84741265885577843</v>
      </c>
      <c r="K88" s="18">
        <v>0.75977997917144491</v>
      </c>
      <c r="L88" s="18">
        <v>0.64984299012090496</v>
      </c>
      <c r="N88" s="18">
        <v>0.68963140014345403</v>
      </c>
      <c r="O88" s="18">
        <v>0.69477221891666907</v>
      </c>
      <c r="P88" s="18">
        <v>0.75985783265587892</v>
      </c>
      <c r="Q88" s="18">
        <v>0.73004724505037477</v>
      </c>
      <c r="R88" s="18">
        <v>0.69359055373428757</v>
      </c>
      <c r="S88" s="18">
        <v>0.56296491946457961</v>
      </c>
      <c r="T88" s="18">
        <v>0.59892579061028295</v>
      </c>
      <c r="V88" s="18">
        <v>0.83080111426811976</v>
      </c>
      <c r="W88" s="18">
        <v>0.72273724183948918</v>
      </c>
      <c r="X88" s="18">
        <v>0.55860429262816047</v>
      </c>
      <c r="Y88" s="18">
        <v>0.60732561808379337</v>
      </c>
      <c r="Z88" s="18">
        <v>0.76501040853281932</v>
      </c>
      <c r="AA88" s="18">
        <v>0.71993857672028594</v>
      </c>
      <c r="AB88" s="18">
        <v>0.57158336196029136</v>
      </c>
      <c r="AC88" s="18">
        <v>0.41205348191147811</v>
      </c>
      <c r="AD88" s="18">
        <v>0.76036608580984089</v>
      </c>
      <c r="AF88" s="18">
        <v>0.80792225094057024</v>
      </c>
      <c r="AG88" s="18">
        <v>0.75566053339016059</v>
      </c>
      <c r="AH88" s="18">
        <v>0.55883642250640375</v>
      </c>
      <c r="AI88" s="18">
        <v>0.6307839360712395</v>
      </c>
      <c r="AJ88" s="18">
        <v>0.78171194255735177</v>
      </c>
      <c r="AK88" s="18">
        <v>0.66272172113543082</v>
      </c>
      <c r="AL88" s="18">
        <v>0.28209874258217421</v>
      </c>
      <c r="AM88" s="18">
        <v>0.58729853818263578</v>
      </c>
      <c r="AO88" s="18">
        <v>0.81052467894637326</v>
      </c>
      <c r="AP88" s="18">
        <v>0.73157569163494396</v>
      </c>
      <c r="AQ88" s="18">
        <v>0.4609545957370576</v>
      </c>
      <c r="AR88" s="18">
        <v>0.61784087831903833</v>
      </c>
      <c r="AS88" s="18">
        <v>0.79720466419277414</v>
      </c>
      <c r="AT88" s="18">
        <v>0.71506515903196233</v>
      </c>
      <c r="AU88" s="18">
        <v>0.45736258223019399</v>
      </c>
      <c r="AV88" s="18">
        <v>0.55096954847509849</v>
      </c>
      <c r="AW88" s="18">
        <v>0.87962293281111248</v>
      </c>
    </row>
    <row r="89" spans="2:49" x14ac:dyDescent="0.35">
      <c r="B89" s="17" t="s">
        <v>80</v>
      </c>
      <c r="C89" s="18">
        <v>0.1728400336826833</v>
      </c>
      <c r="D89" s="18">
        <v>0.25567236621531159</v>
      </c>
      <c r="E89" s="18">
        <v>0.21804687160151259</v>
      </c>
      <c r="F89" s="18">
        <v>0.24210887212822901</v>
      </c>
      <c r="G89" s="18">
        <v>0.17934050781929509</v>
      </c>
      <c r="H89" s="18">
        <v>0.1056078609639302</v>
      </c>
      <c r="I89" s="18">
        <v>9.5951245540082275E-2</v>
      </c>
      <c r="K89" s="18">
        <v>0.1164466459935016</v>
      </c>
      <c r="L89" s="18">
        <v>0.22458592234277991</v>
      </c>
      <c r="N89" s="18">
        <v>0.20571744740904729</v>
      </c>
      <c r="O89" s="18">
        <v>0.1954224853114441</v>
      </c>
      <c r="P89" s="18">
        <v>0.12839066868606769</v>
      </c>
      <c r="Q89" s="18">
        <v>0.137258615626836</v>
      </c>
      <c r="R89" s="18">
        <v>0.14114474433423149</v>
      </c>
      <c r="S89" s="18">
        <v>0.16424287698640419</v>
      </c>
      <c r="T89" s="18">
        <v>0.25911210214528169</v>
      </c>
      <c r="V89" s="18">
        <v>9.7484317580604621E-2</v>
      </c>
      <c r="W89" s="18">
        <v>0.13470355180331869</v>
      </c>
      <c r="X89" s="18">
        <v>0.1204334128890114</v>
      </c>
      <c r="Y89" s="18">
        <v>0.19769577346060691</v>
      </c>
      <c r="Z89" s="18">
        <v>0.1552866287267835</v>
      </c>
      <c r="AA89" s="18">
        <v>0.1865382650114368</v>
      </c>
      <c r="AB89" s="18">
        <v>0.30450991539716149</v>
      </c>
      <c r="AC89" s="18">
        <v>0.48943467320054512</v>
      </c>
      <c r="AD89" s="18">
        <v>0.13286256125076079</v>
      </c>
      <c r="AF89" s="18">
        <v>0.1098594563967817</v>
      </c>
      <c r="AG89" s="18">
        <v>0.11329382551253971</v>
      </c>
      <c r="AH89" s="18">
        <v>0.1207190478964302</v>
      </c>
      <c r="AI89" s="18">
        <v>0.17674747022368481</v>
      </c>
      <c r="AJ89" s="18">
        <v>0.12584959405549431</v>
      </c>
      <c r="AK89" s="18">
        <v>0.21950059877296921</v>
      </c>
      <c r="AL89" s="18">
        <v>0.655120040923727</v>
      </c>
      <c r="AM89" s="18">
        <v>0.3127714168641153</v>
      </c>
      <c r="AO89" s="18">
        <v>0.10264429057667721</v>
      </c>
      <c r="AP89" s="18">
        <v>0.13391424748058589</v>
      </c>
      <c r="AQ89" s="18">
        <v>0.1132551861817437</v>
      </c>
      <c r="AR89" s="18">
        <v>0.20775851222482991</v>
      </c>
      <c r="AS89" s="18">
        <v>0.12933703731206</v>
      </c>
      <c r="AT89" s="18">
        <v>0.1606541938919622</v>
      </c>
      <c r="AU89" s="18">
        <v>0.46639169956647142</v>
      </c>
      <c r="AV89" s="18">
        <v>0.38303619388414351</v>
      </c>
      <c r="AW89" s="18">
        <v>7.3962503732576526E-2</v>
      </c>
    </row>
    <row r="91" spans="2:49" ht="72.5" x14ac:dyDescent="0.35">
      <c r="B91" s="14" t="s">
        <v>84</v>
      </c>
    </row>
    <row r="92" spans="2:49" x14ac:dyDescent="0.35">
      <c r="B92" s="15" t="s">
        <v>18</v>
      </c>
    </row>
    <row r="93" spans="2:49" x14ac:dyDescent="0.35">
      <c r="B93" s="11" t="s">
        <v>59</v>
      </c>
      <c r="C93" s="16">
        <v>2028</v>
      </c>
      <c r="D93" s="16">
        <v>248</v>
      </c>
      <c r="E93" s="16">
        <v>354</v>
      </c>
      <c r="F93" s="16">
        <v>365</v>
      </c>
      <c r="G93" s="16">
        <v>348</v>
      </c>
      <c r="H93" s="16">
        <v>295</v>
      </c>
      <c r="I93" s="16">
        <v>418</v>
      </c>
      <c r="K93" s="16">
        <v>1004</v>
      </c>
      <c r="L93" s="16">
        <v>1018</v>
      </c>
      <c r="N93" s="16">
        <v>515</v>
      </c>
      <c r="O93" s="16">
        <v>455</v>
      </c>
      <c r="P93" s="16">
        <v>200</v>
      </c>
      <c r="Q93" s="16">
        <v>507</v>
      </c>
      <c r="R93" s="16">
        <v>238</v>
      </c>
      <c r="S93" s="16">
        <v>44</v>
      </c>
      <c r="T93" s="16">
        <v>69</v>
      </c>
      <c r="V93" s="16">
        <v>565</v>
      </c>
      <c r="W93" s="16">
        <v>604</v>
      </c>
      <c r="X93" s="16">
        <v>114</v>
      </c>
      <c r="Y93" s="16">
        <v>70</v>
      </c>
      <c r="Z93" s="16">
        <v>36</v>
      </c>
      <c r="AA93" s="16">
        <v>44</v>
      </c>
      <c r="AB93" s="16">
        <v>442</v>
      </c>
      <c r="AC93" s="16">
        <v>63</v>
      </c>
      <c r="AD93" s="16">
        <v>90</v>
      </c>
      <c r="AF93" s="16">
        <v>336</v>
      </c>
      <c r="AG93" s="16">
        <v>677</v>
      </c>
      <c r="AH93" s="16">
        <v>121</v>
      </c>
      <c r="AI93" s="16">
        <v>125</v>
      </c>
      <c r="AJ93" s="16">
        <v>261</v>
      </c>
      <c r="AK93" s="16">
        <v>43</v>
      </c>
      <c r="AL93" s="16">
        <v>45</v>
      </c>
      <c r="AM93" s="16">
        <v>420</v>
      </c>
      <c r="AO93" s="16">
        <v>312</v>
      </c>
      <c r="AP93" s="16">
        <v>557</v>
      </c>
      <c r="AQ93" s="16">
        <v>134</v>
      </c>
      <c r="AR93" s="16">
        <v>212</v>
      </c>
      <c r="AS93" s="16">
        <v>419</v>
      </c>
      <c r="AT93" s="16">
        <v>33</v>
      </c>
      <c r="AU93" s="16">
        <v>137</v>
      </c>
      <c r="AV93" s="16">
        <v>147</v>
      </c>
      <c r="AW93" s="16">
        <v>77</v>
      </c>
    </row>
    <row r="94" spans="2:49" x14ac:dyDescent="0.35">
      <c r="B94" s="12" t="s">
        <v>60</v>
      </c>
      <c r="C94" s="16">
        <v>2032</v>
      </c>
      <c r="D94" s="16">
        <v>215</v>
      </c>
      <c r="E94" s="16">
        <v>345</v>
      </c>
      <c r="F94" s="16">
        <v>345</v>
      </c>
      <c r="G94" s="16">
        <v>314</v>
      </c>
      <c r="H94" s="16">
        <v>328</v>
      </c>
      <c r="I94" s="16">
        <v>485</v>
      </c>
      <c r="K94" s="16">
        <v>981</v>
      </c>
      <c r="L94" s="16">
        <v>1045</v>
      </c>
      <c r="N94" s="16">
        <v>540</v>
      </c>
      <c r="O94" s="16">
        <v>458</v>
      </c>
      <c r="P94" s="16">
        <v>208</v>
      </c>
      <c r="Q94" s="16">
        <v>495</v>
      </c>
      <c r="R94" s="16">
        <v>222</v>
      </c>
      <c r="S94" s="16">
        <v>37</v>
      </c>
      <c r="T94" s="16">
        <v>71</v>
      </c>
      <c r="V94" s="16">
        <v>598</v>
      </c>
      <c r="W94" s="16">
        <v>590</v>
      </c>
      <c r="X94" s="16">
        <v>115</v>
      </c>
      <c r="Y94" s="16">
        <v>67</v>
      </c>
      <c r="Z94" s="16">
        <v>39</v>
      </c>
      <c r="AA94" s="16">
        <v>44</v>
      </c>
      <c r="AB94" s="16">
        <v>427</v>
      </c>
      <c r="AC94" s="16">
        <v>61</v>
      </c>
      <c r="AD94" s="16">
        <v>90</v>
      </c>
      <c r="AF94" s="16">
        <v>355</v>
      </c>
      <c r="AG94" s="16">
        <v>660</v>
      </c>
      <c r="AH94" s="16">
        <v>123</v>
      </c>
      <c r="AI94" s="16">
        <v>120</v>
      </c>
      <c r="AJ94" s="16">
        <v>274</v>
      </c>
      <c r="AK94" s="16">
        <v>44</v>
      </c>
      <c r="AL94" s="16">
        <v>43</v>
      </c>
      <c r="AM94" s="16">
        <v>413</v>
      </c>
      <c r="AO94" s="16">
        <v>321</v>
      </c>
      <c r="AP94" s="16">
        <v>538</v>
      </c>
      <c r="AQ94" s="16">
        <v>134</v>
      </c>
      <c r="AR94" s="16">
        <v>200</v>
      </c>
      <c r="AS94" s="16">
        <v>442</v>
      </c>
      <c r="AT94" s="16">
        <v>36</v>
      </c>
      <c r="AU94" s="16">
        <v>136</v>
      </c>
      <c r="AV94" s="16">
        <v>151</v>
      </c>
      <c r="AW94" s="16">
        <v>75</v>
      </c>
    </row>
    <row r="95" spans="2:49" ht="43.5" x14ac:dyDescent="0.35">
      <c r="B95" s="17" t="s">
        <v>78</v>
      </c>
      <c r="C95" s="18">
        <v>0.46955651732965292</v>
      </c>
      <c r="D95" s="18">
        <v>0.41558713023859278</v>
      </c>
      <c r="E95" s="18">
        <v>0.4576205328898727</v>
      </c>
      <c r="F95" s="18">
        <v>0.42231950638773469</v>
      </c>
      <c r="G95" s="18">
        <v>0.49509495963085992</v>
      </c>
      <c r="H95" s="18">
        <v>0.47801187012976321</v>
      </c>
      <c r="I95" s="18">
        <v>0.5133734103335863</v>
      </c>
      <c r="K95" s="18">
        <v>0.52514212550937944</v>
      </c>
      <c r="L95" s="18">
        <v>0.41834978190585898</v>
      </c>
      <c r="N95" s="18">
        <v>0.55266112020022307</v>
      </c>
      <c r="O95" s="18">
        <v>0.45443969047285671</v>
      </c>
      <c r="P95" s="18">
        <v>0.47372523071859818</v>
      </c>
      <c r="Q95" s="18">
        <v>0.44606689644201131</v>
      </c>
      <c r="R95" s="18">
        <v>0.38495213228540143</v>
      </c>
      <c r="S95" s="18">
        <v>0.44407783297034847</v>
      </c>
      <c r="T95" s="18">
        <v>0.36342848015221663</v>
      </c>
      <c r="V95" s="18">
        <v>0.61799980620534778</v>
      </c>
      <c r="W95" s="18">
        <v>0.36218644992614951</v>
      </c>
      <c r="X95" s="18">
        <v>0.38960422378652582</v>
      </c>
      <c r="Y95" s="18">
        <v>0.28948910979138059</v>
      </c>
      <c r="Z95" s="18">
        <v>0.92766063824768996</v>
      </c>
      <c r="AA95" s="18">
        <v>0.34070003596405718</v>
      </c>
      <c r="AB95" s="18">
        <v>0.40942955090414501</v>
      </c>
      <c r="AC95" s="18">
        <v>0.33676860207607678</v>
      </c>
      <c r="AD95" s="18">
        <v>0.66066874259540298</v>
      </c>
      <c r="AF95" s="18">
        <v>0.55115289894226949</v>
      </c>
      <c r="AG95" s="18">
        <v>0.38108310796590789</v>
      </c>
      <c r="AH95" s="18">
        <v>0.38059846802522301</v>
      </c>
      <c r="AI95" s="18">
        <v>0.37256008342654151</v>
      </c>
      <c r="AJ95" s="18">
        <v>0.87753156081330042</v>
      </c>
      <c r="AK95" s="18">
        <v>0.26793776121898533</v>
      </c>
      <c r="AL95" s="18">
        <v>0.21376353312175181</v>
      </c>
      <c r="AM95" s="18">
        <v>0.37273398546818981</v>
      </c>
      <c r="AO95" s="18">
        <v>0.45646754104136322</v>
      </c>
      <c r="AP95" s="18">
        <v>0.30087779045736929</v>
      </c>
      <c r="AQ95" s="18">
        <v>0.32794205517755348</v>
      </c>
      <c r="AR95" s="18">
        <v>0.32783818388642377</v>
      </c>
      <c r="AS95" s="18">
        <v>0.92175920583836735</v>
      </c>
      <c r="AT95" s="18">
        <v>0.26683220991105999</v>
      </c>
      <c r="AU95" s="18">
        <v>0.20014401962869491</v>
      </c>
      <c r="AV95" s="18">
        <v>0.31478124957783532</v>
      </c>
      <c r="AW95" s="18">
        <v>0.59510599628697891</v>
      </c>
    </row>
    <row r="96" spans="2:49" ht="43.5" x14ac:dyDescent="0.35">
      <c r="B96" s="17" t="s">
        <v>79</v>
      </c>
      <c r="C96" s="18">
        <v>0.34883742890409308</v>
      </c>
      <c r="D96" s="18">
        <v>0.34765721176853831</v>
      </c>
      <c r="E96" s="18">
        <v>0.38453326909237462</v>
      </c>
      <c r="F96" s="18">
        <v>0.35990226477171722</v>
      </c>
      <c r="G96" s="18">
        <v>0.33007438073833101</v>
      </c>
      <c r="H96" s="18">
        <v>0.34608265639959668</v>
      </c>
      <c r="I96" s="18">
        <v>0.33009086676313892</v>
      </c>
      <c r="K96" s="18">
        <v>0.34875884504932508</v>
      </c>
      <c r="L96" s="18">
        <v>0.34898629006320991</v>
      </c>
      <c r="N96" s="18">
        <v>0.27925406250961732</v>
      </c>
      <c r="O96" s="18">
        <v>0.34005995183541449</v>
      </c>
      <c r="P96" s="18">
        <v>0.34233102738682197</v>
      </c>
      <c r="Q96" s="18">
        <v>0.37181463622949679</v>
      </c>
      <c r="R96" s="18">
        <v>0.48646343467466618</v>
      </c>
      <c r="S96" s="18">
        <v>0.40482748290983112</v>
      </c>
      <c r="T96" s="18">
        <v>0.33475189592535082</v>
      </c>
      <c r="V96" s="18">
        <v>0.26907863821272882</v>
      </c>
      <c r="W96" s="18">
        <v>0.48280318350854029</v>
      </c>
      <c r="X96" s="18">
        <v>0.42646282419956061</v>
      </c>
      <c r="Y96" s="18">
        <v>0.49918572750652118</v>
      </c>
      <c r="Z96" s="18">
        <v>5.1239690557673669E-2</v>
      </c>
      <c r="AA96" s="18">
        <v>0.35786632949793662</v>
      </c>
      <c r="AB96" s="18">
        <v>0.29250537982837199</v>
      </c>
      <c r="AC96" s="18">
        <v>0.27924353787871659</v>
      </c>
      <c r="AD96" s="18">
        <v>0.2312149029489084</v>
      </c>
      <c r="AF96" s="18">
        <v>0.32174173450857602</v>
      </c>
      <c r="AG96" s="18">
        <v>0.47360688803945489</v>
      </c>
      <c r="AH96" s="18">
        <v>0.3987418725189667</v>
      </c>
      <c r="AI96" s="18">
        <v>0.47694600348648841</v>
      </c>
      <c r="AJ96" s="18">
        <v>7.7446596097469858E-2</v>
      </c>
      <c r="AK96" s="18">
        <v>0.47224651268941198</v>
      </c>
      <c r="AL96" s="18">
        <v>0.2068349448151458</v>
      </c>
      <c r="AM96" s="18">
        <v>0.30241609495995608</v>
      </c>
      <c r="AO96" s="18">
        <v>0.38674682422722179</v>
      </c>
      <c r="AP96" s="18">
        <v>0.54367728811875782</v>
      </c>
      <c r="AQ96" s="18">
        <v>0.46765977909978818</v>
      </c>
      <c r="AR96" s="18">
        <v>0.46243871541117132</v>
      </c>
      <c r="AS96" s="18">
        <v>3.037068116891983E-2</v>
      </c>
      <c r="AT96" s="18">
        <v>0.43503451407970167</v>
      </c>
      <c r="AU96" s="18">
        <v>0.33179745708199959</v>
      </c>
      <c r="AV96" s="18">
        <v>0.27125587376421861</v>
      </c>
      <c r="AW96" s="18">
        <v>0.2972348436064805</v>
      </c>
    </row>
    <row r="97" spans="2:49" x14ac:dyDescent="0.35">
      <c r="B97" s="17" t="s">
        <v>80</v>
      </c>
      <c r="C97" s="18">
        <v>0.18160605376625399</v>
      </c>
      <c r="D97" s="18">
        <v>0.23675565799286891</v>
      </c>
      <c r="E97" s="18">
        <v>0.15784619801775249</v>
      </c>
      <c r="F97" s="18">
        <v>0.2177782288405482</v>
      </c>
      <c r="G97" s="18">
        <v>0.17483065963080921</v>
      </c>
      <c r="H97" s="18">
        <v>0.17590547347063989</v>
      </c>
      <c r="I97" s="18">
        <v>0.15653572290327469</v>
      </c>
      <c r="K97" s="18">
        <v>0.12609902944129539</v>
      </c>
      <c r="L97" s="18">
        <v>0.23266392803093089</v>
      </c>
      <c r="N97" s="18">
        <v>0.16808481729015959</v>
      </c>
      <c r="O97" s="18">
        <v>0.2055003576917287</v>
      </c>
      <c r="P97" s="18">
        <v>0.1839437418945799</v>
      </c>
      <c r="Q97" s="18">
        <v>0.1821184673284918</v>
      </c>
      <c r="R97" s="18">
        <v>0.12858443303993239</v>
      </c>
      <c r="S97" s="18">
        <v>0.15109468411982041</v>
      </c>
      <c r="T97" s="18">
        <v>0.3018196239224325</v>
      </c>
      <c r="V97" s="18">
        <v>0.11292155558192329</v>
      </c>
      <c r="W97" s="18">
        <v>0.15501036656531031</v>
      </c>
      <c r="X97" s="18">
        <v>0.1839329520139136</v>
      </c>
      <c r="Y97" s="18">
        <v>0.21132516270209839</v>
      </c>
      <c r="Z97" s="18">
        <v>2.1099671194636651E-2</v>
      </c>
      <c r="AA97" s="18">
        <v>0.30143363453800642</v>
      </c>
      <c r="AB97" s="18">
        <v>0.29806506926748311</v>
      </c>
      <c r="AC97" s="18">
        <v>0.38398786004520619</v>
      </c>
      <c r="AD97" s="18">
        <v>0.1081163544556885</v>
      </c>
      <c r="AF97" s="18">
        <v>0.12710536654915461</v>
      </c>
      <c r="AG97" s="18">
        <v>0.14531000399463731</v>
      </c>
      <c r="AH97" s="18">
        <v>0.2206596594558102</v>
      </c>
      <c r="AI97" s="18">
        <v>0.15049391308697019</v>
      </c>
      <c r="AJ97" s="18">
        <v>4.5021843089229671E-2</v>
      </c>
      <c r="AK97" s="18">
        <v>0.25981572609160281</v>
      </c>
      <c r="AL97" s="18">
        <v>0.57940152206310247</v>
      </c>
      <c r="AM97" s="18">
        <v>0.32484991957185422</v>
      </c>
      <c r="AO97" s="18">
        <v>0.15678563473141521</v>
      </c>
      <c r="AP97" s="18">
        <v>0.15544492142387309</v>
      </c>
      <c r="AQ97" s="18">
        <v>0.20439816572265809</v>
      </c>
      <c r="AR97" s="18">
        <v>0.20972310070240491</v>
      </c>
      <c r="AS97" s="18">
        <v>4.7870112992712793E-2</v>
      </c>
      <c r="AT97" s="18">
        <v>0.2981332760092385</v>
      </c>
      <c r="AU97" s="18">
        <v>0.46805852328930558</v>
      </c>
      <c r="AV97" s="18">
        <v>0.41396287665794612</v>
      </c>
      <c r="AW97" s="18">
        <v>0.10765916010654041</v>
      </c>
    </row>
    <row r="99" spans="2:49" ht="101.5" x14ac:dyDescent="0.35">
      <c r="B99" s="14" t="s">
        <v>85</v>
      </c>
    </row>
    <row r="100" spans="2:49" x14ac:dyDescent="0.35">
      <c r="B100" s="15" t="s">
        <v>18</v>
      </c>
    </row>
    <row r="101" spans="2:49" x14ac:dyDescent="0.35">
      <c r="B101" s="11" t="s">
        <v>59</v>
      </c>
      <c r="C101" s="16">
        <v>2028</v>
      </c>
      <c r="D101" s="16">
        <v>248</v>
      </c>
      <c r="E101" s="16">
        <v>354</v>
      </c>
      <c r="F101" s="16">
        <v>365</v>
      </c>
      <c r="G101" s="16">
        <v>348</v>
      </c>
      <c r="H101" s="16">
        <v>295</v>
      </c>
      <c r="I101" s="16">
        <v>418</v>
      </c>
      <c r="K101" s="16">
        <v>1004</v>
      </c>
      <c r="L101" s="16">
        <v>1018</v>
      </c>
      <c r="N101" s="16">
        <v>515</v>
      </c>
      <c r="O101" s="16">
        <v>455</v>
      </c>
      <c r="P101" s="16">
        <v>200</v>
      </c>
      <c r="Q101" s="16">
        <v>507</v>
      </c>
      <c r="R101" s="16">
        <v>238</v>
      </c>
      <c r="S101" s="16">
        <v>44</v>
      </c>
      <c r="T101" s="16">
        <v>69</v>
      </c>
      <c r="V101" s="16">
        <v>565</v>
      </c>
      <c r="W101" s="16">
        <v>604</v>
      </c>
      <c r="X101" s="16">
        <v>114</v>
      </c>
      <c r="Y101" s="16">
        <v>70</v>
      </c>
      <c r="Z101" s="16">
        <v>36</v>
      </c>
      <c r="AA101" s="16">
        <v>44</v>
      </c>
      <c r="AB101" s="16">
        <v>442</v>
      </c>
      <c r="AC101" s="16">
        <v>63</v>
      </c>
      <c r="AD101" s="16">
        <v>90</v>
      </c>
      <c r="AF101" s="16">
        <v>336</v>
      </c>
      <c r="AG101" s="16">
        <v>677</v>
      </c>
      <c r="AH101" s="16">
        <v>121</v>
      </c>
      <c r="AI101" s="16">
        <v>125</v>
      </c>
      <c r="AJ101" s="16">
        <v>261</v>
      </c>
      <c r="AK101" s="16">
        <v>43</v>
      </c>
      <c r="AL101" s="16">
        <v>45</v>
      </c>
      <c r="AM101" s="16">
        <v>420</v>
      </c>
      <c r="AO101" s="16">
        <v>312</v>
      </c>
      <c r="AP101" s="16">
        <v>557</v>
      </c>
      <c r="AQ101" s="16">
        <v>134</v>
      </c>
      <c r="AR101" s="16">
        <v>212</v>
      </c>
      <c r="AS101" s="16">
        <v>419</v>
      </c>
      <c r="AT101" s="16">
        <v>33</v>
      </c>
      <c r="AU101" s="16">
        <v>137</v>
      </c>
      <c r="AV101" s="16">
        <v>147</v>
      </c>
      <c r="AW101" s="16">
        <v>77</v>
      </c>
    </row>
    <row r="102" spans="2:49" x14ac:dyDescent="0.35">
      <c r="B102" s="12" t="s">
        <v>60</v>
      </c>
      <c r="C102" s="16">
        <v>2032</v>
      </c>
      <c r="D102" s="16">
        <v>215</v>
      </c>
      <c r="E102" s="16">
        <v>345</v>
      </c>
      <c r="F102" s="16">
        <v>345</v>
      </c>
      <c r="G102" s="16">
        <v>314</v>
      </c>
      <c r="H102" s="16">
        <v>328</v>
      </c>
      <c r="I102" s="16">
        <v>485</v>
      </c>
      <c r="K102" s="16">
        <v>981</v>
      </c>
      <c r="L102" s="16">
        <v>1045</v>
      </c>
      <c r="N102" s="16">
        <v>540</v>
      </c>
      <c r="O102" s="16">
        <v>458</v>
      </c>
      <c r="P102" s="16">
        <v>208</v>
      </c>
      <c r="Q102" s="16">
        <v>495</v>
      </c>
      <c r="R102" s="16">
        <v>222</v>
      </c>
      <c r="S102" s="16">
        <v>37</v>
      </c>
      <c r="T102" s="16">
        <v>71</v>
      </c>
      <c r="V102" s="16">
        <v>598</v>
      </c>
      <c r="W102" s="16">
        <v>590</v>
      </c>
      <c r="X102" s="16">
        <v>115</v>
      </c>
      <c r="Y102" s="16">
        <v>67</v>
      </c>
      <c r="Z102" s="16">
        <v>39</v>
      </c>
      <c r="AA102" s="16">
        <v>44</v>
      </c>
      <c r="AB102" s="16">
        <v>427</v>
      </c>
      <c r="AC102" s="16">
        <v>61</v>
      </c>
      <c r="AD102" s="16">
        <v>90</v>
      </c>
      <c r="AF102" s="16">
        <v>355</v>
      </c>
      <c r="AG102" s="16">
        <v>660</v>
      </c>
      <c r="AH102" s="16">
        <v>123</v>
      </c>
      <c r="AI102" s="16">
        <v>120</v>
      </c>
      <c r="AJ102" s="16">
        <v>274</v>
      </c>
      <c r="AK102" s="16">
        <v>44</v>
      </c>
      <c r="AL102" s="16">
        <v>43</v>
      </c>
      <c r="AM102" s="16">
        <v>413</v>
      </c>
      <c r="AO102" s="16">
        <v>321</v>
      </c>
      <c r="AP102" s="16">
        <v>538</v>
      </c>
      <c r="AQ102" s="16">
        <v>134</v>
      </c>
      <c r="AR102" s="16">
        <v>200</v>
      </c>
      <c r="AS102" s="16">
        <v>442</v>
      </c>
      <c r="AT102" s="16">
        <v>36</v>
      </c>
      <c r="AU102" s="16">
        <v>136</v>
      </c>
      <c r="AV102" s="16">
        <v>151</v>
      </c>
      <c r="AW102" s="16">
        <v>75</v>
      </c>
    </row>
    <row r="103" spans="2:49" ht="43.5" x14ac:dyDescent="0.35">
      <c r="B103" s="17" t="s">
        <v>86</v>
      </c>
      <c r="C103" s="18">
        <v>0.50079148964912101</v>
      </c>
      <c r="D103" s="18">
        <v>0.41955847676690611</v>
      </c>
      <c r="E103" s="18">
        <v>0.40960520703015768</v>
      </c>
      <c r="F103" s="18">
        <v>0.44375293940964983</v>
      </c>
      <c r="G103" s="18">
        <v>0.52400635705129661</v>
      </c>
      <c r="H103" s="18">
        <v>0.57883188853812606</v>
      </c>
      <c r="I103" s="18">
        <v>0.57441138102147782</v>
      </c>
      <c r="K103" s="18">
        <v>0.52173712332832867</v>
      </c>
      <c r="L103" s="18">
        <v>0.4830397804805206</v>
      </c>
      <c r="N103" s="18">
        <v>0.54648724855348718</v>
      </c>
      <c r="O103" s="18">
        <v>0.49939956146141212</v>
      </c>
      <c r="P103" s="18">
        <v>0.52685248195938694</v>
      </c>
      <c r="Q103" s="18">
        <v>0.46519594742379727</v>
      </c>
      <c r="R103" s="18">
        <v>0.45286061192421112</v>
      </c>
      <c r="S103" s="18">
        <v>0.53651540257179453</v>
      </c>
      <c r="T103" s="18">
        <v>0.46456569587161167</v>
      </c>
      <c r="V103" s="18">
        <v>0.69813685344955401</v>
      </c>
      <c r="W103" s="18">
        <v>0.36864389965577332</v>
      </c>
      <c r="X103" s="18">
        <v>0.34464848692921812</v>
      </c>
      <c r="Y103" s="18">
        <v>0.4738984553180543</v>
      </c>
      <c r="Z103" s="18">
        <v>0.75713684360638023</v>
      </c>
      <c r="AA103" s="18">
        <v>0.45318975215047042</v>
      </c>
      <c r="AB103" s="18">
        <v>0.43250676460915077</v>
      </c>
      <c r="AC103" s="18">
        <v>0.36242284790156559</v>
      </c>
      <c r="AD103" s="18">
        <v>0.60315152734991673</v>
      </c>
      <c r="AF103" s="18">
        <v>0.72671015128109617</v>
      </c>
      <c r="AG103" s="18">
        <v>0.38319271829332402</v>
      </c>
      <c r="AH103" s="18">
        <v>0.37022850970674082</v>
      </c>
      <c r="AI103" s="18">
        <v>0.35571592401427699</v>
      </c>
      <c r="AJ103" s="18">
        <v>0.75487067748974312</v>
      </c>
      <c r="AK103" s="18">
        <v>0.49149100252590727</v>
      </c>
      <c r="AL103" s="18">
        <v>0.33945050397378213</v>
      </c>
      <c r="AM103" s="18">
        <v>0.42450718718962938</v>
      </c>
      <c r="AO103" s="18">
        <v>0.68398349728312835</v>
      </c>
      <c r="AP103" s="18">
        <v>0.30759456767373128</v>
      </c>
      <c r="AQ103" s="18">
        <v>0.37921127446827968</v>
      </c>
      <c r="AR103" s="18">
        <v>0.35827864708003521</v>
      </c>
      <c r="AS103" s="18">
        <v>0.74647647050090871</v>
      </c>
      <c r="AT103" s="18">
        <v>0.49391626824725809</v>
      </c>
      <c r="AU103" s="18">
        <v>0.39561929034566468</v>
      </c>
      <c r="AV103" s="18">
        <v>0.36874516369552113</v>
      </c>
      <c r="AW103" s="18">
        <v>0.7104952514812054</v>
      </c>
    </row>
    <row r="104" spans="2:49" ht="58" x14ac:dyDescent="0.35">
      <c r="B104" s="17" t="s">
        <v>87</v>
      </c>
      <c r="C104" s="18">
        <v>0.36263998574455741</v>
      </c>
      <c r="D104" s="18">
        <v>0.40303506338404987</v>
      </c>
      <c r="E104" s="18">
        <v>0.42214200012337982</v>
      </c>
      <c r="F104" s="18">
        <v>0.36185600198829049</v>
      </c>
      <c r="G104" s="18">
        <v>0.33930979186204491</v>
      </c>
      <c r="H104" s="18">
        <v>0.33074494754539457</v>
      </c>
      <c r="I104" s="18">
        <v>0.3396683029735893</v>
      </c>
      <c r="K104" s="18">
        <v>0.39428131533369798</v>
      </c>
      <c r="L104" s="18">
        <v>0.33382312115100371</v>
      </c>
      <c r="N104" s="18">
        <v>0.2922458340417482</v>
      </c>
      <c r="O104" s="18">
        <v>0.34341332867564611</v>
      </c>
      <c r="P104" s="18">
        <v>0.35187389949215753</v>
      </c>
      <c r="Q104" s="18">
        <v>0.44187280616827701</v>
      </c>
      <c r="R104" s="18">
        <v>0.45138792075833151</v>
      </c>
      <c r="S104" s="18">
        <v>0.36039065479683419</v>
      </c>
      <c r="T104" s="18">
        <v>0.22528277691342841</v>
      </c>
      <c r="V104" s="18">
        <v>0.24760306026886589</v>
      </c>
      <c r="W104" s="18">
        <v>0.53671294143041182</v>
      </c>
      <c r="X104" s="18">
        <v>0.55789376383486389</v>
      </c>
      <c r="Y104" s="18">
        <v>0.36359816711322879</v>
      </c>
      <c r="Z104" s="18">
        <v>0.1074898047134699</v>
      </c>
      <c r="AA104" s="18">
        <v>0.39072391676257312</v>
      </c>
      <c r="AB104" s="18">
        <v>0.29423628510666261</v>
      </c>
      <c r="AC104" s="18">
        <v>0.21830696871239</v>
      </c>
      <c r="AD104" s="18">
        <v>0.2577838992517516</v>
      </c>
      <c r="AF104" s="18">
        <v>0.2371503892423</v>
      </c>
      <c r="AG104" s="18">
        <v>0.54751761471371696</v>
      </c>
      <c r="AH104" s="18">
        <v>0.55053656203391099</v>
      </c>
      <c r="AI104" s="18">
        <v>0.47356423078712701</v>
      </c>
      <c r="AJ104" s="18">
        <v>0.15147077300921749</v>
      </c>
      <c r="AK104" s="18">
        <v>0.2603807938449037</v>
      </c>
      <c r="AL104" s="18">
        <v>0.13541954830651229</v>
      </c>
      <c r="AM104" s="18">
        <v>0.26145277497030323</v>
      </c>
      <c r="AO104" s="18">
        <v>0.26567970853512562</v>
      </c>
      <c r="AP104" s="18">
        <v>0.6267506053069789</v>
      </c>
      <c r="AQ104" s="18">
        <v>0.53797621016865782</v>
      </c>
      <c r="AR104" s="18">
        <v>0.47226030130781338</v>
      </c>
      <c r="AS104" s="18">
        <v>0.1357655328911114</v>
      </c>
      <c r="AT104" s="18">
        <v>0.30889275737507471</v>
      </c>
      <c r="AU104" s="18">
        <v>0.14587048390921481</v>
      </c>
      <c r="AV104" s="18">
        <v>0.27316044621812308</v>
      </c>
      <c r="AW104" s="18">
        <v>0.21289679269013001</v>
      </c>
    </row>
    <row r="105" spans="2:49" x14ac:dyDescent="0.35">
      <c r="B105" s="17" t="s">
        <v>68</v>
      </c>
      <c r="C105" s="18">
        <v>0.1365685246063216</v>
      </c>
      <c r="D105" s="18">
        <v>0.17740645984904391</v>
      </c>
      <c r="E105" s="18">
        <v>0.16825279284646241</v>
      </c>
      <c r="F105" s="18">
        <v>0.1943910586020596</v>
      </c>
      <c r="G105" s="18">
        <v>0.13668385108665851</v>
      </c>
      <c r="H105" s="18">
        <v>9.0423163916479046E-2</v>
      </c>
      <c r="I105" s="18">
        <v>8.5920316004932953E-2</v>
      </c>
      <c r="K105" s="18">
        <v>8.3981561337973312E-2</v>
      </c>
      <c r="L105" s="18">
        <v>0.18313709836847569</v>
      </c>
      <c r="N105" s="18">
        <v>0.1612669174047644</v>
      </c>
      <c r="O105" s="18">
        <v>0.15718710986294179</v>
      </c>
      <c r="P105" s="18">
        <v>0.1212736185484556</v>
      </c>
      <c r="Q105" s="18">
        <v>9.2931246407925577E-2</v>
      </c>
      <c r="R105" s="18">
        <v>9.5751467317457567E-2</v>
      </c>
      <c r="S105" s="18">
        <v>0.1030939426313711</v>
      </c>
      <c r="T105" s="18">
        <v>0.31015152721495992</v>
      </c>
      <c r="V105" s="18">
        <v>5.4260086281579759E-2</v>
      </c>
      <c r="W105" s="18">
        <v>9.464315891381482E-2</v>
      </c>
      <c r="X105" s="18">
        <v>9.7457749235917976E-2</v>
      </c>
      <c r="Y105" s="18">
        <v>0.16250337756871699</v>
      </c>
      <c r="Z105" s="18">
        <v>0.13537335168015011</v>
      </c>
      <c r="AA105" s="18">
        <v>0.1560863310869566</v>
      </c>
      <c r="AB105" s="18">
        <v>0.27325695028418667</v>
      </c>
      <c r="AC105" s="18">
        <v>0.41927018338604399</v>
      </c>
      <c r="AD105" s="18">
        <v>0.13906457339833159</v>
      </c>
      <c r="AF105" s="18">
        <v>3.613945947660395E-2</v>
      </c>
      <c r="AG105" s="18">
        <v>6.9289666992959076E-2</v>
      </c>
      <c r="AH105" s="18">
        <v>7.9234928259348136E-2</v>
      </c>
      <c r="AI105" s="18">
        <v>0.17071984519859601</v>
      </c>
      <c r="AJ105" s="18">
        <v>9.3658549501039315E-2</v>
      </c>
      <c r="AK105" s="18">
        <v>0.24812820362918911</v>
      </c>
      <c r="AL105" s="18">
        <v>0.52512994771970556</v>
      </c>
      <c r="AM105" s="18">
        <v>0.31404003784006729</v>
      </c>
      <c r="AO105" s="18">
        <v>5.0336794181746088E-2</v>
      </c>
      <c r="AP105" s="18">
        <v>6.5654827019289957E-2</v>
      </c>
      <c r="AQ105" s="18">
        <v>8.2812515363062555E-2</v>
      </c>
      <c r="AR105" s="18">
        <v>0.1694610516121515</v>
      </c>
      <c r="AS105" s="18">
        <v>0.11775799660797991</v>
      </c>
      <c r="AT105" s="18">
        <v>0.19719097437766719</v>
      </c>
      <c r="AU105" s="18">
        <v>0.45851022574512063</v>
      </c>
      <c r="AV105" s="18">
        <v>0.35809439008635557</v>
      </c>
      <c r="AW105" s="18">
        <v>7.6607955828664448E-2</v>
      </c>
    </row>
    <row r="107" spans="2:49" ht="58" x14ac:dyDescent="0.35">
      <c r="B107" s="14" t="s">
        <v>88</v>
      </c>
    </row>
    <row r="108" spans="2:49" x14ac:dyDescent="0.35">
      <c r="B108" s="15" t="s">
        <v>18</v>
      </c>
    </row>
    <row r="109" spans="2:49" x14ac:dyDescent="0.35">
      <c r="B109" s="11" t="s">
        <v>59</v>
      </c>
      <c r="C109" s="16">
        <v>2028</v>
      </c>
      <c r="D109" s="16">
        <v>248</v>
      </c>
      <c r="E109" s="16">
        <v>354</v>
      </c>
      <c r="F109" s="16">
        <v>365</v>
      </c>
      <c r="G109" s="16">
        <v>348</v>
      </c>
      <c r="H109" s="16">
        <v>295</v>
      </c>
      <c r="I109" s="16">
        <v>418</v>
      </c>
      <c r="K109" s="16">
        <v>1004</v>
      </c>
      <c r="L109" s="16">
        <v>1018</v>
      </c>
      <c r="N109" s="16">
        <v>515</v>
      </c>
      <c r="O109" s="16">
        <v>455</v>
      </c>
      <c r="P109" s="16">
        <v>200</v>
      </c>
      <c r="Q109" s="16">
        <v>507</v>
      </c>
      <c r="R109" s="16">
        <v>238</v>
      </c>
      <c r="S109" s="16">
        <v>44</v>
      </c>
      <c r="T109" s="16">
        <v>69</v>
      </c>
      <c r="V109" s="16">
        <v>565</v>
      </c>
      <c r="W109" s="16">
        <v>604</v>
      </c>
      <c r="X109" s="16">
        <v>114</v>
      </c>
      <c r="Y109" s="16">
        <v>70</v>
      </c>
      <c r="Z109" s="16">
        <v>36</v>
      </c>
      <c r="AA109" s="16">
        <v>44</v>
      </c>
      <c r="AB109" s="16">
        <v>442</v>
      </c>
      <c r="AC109" s="16">
        <v>63</v>
      </c>
      <c r="AD109" s="16">
        <v>90</v>
      </c>
      <c r="AF109" s="16">
        <v>336</v>
      </c>
      <c r="AG109" s="16">
        <v>677</v>
      </c>
      <c r="AH109" s="16">
        <v>121</v>
      </c>
      <c r="AI109" s="16">
        <v>125</v>
      </c>
      <c r="AJ109" s="16">
        <v>261</v>
      </c>
      <c r="AK109" s="16">
        <v>43</v>
      </c>
      <c r="AL109" s="16">
        <v>45</v>
      </c>
      <c r="AM109" s="16">
        <v>420</v>
      </c>
      <c r="AO109" s="16">
        <v>312</v>
      </c>
      <c r="AP109" s="16">
        <v>557</v>
      </c>
      <c r="AQ109" s="16">
        <v>134</v>
      </c>
      <c r="AR109" s="16">
        <v>212</v>
      </c>
      <c r="AS109" s="16">
        <v>419</v>
      </c>
      <c r="AT109" s="16">
        <v>33</v>
      </c>
      <c r="AU109" s="16">
        <v>137</v>
      </c>
      <c r="AV109" s="16">
        <v>147</v>
      </c>
      <c r="AW109" s="16">
        <v>77</v>
      </c>
    </row>
    <row r="110" spans="2:49" x14ac:dyDescent="0.35">
      <c r="B110" s="12" t="s">
        <v>60</v>
      </c>
      <c r="C110" s="16">
        <v>2032</v>
      </c>
      <c r="D110" s="16">
        <v>215</v>
      </c>
      <c r="E110" s="16">
        <v>345</v>
      </c>
      <c r="F110" s="16">
        <v>345</v>
      </c>
      <c r="G110" s="16">
        <v>314</v>
      </c>
      <c r="H110" s="16">
        <v>328</v>
      </c>
      <c r="I110" s="16">
        <v>485</v>
      </c>
      <c r="K110" s="16">
        <v>981</v>
      </c>
      <c r="L110" s="16">
        <v>1045</v>
      </c>
      <c r="N110" s="16">
        <v>540</v>
      </c>
      <c r="O110" s="16">
        <v>458</v>
      </c>
      <c r="P110" s="16">
        <v>208</v>
      </c>
      <c r="Q110" s="16">
        <v>495</v>
      </c>
      <c r="R110" s="16">
        <v>222</v>
      </c>
      <c r="S110" s="16">
        <v>37</v>
      </c>
      <c r="T110" s="16">
        <v>71</v>
      </c>
      <c r="V110" s="16">
        <v>598</v>
      </c>
      <c r="W110" s="16">
        <v>590</v>
      </c>
      <c r="X110" s="16">
        <v>115</v>
      </c>
      <c r="Y110" s="16">
        <v>67</v>
      </c>
      <c r="Z110" s="16">
        <v>39</v>
      </c>
      <c r="AA110" s="16">
        <v>44</v>
      </c>
      <c r="AB110" s="16">
        <v>427</v>
      </c>
      <c r="AC110" s="16">
        <v>61</v>
      </c>
      <c r="AD110" s="16">
        <v>90</v>
      </c>
      <c r="AF110" s="16">
        <v>355</v>
      </c>
      <c r="AG110" s="16">
        <v>660</v>
      </c>
      <c r="AH110" s="16">
        <v>123</v>
      </c>
      <c r="AI110" s="16">
        <v>120</v>
      </c>
      <c r="AJ110" s="16">
        <v>274</v>
      </c>
      <c r="AK110" s="16">
        <v>44</v>
      </c>
      <c r="AL110" s="16">
        <v>43</v>
      </c>
      <c r="AM110" s="16">
        <v>413</v>
      </c>
      <c r="AO110" s="16">
        <v>321</v>
      </c>
      <c r="AP110" s="16">
        <v>538</v>
      </c>
      <c r="AQ110" s="16">
        <v>134</v>
      </c>
      <c r="AR110" s="16">
        <v>200</v>
      </c>
      <c r="AS110" s="16">
        <v>442</v>
      </c>
      <c r="AT110" s="16">
        <v>36</v>
      </c>
      <c r="AU110" s="16">
        <v>136</v>
      </c>
      <c r="AV110" s="16">
        <v>151</v>
      </c>
      <c r="AW110" s="16">
        <v>75</v>
      </c>
    </row>
    <row r="111" spans="2:49" ht="29" x14ac:dyDescent="0.35">
      <c r="B111" s="17" t="s">
        <v>89</v>
      </c>
      <c r="C111" s="18">
        <v>0.102073732011145</v>
      </c>
      <c r="D111" s="18">
        <v>7.8172576652911108E-2</v>
      </c>
      <c r="E111" s="18">
        <v>0.1796478774619297</v>
      </c>
      <c r="F111" s="18">
        <v>0.1242770912370174</v>
      </c>
      <c r="G111" s="18">
        <v>8.3604791786997049E-2</v>
      </c>
      <c r="H111" s="18">
        <v>6.6895527381008887E-2</v>
      </c>
      <c r="I111" s="18">
        <v>7.7454856901484001E-2</v>
      </c>
      <c r="K111" s="18">
        <v>0.1088583043605655</v>
      </c>
      <c r="L111" s="18">
        <v>9.624494484954231E-2</v>
      </c>
      <c r="N111" s="18">
        <v>8.438183942385391E-2</v>
      </c>
      <c r="O111" s="18">
        <v>6.9799968487601713E-2</v>
      </c>
      <c r="P111" s="18">
        <v>6.7639977472878934E-2</v>
      </c>
      <c r="Q111" s="18">
        <v>0.1129093305368357</v>
      </c>
      <c r="R111" s="18">
        <v>0.17303567954148219</v>
      </c>
      <c r="S111" s="18">
        <v>0.38682278148047788</v>
      </c>
      <c r="T111" s="18">
        <v>0.1001106730308681</v>
      </c>
      <c r="V111" s="18">
        <v>4.3416423503963637E-2</v>
      </c>
      <c r="W111" s="18">
        <v>0.20667052549211201</v>
      </c>
      <c r="X111" s="18">
        <v>9.4581387689014265E-2</v>
      </c>
      <c r="Y111" s="18">
        <v>6.5334842725870465E-2</v>
      </c>
      <c r="Z111" s="18">
        <v>0</v>
      </c>
      <c r="AA111" s="18">
        <v>6.709058144756086E-2</v>
      </c>
      <c r="AB111" s="18">
        <v>7.8409817861960843E-2</v>
      </c>
      <c r="AC111" s="18">
        <v>8.3524666196041111E-2</v>
      </c>
      <c r="AD111" s="18">
        <v>3.0372237083892029E-2</v>
      </c>
      <c r="AF111" s="18">
        <v>4.3222985616890607E-2</v>
      </c>
      <c r="AG111" s="18">
        <v>0.1944992898764</v>
      </c>
      <c r="AH111" s="18">
        <v>0.11728909226477111</v>
      </c>
      <c r="AI111" s="18">
        <v>5.8628054996429112E-2</v>
      </c>
      <c r="AJ111" s="18">
        <v>3.6452292438276551E-2</v>
      </c>
      <c r="AK111" s="18">
        <v>3.9817831697614159E-2</v>
      </c>
      <c r="AL111" s="18">
        <v>5.1152860118176963E-2</v>
      </c>
      <c r="AM111" s="18">
        <v>6.8453336193770142E-2</v>
      </c>
      <c r="AO111" s="18">
        <v>4.6896605736531802E-2</v>
      </c>
      <c r="AP111" s="18">
        <v>0.2703299698150336</v>
      </c>
      <c r="AQ111" s="18">
        <v>7.6073499441836834E-2</v>
      </c>
      <c r="AR111" s="18">
        <v>4.8091925848123621E-2</v>
      </c>
      <c r="AS111" s="18">
        <v>2.351797073187124E-2</v>
      </c>
      <c r="AT111" s="18">
        <v>2.970515286523772E-2</v>
      </c>
      <c r="AU111" s="18">
        <v>6.2847217601135125E-2</v>
      </c>
      <c r="AV111" s="18">
        <v>3.2891716342655378E-2</v>
      </c>
      <c r="AW111" s="18">
        <v>2.8113699426000179E-2</v>
      </c>
    </row>
    <row r="112" spans="2:49" ht="29" x14ac:dyDescent="0.35">
      <c r="B112" s="17" t="s">
        <v>90</v>
      </c>
      <c r="C112" s="18">
        <v>0.36926417108478438</v>
      </c>
      <c r="D112" s="18">
        <v>0.46334677049983691</v>
      </c>
      <c r="E112" s="18">
        <v>0.41470655293265007</v>
      </c>
      <c r="F112" s="18">
        <v>0.36622509774149631</v>
      </c>
      <c r="G112" s="18">
        <v>0.36722506036484759</v>
      </c>
      <c r="H112" s="18">
        <v>0.35986999127393821</v>
      </c>
      <c r="I112" s="18">
        <v>0.30505852042784942</v>
      </c>
      <c r="K112" s="18">
        <v>0.39620017805573371</v>
      </c>
      <c r="L112" s="18">
        <v>0.34339045565544257</v>
      </c>
      <c r="N112" s="18">
        <v>0.29740942982241603</v>
      </c>
      <c r="O112" s="18">
        <v>0.37776525106839132</v>
      </c>
      <c r="P112" s="18">
        <v>0.32122274517052662</v>
      </c>
      <c r="Q112" s="18">
        <v>0.44625364764145747</v>
      </c>
      <c r="R112" s="18">
        <v>0.44528001137491929</v>
      </c>
      <c r="S112" s="18">
        <v>0.42422734132658652</v>
      </c>
      <c r="T112" s="18">
        <v>0.19880604181991429</v>
      </c>
      <c r="V112" s="18">
        <v>0.26298366737065249</v>
      </c>
      <c r="W112" s="18">
        <v>0.52849485405904084</v>
      </c>
      <c r="X112" s="18">
        <v>0.48670486975569133</v>
      </c>
      <c r="Y112" s="18">
        <v>0.47956233970577011</v>
      </c>
      <c r="Z112" s="18">
        <v>7.7547381111978939E-2</v>
      </c>
      <c r="AA112" s="18">
        <v>0.38482102229065329</v>
      </c>
      <c r="AB112" s="18">
        <v>0.30989217085340071</v>
      </c>
      <c r="AC112" s="18">
        <v>0.28309345292337751</v>
      </c>
      <c r="AD112" s="18">
        <v>0.26128212151080021</v>
      </c>
      <c r="AF112" s="18">
        <v>0.29365931064059309</v>
      </c>
      <c r="AG112" s="18">
        <v>0.52751602458201807</v>
      </c>
      <c r="AH112" s="18">
        <v>0.43813631214330973</v>
      </c>
      <c r="AI112" s="18">
        <v>0.49478806709401119</v>
      </c>
      <c r="AJ112" s="18">
        <v>0.11184493935393661</v>
      </c>
      <c r="AK112" s="18">
        <v>0.37175532797331479</v>
      </c>
      <c r="AL112" s="18">
        <v>0.29799001891786719</v>
      </c>
      <c r="AM112" s="18">
        <v>0.30237796393311339</v>
      </c>
      <c r="AO112" s="18">
        <v>0.28893934885713463</v>
      </c>
      <c r="AP112" s="18">
        <v>0.60480983664326005</v>
      </c>
      <c r="AQ112" s="18">
        <v>0.46957616181163903</v>
      </c>
      <c r="AR112" s="18">
        <v>0.51107228911144353</v>
      </c>
      <c r="AS112" s="18">
        <v>0.12661325868655449</v>
      </c>
      <c r="AT112" s="18">
        <v>0.44622059991857799</v>
      </c>
      <c r="AU112" s="18">
        <v>0.22668807256703771</v>
      </c>
      <c r="AV112" s="18">
        <v>0.30223586404137448</v>
      </c>
      <c r="AW112" s="18">
        <v>0.25268398312793178</v>
      </c>
    </row>
    <row r="113" spans="2:49" ht="29" x14ac:dyDescent="0.35">
      <c r="B113" s="17" t="s">
        <v>91</v>
      </c>
      <c r="C113" s="18">
        <v>0.20948872758452169</v>
      </c>
      <c r="D113" s="18">
        <v>0.21437537951699029</v>
      </c>
      <c r="E113" s="18">
        <v>0.14785367556849591</v>
      </c>
      <c r="F113" s="18">
        <v>0.1651793473227389</v>
      </c>
      <c r="G113" s="18">
        <v>0.21417943077009921</v>
      </c>
      <c r="H113" s="18">
        <v>0.22879796998901011</v>
      </c>
      <c r="I113" s="18">
        <v>0.26662527111221751</v>
      </c>
      <c r="K113" s="18">
        <v>0.22666007944369279</v>
      </c>
      <c r="L113" s="18">
        <v>0.1935429490439832</v>
      </c>
      <c r="N113" s="18">
        <v>0.21277941998789621</v>
      </c>
      <c r="O113" s="18">
        <v>0.2311730670796534</v>
      </c>
      <c r="P113" s="18">
        <v>0.31112277016202289</v>
      </c>
      <c r="Q113" s="18">
        <v>0.1790474774686702</v>
      </c>
      <c r="R113" s="18">
        <v>0.16278210115645311</v>
      </c>
      <c r="S113" s="18">
        <v>7.157964423830375E-2</v>
      </c>
      <c r="T113" s="18">
        <v>0.17619371600247169</v>
      </c>
      <c r="V113" s="18">
        <v>0.34386967003444258</v>
      </c>
      <c r="W113" s="18">
        <v>0.1045677912657717</v>
      </c>
      <c r="X113" s="18">
        <v>0.17636616732420979</v>
      </c>
      <c r="Y113" s="18">
        <v>0.15819396345515749</v>
      </c>
      <c r="Z113" s="18">
        <v>0.33532094239902549</v>
      </c>
      <c r="AA113" s="18">
        <v>0.22017512930349431</v>
      </c>
      <c r="AB113" s="18">
        <v>0.17763710916676381</v>
      </c>
      <c r="AC113" s="18">
        <v>0.17175106469092349</v>
      </c>
      <c r="AD113" s="18">
        <v>0.20034837475538919</v>
      </c>
      <c r="AF113" s="18">
        <v>0.35621795428892478</v>
      </c>
      <c r="AG113" s="18">
        <v>0.12432804939887659</v>
      </c>
      <c r="AH113" s="18">
        <v>0.22512029640450179</v>
      </c>
      <c r="AI113" s="18">
        <v>0.1609934278642226</v>
      </c>
      <c r="AJ113" s="18">
        <v>0.3296967455589242</v>
      </c>
      <c r="AK113" s="18">
        <v>0.19435091290936801</v>
      </c>
      <c r="AL113" s="18">
        <v>5.5012379708018873E-2</v>
      </c>
      <c r="AM113" s="18">
        <v>0.1666136905772691</v>
      </c>
      <c r="AO113" s="18">
        <v>0.3470722342338281</v>
      </c>
      <c r="AP113" s="18">
        <v>3.9804141599899458E-2</v>
      </c>
      <c r="AQ113" s="18">
        <v>0.24688977630773201</v>
      </c>
      <c r="AR113" s="18">
        <v>0.18233936779779619</v>
      </c>
      <c r="AS113" s="18">
        <v>0.3802493247857332</v>
      </c>
      <c r="AT113" s="18">
        <v>0.18469032756543449</v>
      </c>
      <c r="AU113" s="18">
        <v>0.10298947342382669</v>
      </c>
      <c r="AV113" s="18">
        <v>0.15323931670314259</v>
      </c>
      <c r="AW113" s="18">
        <v>0.15521066993716959</v>
      </c>
    </row>
    <row r="114" spans="2:49" ht="29" x14ac:dyDescent="0.35">
      <c r="B114" s="17" t="s">
        <v>92</v>
      </c>
      <c r="C114" s="18">
        <v>0.16031505399215609</v>
      </c>
      <c r="D114" s="18">
        <v>7.710820987978273E-2</v>
      </c>
      <c r="E114" s="18">
        <v>0.10542276139425991</v>
      </c>
      <c r="F114" s="18">
        <v>0.12275834332438749</v>
      </c>
      <c r="G114" s="18">
        <v>0.18553951164844701</v>
      </c>
      <c r="H114" s="18">
        <v>0.20293118723982831</v>
      </c>
      <c r="I114" s="18">
        <v>0.2178149931812085</v>
      </c>
      <c r="K114" s="18">
        <v>0.16328187002348599</v>
      </c>
      <c r="L114" s="18">
        <v>0.15837891629531489</v>
      </c>
      <c r="N114" s="18">
        <v>0.2232004389285428</v>
      </c>
      <c r="O114" s="18">
        <v>0.1510262277648676</v>
      </c>
      <c r="P114" s="18">
        <v>0.18868799885867379</v>
      </c>
      <c r="Q114" s="18">
        <v>0.1146855802547872</v>
      </c>
      <c r="R114" s="18">
        <v>0.11002230560695191</v>
      </c>
      <c r="S114" s="18">
        <v>1.8338969162755719E-2</v>
      </c>
      <c r="T114" s="18">
        <v>0.20794957942896161</v>
      </c>
      <c r="V114" s="18">
        <v>0.25711745879911141</v>
      </c>
      <c r="W114" s="18">
        <v>6.9722149243531623E-2</v>
      </c>
      <c r="X114" s="18">
        <v>8.4878348275547078E-2</v>
      </c>
      <c r="Y114" s="18">
        <v>8.1961544120782145E-2</v>
      </c>
      <c r="Z114" s="18">
        <v>0.46523186791238291</v>
      </c>
      <c r="AA114" s="18">
        <v>0.13523055354433061</v>
      </c>
      <c r="AB114" s="18">
        <v>0.13036392249741749</v>
      </c>
      <c r="AC114" s="18">
        <v>8.0855954675744274E-2</v>
      </c>
      <c r="AD114" s="18">
        <v>0.33977292678089033</v>
      </c>
      <c r="AF114" s="18">
        <v>0.2326059373845929</v>
      </c>
      <c r="AG114" s="18">
        <v>7.5632919564746923E-2</v>
      </c>
      <c r="AH114" s="18">
        <v>6.7391490083328662E-2</v>
      </c>
      <c r="AI114" s="18">
        <v>7.8928317748846066E-2</v>
      </c>
      <c r="AJ114" s="18">
        <v>0.41212212768969708</v>
      </c>
      <c r="AK114" s="18">
        <v>0.1684888994221089</v>
      </c>
      <c r="AL114" s="18">
        <v>6.2398766495673622E-2</v>
      </c>
      <c r="AM114" s="18">
        <v>0.12701454950845761</v>
      </c>
      <c r="AO114" s="18">
        <v>0.2097450111301811</v>
      </c>
      <c r="AP114" s="18">
        <v>9.9788684747073326E-3</v>
      </c>
      <c r="AQ114" s="18">
        <v>7.8518077384963678E-2</v>
      </c>
      <c r="AR114" s="18">
        <v>0.10152891832947671</v>
      </c>
      <c r="AS114" s="18">
        <v>0.36081291452143188</v>
      </c>
      <c r="AT114" s="18">
        <v>0.14571955333583511</v>
      </c>
      <c r="AU114" s="18">
        <v>0.1001863963502256</v>
      </c>
      <c r="AV114" s="18">
        <v>6.8745366441699735E-2</v>
      </c>
      <c r="AW114" s="18">
        <v>0.44807445841064247</v>
      </c>
    </row>
    <row r="115" spans="2:49" x14ac:dyDescent="0.35">
      <c r="B115" s="17" t="s">
        <v>68</v>
      </c>
      <c r="C115" s="18">
        <v>0.15885831532739281</v>
      </c>
      <c r="D115" s="18">
        <v>0.16699706345047871</v>
      </c>
      <c r="E115" s="18">
        <v>0.15236913264266441</v>
      </c>
      <c r="F115" s="18">
        <v>0.22156012037435979</v>
      </c>
      <c r="G115" s="18">
        <v>0.14945120542960921</v>
      </c>
      <c r="H115" s="18">
        <v>0.14150532411621419</v>
      </c>
      <c r="I115" s="18">
        <v>0.1330463583772406</v>
      </c>
      <c r="K115" s="18">
        <v>0.104999568116522</v>
      </c>
      <c r="L115" s="18">
        <v>0.2084427341557169</v>
      </c>
      <c r="N115" s="18">
        <v>0.182228871837291</v>
      </c>
      <c r="O115" s="18">
        <v>0.17023548559948601</v>
      </c>
      <c r="P115" s="18">
        <v>0.1113265083358977</v>
      </c>
      <c r="Q115" s="18">
        <v>0.1471039640982493</v>
      </c>
      <c r="R115" s="18">
        <v>0.1088799023201934</v>
      </c>
      <c r="S115" s="18">
        <v>9.9031263791876017E-2</v>
      </c>
      <c r="T115" s="18">
        <v>0.31693998971778431</v>
      </c>
      <c r="V115" s="18">
        <v>9.2612780291829663E-2</v>
      </c>
      <c r="W115" s="18">
        <v>9.0544679939543973E-2</v>
      </c>
      <c r="X115" s="18">
        <v>0.1574692269555375</v>
      </c>
      <c r="Y115" s="18">
        <v>0.21494730999242001</v>
      </c>
      <c r="Z115" s="18">
        <v>0.1218998085766127</v>
      </c>
      <c r="AA115" s="18">
        <v>0.19268271341396109</v>
      </c>
      <c r="AB115" s="18">
        <v>0.30369697962045727</v>
      </c>
      <c r="AC115" s="18">
        <v>0.38077486151391332</v>
      </c>
      <c r="AD115" s="18">
        <v>0.16822433986902829</v>
      </c>
      <c r="AF115" s="18">
        <v>7.4293812068998655E-2</v>
      </c>
      <c r="AG115" s="18">
        <v>7.8023716577958493E-2</v>
      </c>
      <c r="AH115" s="18">
        <v>0.15206280910408859</v>
      </c>
      <c r="AI115" s="18">
        <v>0.20666213229649091</v>
      </c>
      <c r="AJ115" s="18">
        <v>0.10988389495916551</v>
      </c>
      <c r="AK115" s="18">
        <v>0.22558702799759431</v>
      </c>
      <c r="AL115" s="18">
        <v>0.53344597476026334</v>
      </c>
      <c r="AM115" s="18">
        <v>0.33554045978738978</v>
      </c>
      <c r="AO115" s="18">
        <v>0.10734680004232459</v>
      </c>
      <c r="AP115" s="18">
        <v>7.5077183467099642E-2</v>
      </c>
      <c r="AQ115" s="18">
        <v>0.12894248505382849</v>
      </c>
      <c r="AR115" s="18">
        <v>0.15696749891316</v>
      </c>
      <c r="AS115" s="18">
        <v>0.1088065312744092</v>
      </c>
      <c r="AT115" s="18">
        <v>0.19366436631491479</v>
      </c>
      <c r="AU115" s="18">
        <v>0.50728884005777497</v>
      </c>
      <c r="AV115" s="18">
        <v>0.44288773647112778</v>
      </c>
      <c r="AW115" s="18">
        <v>0.1159171890982558</v>
      </c>
    </row>
    <row r="117" spans="2:49" ht="72.5" x14ac:dyDescent="0.35">
      <c r="B117" s="14" t="s">
        <v>93</v>
      </c>
    </row>
    <row r="118" spans="2:49" x14ac:dyDescent="0.35">
      <c r="B118" s="15" t="s">
        <v>18</v>
      </c>
    </row>
    <row r="119" spans="2:49" x14ac:dyDescent="0.35">
      <c r="B119" s="11" t="s">
        <v>59</v>
      </c>
      <c r="C119" s="16">
        <v>2028</v>
      </c>
      <c r="D119" s="16">
        <v>248</v>
      </c>
      <c r="E119" s="16">
        <v>354</v>
      </c>
      <c r="F119" s="16">
        <v>365</v>
      </c>
      <c r="G119" s="16">
        <v>348</v>
      </c>
      <c r="H119" s="16">
        <v>295</v>
      </c>
      <c r="I119" s="16">
        <v>418</v>
      </c>
      <c r="K119" s="16">
        <v>1004</v>
      </c>
      <c r="L119" s="16">
        <v>1018</v>
      </c>
      <c r="N119" s="16">
        <v>515</v>
      </c>
      <c r="O119" s="16">
        <v>455</v>
      </c>
      <c r="P119" s="16">
        <v>200</v>
      </c>
      <c r="Q119" s="16">
        <v>507</v>
      </c>
      <c r="R119" s="16">
        <v>238</v>
      </c>
      <c r="S119" s="16">
        <v>44</v>
      </c>
      <c r="T119" s="16">
        <v>69</v>
      </c>
      <c r="V119" s="16">
        <v>565</v>
      </c>
      <c r="W119" s="16">
        <v>604</v>
      </c>
      <c r="X119" s="16">
        <v>114</v>
      </c>
      <c r="Y119" s="16">
        <v>70</v>
      </c>
      <c r="Z119" s="16">
        <v>36</v>
      </c>
      <c r="AA119" s="16">
        <v>44</v>
      </c>
      <c r="AB119" s="16">
        <v>442</v>
      </c>
      <c r="AC119" s="16">
        <v>63</v>
      </c>
      <c r="AD119" s="16">
        <v>90</v>
      </c>
      <c r="AF119" s="16">
        <v>336</v>
      </c>
      <c r="AG119" s="16">
        <v>677</v>
      </c>
      <c r="AH119" s="16">
        <v>121</v>
      </c>
      <c r="AI119" s="16">
        <v>125</v>
      </c>
      <c r="AJ119" s="16">
        <v>261</v>
      </c>
      <c r="AK119" s="16">
        <v>43</v>
      </c>
      <c r="AL119" s="16">
        <v>45</v>
      </c>
      <c r="AM119" s="16">
        <v>420</v>
      </c>
      <c r="AO119" s="16">
        <v>312</v>
      </c>
      <c r="AP119" s="16">
        <v>557</v>
      </c>
      <c r="AQ119" s="16">
        <v>134</v>
      </c>
      <c r="AR119" s="16">
        <v>212</v>
      </c>
      <c r="AS119" s="16">
        <v>419</v>
      </c>
      <c r="AT119" s="16">
        <v>33</v>
      </c>
      <c r="AU119" s="16">
        <v>137</v>
      </c>
      <c r="AV119" s="16">
        <v>147</v>
      </c>
      <c r="AW119" s="16">
        <v>77</v>
      </c>
    </row>
    <row r="120" spans="2:49" x14ac:dyDescent="0.35">
      <c r="B120" s="12" t="s">
        <v>60</v>
      </c>
      <c r="C120" s="16">
        <v>2032</v>
      </c>
      <c r="D120" s="16">
        <v>215</v>
      </c>
      <c r="E120" s="16">
        <v>345</v>
      </c>
      <c r="F120" s="16">
        <v>345</v>
      </c>
      <c r="G120" s="16">
        <v>314</v>
      </c>
      <c r="H120" s="16">
        <v>328</v>
      </c>
      <c r="I120" s="16">
        <v>485</v>
      </c>
      <c r="K120" s="16">
        <v>981</v>
      </c>
      <c r="L120" s="16">
        <v>1045</v>
      </c>
      <c r="N120" s="16">
        <v>540</v>
      </c>
      <c r="O120" s="16">
        <v>458</v>
      </c>
      <c r="P120" s="16">
        <v>208</v>
      </c>
      <c r="Q120" s="16">
        <v>495</v>
      </c>
      <c r="R120" s="16">
        <v>222</v>
      </c>
      <c r="S120" s="16">
        <v>37</v>
      </c>
      <c r="T120" s="16">
        <v>71</v>
      </c>
      <c r="V120" s="16">
        <v>598</v>
      </c>
      <c r="W120" s="16">
        <v>590</v>
      </c>
      <c r="X120" s="16">
        <v>115</v>
      </c>
      <c r="Y120" s="16">
        <v>67</v>
      </c>
      <c r="Z120" s="16">
        <v>39</v>
      </c>
      <c r="AA120" s="16">
        <v>44</v>
      </c>
      <c r="AB120" s="16">
        <v>427</v>
      </c>
      <c r="AC120" s="16">
        <v>61</v>
      </c>
      <c r="AD120" s="16">
        <v>90</v>
      </c>
      <c r="AF120" s="16">
        <v>355</v>
      </c>
      <c r="AG120" s="16">
        <v>660</v>
      </c>
      <c r="AH120" s="16">
        <v>123</v>
      </c>
      <c r="AI120" s="16">
        <v>120</v>
      </c>
      <c r="AJ120" s="16">
        <v>274</v>
      </c>
      <c r="AK120" s="16">
        <v>44</v>
      </c>
      <c r="AL120" s="16">
        <v>43</v>
      </c>
      <c r="AM120" s="16">
        <v>413</v>
      </c>
      <c r="AO120" s="16">
        <v>321</v>
      </c>
      <c r="AP120" s="16">
        <v>538</v>
      </c>
      <c r="AQ120" s="16">
        <v>134</v>
      </c>
      <c r="AR120" s="16">
        <v>200</v>
      </c>
      <c r="AS120" s="16">
        <v>442</v>
      </c>
      <c r="AT120" s="16">
        <v>36</v>
      </c>
      <c r="AU120" s="16">
        <v>136</v>
      </c>
      <c r="AV120" s="16">
        <v>151</v>
      </c>
      <c r="AW120" s="16">
        <v>75</v>
      </c>
    </row>
    <row r="121" spans="2:49" ht="58" x14ac:dyDescent="0.35">
      <c r="B121" s="17" t="s">
        <v>94</v>
      </c>
      <c r="C121" s="18">
        <v>0.29466656310030398</v>
      </c>
      <c r="D121" s="18">
        <v>0.30025812611177699</v>
      </c>
      <c r="E121" s="18">
        <v>0.30953033492352933</v>
      </c>
      <c r="F121" s="18">
        <v>0.26180639823365831</v>
      </c>
      <c r="G121" s="18">
        <v>0.33023279057987182</v>
      </c>
      <c r="H121" s="18">
        <v>0.29202501625682697</v>
      </c>
      <c r="I121" s="18">
        <v>0.28378634693163002</v>
      </c>
      <c r="K121" s="18">
        <v>0.27831929983481912</v>
      </c>
      <c r="L121" s="18">
        <v>0.30955959076477019</v>
      </c>
      <c r="N121" s="18">
        <v>0.35918097756715978</v>
      </c>
      <c r="O121" s="18">
        <v>0.29049682943747751</v>
      </c>
      <c r="P121" s="18">
        <v>0.28963872302923432</v>
      </c>
      <c r="Q121" s="18">
        <v>0.264610785187402</v>
      </c>
      <c r="R121" s="18">
        <v>0.25172041616029911</v>
      </c>
      <c r="S121" s="18">
        <v>0.29251278080939941</v>
      </c>
      <c r="T121" s="18">
        <v>0.18977321969691191</v>
      </c>
      <c r="V121" s="18">
        <v>0.35341902413422233</v>
      </c>
      <c r="W121" s="18">
        <v>0.24887358978780219</v>
      </c>
      <c r="X121" s="18">
        <v>0.19646440800461301</v>
      </c>
      <c r="Y121" s="18">
        <v>0.2108906545369256</v>
      </c>
      <c r="Z121" s="18">
        <v>0.68325139711791594</v>
      </c>
      <c r="AA121" s="18">
        <v>0.16361033799881339</v>
      </c>
      <c r="AB121" s="18">
        <v>0.27103967882232111</v>
      </c>
      <c r="AC121" s="18">
        <v>0.1729030353468263</v>
      </c>
      <c r="AD121" s="18">
        <v>0.48128681681438062</v>
      </c>
      <c r="AF121" s="18">
        <v>0.29213544022679372</v>
      </c>
      <c r="AG121" s="18">
        <v>0.25480403774404758</v>
      </c>
      <c r="AH121" s="18">
        <v>0.18881940001729269</v>
      </c>
      <c r="AI121" s="18">
        <v>0.21314656474572991</v>
      </c>
      <c r="AJ121" s="18">
        <v>0.55356098940571696</v>
      </c>
      <c r="AK121" s="18">
        <v>0.18081780948683829</v>
      </c>
      <c r="AL121" s="18">
        <v>0.25917801771919452</v>
      </c>
      <c r="AM121" s="18">
        <v>0.25979477652746841</v>
      </c>
      <c r="AO121" s="18">
        <v>0.21958345190130571</v>
      </c>
      <c r="AP121" s="18">
        <v>0.18579900623548809</v>
      </c>
      <c r="AQ121" s="18">
        <v>0.23726985979368631</v>
      </c>
      <c r="AR121" s="18">
        <v>0.22115539831832859</v>
      </c>
      <c r="AS121" s="18">
        <v>0.60584415172575679</v>
      </c>
      <c r="AT121" s="18">
        <v>0.22112777482997939</v>
      </c>
      <c r="AU121" s="18">
        <v>0.14447771831823031</v>
      </c>
      <c r="AV121" s="18">
        <v>0.20693634826015389</v>
      </c>
      <c r="AW121" s="18">
        <v>0.34389894500918949</v>
      </c>
    </row>
    <row r="122" spans="2:49" ht="29" x14ac:dyDescent="0.35">
      <c r="B122" s="17" t="s">
        <v>95</v>
      </c>
      <c r="C122" s="18">
        <v>0.22234761358052421</v>
      </c>
      <c r="D122" s="18">
        <v>0.26678651341792509</v>
      </c>
      <c r="E122" s="18">
        <v>0.26177943523794428</v>
      </c>
      <c r="F122" s="18">
        <v>0.23948597617843689</v>
      </c>
      <c r="G122" s="18">
        <v>0.2078912672137736</v>
      </c>
      <c r="H122" s="18">
        <v>0.2156197291428805</v>
      </c>
      <c r="I122" s="18">
        <v>0.17628987991580289</v>
      </c>
      <c r="K122" s="18">
        <v>0.23006837841656441</v>
      </c>
      <c r="L122" s="18">
        <v>0.2162769768960067</v>
      </c>
      <c r="N122" s="18">
        <v>0.20170895499840211</v>
      </c>
      <c r="O122" s="18">
        <v>0.19683955003412101</v>
      </c>
      <c r="P122" s="18">
        <v>0.23186567482686279</v>
      </c>
      <c r="Q122" s="18">
        <v>0.2396824563586458</v>
      </c>
      <c r="R122" s="18">
        <v>0.26220120012850789</v>
      </c>
      <c r="S122" s="18">
        <v>0.27035806087376718</v>
      </c>
      <c r="T122" s="18">
        <v>0.24582832616009581</v>
      </c>
      <c r="V122" s="18">
        <v>0.24251981444988749</v>
      </c>
      <c r="W122" s="18">
        <v>0.21388051047489509</v>
      </c>
      <c r="X122" s="18">
        <v>0.22001699254160109</v>
      </c>
      <c r="Y122" s="18">
        <v>0.28771242229902372</v>
      </c>
      <c r="Z122" s="18">
        <v>0.18200291866339149</v>
      </c>
      <c r="AA122" s="18">
        <v>0.27830457279291287</v>
      </c>
      <c r="AB122" s="18">
        <v>0.20246050748075589</v>
      </c>
      <c r="AC122" s="18">
        <v>0.14766446896305679</v>
      </c>
      <c r="AD122" s="18">
        <v>0.23332538819212431</v>
      </c>
      <c r="AF122" s="18">
        <v>0.26297978503586711</v>
      </c>
      <c r="AG122" s="18">
        <v>0.21006978485949651</v>
      </c>
      <c r="AH122" s="18">
        <v>0.23384595581262271</v>
      </c>
      <c r="AI122" s="18">
        <v>0.25468397905585383</v>
      </c>
      <c r="AJ122" s="18">
        <v>0.2604900325914225</v>
      </c>
      <c r="AK122" s="18">
        <v>0.25792348833102519</v>
      </c>
      <c r="AL122" s="18">
        <v>0.1000073942908101</v>
      </c>
      <c r="AM122" s="18">
        <v>0.17782915073300851</v>
      </c>
      <c r="AO122" s="18">
        <v>0.30110662209437872</v>
      </c>
      <c r="AP122" s="18">
        <v>0.19633731183464501</v>
      </c>
      <c r="AQ122" s="18">
        <v>0.21628094981187129</v>
      </c>
      <c r="AR122" s="18">
        <v>0.21618723499709361</v>
      </c>
      <c r="AS122" s="18">
        <v>0.24292837458544331</v>
      </c>
      <c r="AT122" s="18">
        <v>0.26288406193546832</v>
      </c>
      <c r="AU122" s="18">
        <v>0.14315485018890681</v>
      </c>
      <c r="AV122" s="18">
        <v>0.18717088018799119</v>
      </c>
      <c r="AW122" s="18">
        <v>0.17269268165583221</v>
      </c>
    </row>
    <row r="123" spans="2:49" ht="58" x14ac:dyDescent="0.35">
      <c r="B123" s="17" t="s">
        <v>96</v>
      </c>
      <c r="C123" s="18">
        <v>0.34033166629510231</v>
      </c>
      <c r="D123" s="18">
        <v>0.23409896417786641</v>
      </c>
      <c r="E123" s="18">
        <v>0.28278098461037471</v>
      </c>
      <c r="F123" s="18">
        <v>0.29994608039746418</v>
      </c>
      <c r="G123" s="18">
        <v>0.30325513483232541</v>
      </c>
      <c r="H123" s="18">
        <v>0.37317367360723858</v>
      </c>
      <c r="I123" s="18">
        <v>0.45891082278321649</v>
      </c>
      <c r="K123" s="18">
        <v>0.39504044470577437</v>
      </c>
      <c r="L123" s="18">
        <v>0.28830465630041358</v>
      </c>
      <c r="N123" s="18">
        <v>0.29196160303060592</v>
      </c>
      <c r="O123" s="18">
        <v>0.34484865496852302</v>
      </c>
      <c r="P123" s="18">
        <v>0.33004184260729569</v>
      </c>
      <c r="Q123" s="18">
        <v>0.39255842447410588</v>
      </c>
      <c r="R123" s="18">
        <v>0.3540782929513257</v>
      </c>
      <c r="S123" s="18">
        <v>0.31445123658159752</v>
      </c>
      <c r="T123" s="18">
        <v>0.31595827368666379</v>
      </c>
      <c r="V123" s="18">
        <v>0.31838891953608051</v>
      </c>
      <c r="W123" s="18">
        <v>0.42073310022051807</v>
      </c>
      <c r="X123" s="18">
        <v>0.49269035193996841</v>
      </c>
      <c r="Y123" s="18">
        <v>0.30954670656693622</v>
      </c>
      <c r="Z123" s="18">
        <v>0.13474568421869271</v>
      </c>
      <c r="AA123" s="18">
        <v>0.34014992012412282</v>
      </c>
      <c r="AB123" s="18">
        <v>0.28311198831156947</v>
      </c>
      <c r="AC123" s="18">
        <v>0.23402496156932839</v>
      </c>
      <c r="AD123" s="18">
        <v>0.22186257506312829</v>
      </c>
      <c r="AF123" s="18">
        <v>0.34559000422709679</v>
      </c>
      <c r="AG123" s="18">
        <v>0.43144207983672062</v>
      </c>
      <c r="AH123" s="18">
        <v>0.45993712043052037</v>
      </c>
      <c r="AI123" s="18">
        <v>0.37572955493894972</v>
      </c>
      <c r="AJ123" s="18">
        <v>0.12984611138900251</v>
      </c>
      <c r="AK123" s="18">
        <v>0.36971406482805619</v>
      </c>
      <c r="AL123" s="18">
        <v>9.2103484040720121E-2</v>
      </c>
      <c r="AM123" s="18">
        <v>0.30652289899896412</v>
      </c>
      <c r="AO123" s="18">
        <v>0.35805106474218901</v>
      </c>
      <c r="AP123" s="18">
        <v>0.48842788092032369</v>
      </c>
      <c r="AQ123" s="18">
        <v>0.44149159762840229</v>
      </c>
      <c r="AR123" s="18">
        <v>0.39533066387289367</v>
      </c>
      <c r="AS123" s="18">
        <v>0.1152030767197241</v>
      </c>
      <c r="AT123" s="18">
        <v>0.32864393079565152</v>
      </c>
      <c r="AU123" s="18">
        <v>0.27156247328970629</v>
      </c>
      <c r="AV123" s="18">
        <v>0.30366304062140681</v>
      </c>
      <c r="AW123" s="18">
        <v>0.40607599248528792</v>
      </c>
    </row>
    <row r="124" spans="2:49" x14ac:dyDescent="0.35">
      <c r="B124" s="17" t="s">
        <v>80</v>
      </c>
      <c r="C124" s="18">
        <v>0.14265415702406961</v>
      </c>
      <c r="D124" s="18">
        <v>0.19885639629243129</v>
      </c>
      <c r="E124" s="18">
        <v>0.1459092452281516</v>
      </c>
      <c r="F124" s="18">
        <v>0.1987615451904404</v>
      </c>
      <c r="G124" s="18">
        <v>0.15862080737402931</v>
      </c>
      <c r="H124" s="18">
        <v>0.11918158099305361</v>
      </c>
      <c r="I124" s="18">
        <v>8.1012950369350689E-2</v>
      </c>
      <c r="K124" s="18">
        <v>9.6571877042842216E-2</v>
      </c>
      <c r="L124" s="18">
        <v>0.18585877603880929</v>
      </c>
      <c r="N124" s="18">
        <v>0.14714846440383211</v>
      </c>
      <c r="O124" s="18">
        <v>0.16781496555987849</v>
      </c>
      <c r="P124" s="18">
        <v>0.14845375953660711</v>
      </c>
      <c r="Q124" s="18">
        <v>0.1031483339798463</v>
      </c>
      <c r="R124" s="18">
        <v>0.13200009075986741</v>
      </c>
      <c r="S124" s="18">
        <v>0.1226779217352358</v>
      </c>
      <c r="T124" s="18">
        <v>0.24844018045632851</v>
      </c>
      <c r="V124" s="18">
        <v>8.5672241879809513E-2</v>
      </c>
      <c r="W124" s="18">
        <v>0.1165127995167845</v>
      </c>
      <c r="X124" s="18">
        <v>9.0828247513817462E-2</v>
      </c>
      <c r="Y124" s="18">
        <v>0.19185021659711471</v>
      </c>
      <c r="Z124" s="18">
        <v>0</v>
      </c>
      <c r="AA124" s="18">
        <v>0.217935169084151</v>
      </c>
      <c r="AB124" s="18">
        <v>0.24338782538535381</v>
      </c>
      <c r="AC124" s="18">
        <v>0.44540753412078821</v>
      </c>
      <c r="AD124" s="18">
        <v>6.3525219930366736E-2</v>
      </c>
      <c r="AF124" s="18">
        <v>9.9294770510242519E-2</v>
      </c>
      <c r="AG124" s="18">
        <v>0.1036840975597353</v>
      </c>
      <c r="AH124" s="18">
        <v>0.117397523739564</v>
      </c>
      <c r="AI124" s="18">
        <v>0.1564399012594665</v>
      </c>
      <c r="AJ124" s="18">
        <v>5.6102866613858222E-2</v>
      </c>
      <c r="AK124" s="18">
        <v>0.19154463735408031</v>
      </c>
      <c r="AL124" s="18">
        <v>0.54871110394927525</v>
      </c>
      <c r="AM124" s="18">
        <v>0.25585317374055899</v>
      </c>
      <c r="AO124" s="18">
        <v>0.1212588612621269</v>
      </c>
      <c r="AP124" s="18">
        <v>0.12943580100954349</v>
      </c>
      <c r="AQ124" s="18">
        <v>0.10495759276604021</v>
      </c>
      <c r="AR124" s="18">
        <v>0.16732670281168399</v>
      </c>
      <c r="AS124" s="18">
        <v>3.6024396969075688E-2</v>
      </c>
      <c r="AT124" s="18">
        <v>0.18734423243890089</v>
      </c>
      <c r="AU124" s="18">
        <v>0.44080495820315668</v>
      </c>
      <c r="AV124" s="18">
        <v>0.30222973093044808</v>
      </c>
      <c r="AW124" s="18">
        <v>7.7332380849690172E-2</v>
      </c>
    </row>
    <row r="126" spans="2:49" ht="188.5" x14ac:dyDescent="0.35">
      <c r="B126" s="14" t="s">
        <v>97</v>
      </c>
    </row>
    <row r="127" spans="2:49" x14ac:dyDescent="0.35">
      <c r="B127" s="15" t="s">
        <v>18</v>
      </c>
    </row>
    <row r="128" spans="2:49" x14ac:dyDescent="0.35">
      <c r="B128" s="11" t="s">
        <v>59</v>
      </c>
      <c r="C128" s="16">
        <v>2028</v>
      </c>
      <c r="D128" s="16">
        <v>248</v>
      </c>
      <c r="E128" s="16">
        <v>354</v>
      </c>
      <c r="F128" s="16">
        <v>365</v>
      </c>
      <c r="G128" s="16">
        <v>348</v>
      </c>
      <c r="H128" s="16">
        <v>295</v>
      </c>
      <c r="I128" s="16">
        <v>418</v>
      </c>
      <c r="K128" s="16">
        <v>1004</v>
      </c>
      <c r="L128" s="16">
        <v>1018</v>
      </c>
      <c r="N128" s="16">
        <v>515</v>
      </c>
      <c r="O128" s="16">
        <v>455</v>
      </c>
      <c r="P128" s="16">
        <v>200</v>
      </c>
      <c r="Q128" s="16">
        <v>507</v>
      </c>
      <c r="R128" s="16">
        <v>238</v>
      </c>
      <c r="S128" s="16">
        <v>44</v>
      </c>
      <c r="T128" s="16">
        <v>69</v>
      </c>
      <c r="V128" s="16">
        <v>565</v>
      </c>
      <c r="W128" s="16">
        <v>604</v>
      </c>
      <c r="X128" s="16">
        <v>114</v>
      </c>
      <c r="Y128" s="16">
        <v>70</v>
      </c>
      <c r="Z128" s="16">
        <v>36</v>
      </c>
      <c r="AA128" s="16">
        <v>44</v>
      </c>
      <c r="AB128" s="16">
        <v>442</v>
      </c>
      <c r="AC128" s="16">
        <v>63</v>
      </c>
      <c r="AD128" s="16">
        <v>90</v>
      </c>
      <c r="AF128" s="16">
        <v>336</v>
      </c>
      <c r="AG128" s="16">
        <v>677</v>
      </c>
      <c r="AH128" s="16">
        <v>121</v>
      </c>
      <c r="AI128" s="16">
        <v>125</v>
      </c>
      <c r="AJ128" s="16">
        <v>261</v>
      </c>
      <c r="AK128" s="16">
        <v>43</v>
      </c>
      <c r="AL128" s="16">
        <v>45</v>
      </c>
      <c r="AM128" s="16">
        <v>420</v>
      </c>
      <c r="AO128" s="16">
        <v>312</v>
      </c>
      <c r="AP128" s="16">
        <v>557</v>
      </c>
      <c r="AQ128" s="16">
        <v>134</v>
      </c>
      <c r="AR128" s="16">
        <v>212</v>
      </c>
      <c r="AS128" s="16">
        <v>419</v>
      </c>
      <c r="AT128" s="16">
        <v>33</v>
      </c>
      <c r="AU128" s="16">
        <v>137</v>
      </c>
      <c r="AV128" s="16">
        <v>147</v>
      </c>
      <c r="AW128" s="16">
        <v>77</v>
      </c>
    </row>
    <row r="129" spans="2:49" x14ac:dyDescent="0.35">
      <c r="B129" s="12" t="s">
        <v>60</v>
      </c>
      <c r="C129" s="16">
        <v>2032</v>
      </c>
      <c r="D129" s="16">
        <v>215</v>
      </c>
      <c r="E129" s="16">
        <v>345</v>
      </c>
      <c r="F129" s="16">
        <v>345</v>
      </c>
      <c r="G129" s="16">
        <v>314</v>
      </c>
      <c r="H129" s="16">
        <v>328</v>
      </c>
      <c r="I129" s="16">
        <v>485</v>
      </c>
      <c r="K129" s="16">
        <v>981</v>
      </c>
      <c r="L129" s="16">
        <v>1045</v>
      </c>
      <c r="N129" s="16">
        <v>540</v>
      </c>
      <c r="O129" s="16">
        <v>458</v>
      </c>
      <c r="P129" s="16">
        <v>208</v>
      </c>
      <c r="Q129" s="16">
        <v>495</v>
      </c>
      <c r="R129" s="16">
        <v>222</v>
      </c>
      <c r="S129" s="16">
        <v>37</v>
      </c>
      <c r="T129" s="16">
        <v>71</v>
      </c>
      <c r="V129" s="16">
        <v>598</v>
      </c>
      <c r="W129" s="16">
        <v>590</v>
      </c>
      <c r="X129" s="16">
        <v>115</v>
      </c>
      <c r="Y129" s="16">
        <v>67</v>
      </c>
      <c r="Z129" s="16">
        <v>39</v>
      </c>
      <c r="AA129" s="16">
        <v>44</v>
      </c>
      <c r="AB129" s="16">
        <v>427</v>
      </c>
      <c r="AC129" s="16">
        <v>61</v>
      </c>
      <c r="AD129" s="16">
        <v>90</v>
      </c>
      <c r="AF129" s="16">
        <v>355</v>
      </c>
      <c r="AG129" s="16">
        <v>660</v>
      </c>
      <c r="AH129" s="16">
        <v>123</v>
      </c>
      <c r="AI129" s="16">
        <v>120</v>
      </c>
      <c r="AJ129" s="16">
        <v>274</v>
      </c>
      <c r="AK129" s="16">
        <v>44</v>
      </c>
      <c r="AL129" s="16">
        <v>43</v>
      </c>
      <c r="AM129" s="16">
        <v>413</v>
      </c>
      <c r="AO129" s="16">
        <v>321</v>
      </c>
      <c r="AP129" s="16">
        <v>538</v>
      </c>
      <c r="AQ129" s="16">
        <v>134</v>
      </c>
      <c r="AR129" s="16">
        <v>200</v>
      </c>
      <c r="AS129" s="16">
        <v>442</v>
      </c>
      <c r="AT129" s="16">
        <v>36</v>
      </c>
      <c r="AU129" s="16">
        <v>136</v>
      </c>
      <c r="AV129" s="16">
        <v>151</v>
      </c>
      <c r="AW129" s="16">
        <v>75</v>
      </c>
    </row>
    <row r="130" spans="2:49" x14ac:dyDescent="0.35">
      <c r="B130" s="17" t="s">
        <v>98</v>
      </c>
      <c r="C130" s="18">
        <v>0.18071742878046379</v>
      </c>
      <c r="D130" s="18">
        <v>0.15430277302219561</v>
      </c>
      <c r="E130" s="18">
        <v>0.1326930486572851</v>
      </c>
      <c r="F130" s="18">
        <v>0.167258415497825</v>
      </c>
      <c r="G130" s="18">
        <v>0.173741186606446</v>
      </c>
      <c r="H130" s="18">
        <v>0.23029061562741329</v>
      </c>
      <c r="I130" s="18">
        <v>0.2071071142300665</v>
      </c>
      <c r="K130" s="18">
        <v>0.20407776349411211</v>
      </c>
      <c r="L130" s="18">
        <v>0.15974365333080071</v>
      </c>
      <c r="N130" s="18">
        <v>0.1992736563527652</v>
      </c>
      <c r="O130" s="18">
        <v>0.15383807790875911</v>
      </c>
      <c r="P130" s="18">
        <v>0.21020785581174489</v>
      </c>
      <c r="Q130" s="18">
        <v>0.16397726529499679</v>
      </c>
      <c r="R130" s="18">
        <v>0.1832649461829324</v>
      </c>
      <c r="S130" s="18">
        <v>0.32490113692546801</v>
      </c>
      <c r="T130" s="18">
        <v>0.15977209910627371</v>
      </c>
      <c r="V130" s="18">
        <v>0.23474012207402351</v>
      </c>
      <c r="W130" s="18">
        <v>0.17064225122816279</v>
      </c>
      <c r="X130" s="18">
        <v>0.18560343671932431</v>
      </c>
      <c r="Y130" s="18">
        <v>0.19083438803525379</v>
      </c>
      <c r="Z130" s="18">
        <v>0.1691690436872535</v>
      </c>
      <c r="AA130" s="18">
        <v>8.9370276371043902E-2</v>
      </c>
      <c r="AB130" s="18">
        <v>0.13383343494570901</v>
      </c>
      <c r="AC130" s="18">
        <v>8.0346368017180092E-2</v>
      </c>
      <c r="AD130" s="18">
        <v>0.2147021585242852</v>
      </c>
      <c r="AF130" s="18">
        <v>0.26567208903636758</v>
      </c>
      <c r="AG130" s="18">
        <v>0.1975896301821071</v>
      </c>
      <c r="AH130" s="18">
        <v>0.14452462183278519</v>
      </c>
      <c r="AI130" s="18">
        <v>0.14361863031915501</v>
      </c>
      <c r="AJ130" s="18">
        <v>0.1771866843594655</v>
      </c>
      <c r="AK130" s="18">
        <v>0.1318995902390396</v>
      </c>
      <c r="AL130" s="18">
        <v>4.3672817027901302E-2</v>
      </c>
      <c r="AM130" s="18">
        <v>0.123952640727391</v>
      </c>
      <c r="AO130" s="18">
        <v>0.27537699572908397</v>
      </c>
      <c r="AP130" s="18">
        <v>0.2097239204090208</v>
      </c>
      <c r="AQ130" s="18">
        <v>0.1845134519051157</v>
      </c>
      <c r="AR130" s="18">
        <v>0.1011634563151638</v>
      </c>
      <c r="AS130" s="18">
        <v>0.18367007458339701</v>
      </c>
      <c r="AT130" s="18">
        <v>0.1115984858770972</v>
      </c>
      <c r="AU130" s="18">
        <v>0.10924922929516399</v>
      </c>
      <c r="AV130" s="18">
        <v>9.4828814243160003E-2</v>
      </c>
      <c r="AW130" s="18">
        <v>8.9990544483784143E-2</v>
      </c>
    </row>
    <row r="131" spans="2:49" x14ac:dyDescent="0.35">
      <c r="B131" s="17" t="s">
        <v>99</v>
      </c>
      <c r="C131" s="18">
        <v>0.38636774706461458</v>
      </c>
      <c r="D131" s="18">
        <v>0.42512055890866968</v>
      </c>
      <c r="E131" s="18">
        <v>0.47585732102190148</v>
      </c>
      <c r="F131" s="18">
        <v>0.36289891059593871</v>
      </c>
      <c r="G131" s="18">
        <v>0.33744369272301639</v>
      </c>
      <c r="H131" s="18">
        <v>0.34799868309988791</v>
      </c>
      <c r="I131" s="18">
        <v>0.37990627777512082</v>
      </c>
      <c r="K131" s="18">
        <v>0.39667194316786991</v>
      </c>
      <c r="L131" s="18">
        <v>0.37874052421837862</v>
      </c>
      <c r="N131" s="18">
        <v>0.33249035959799722</v>
      </c>
      <c r="O131" s="18">
        <v>0.36724627992662101</v>
      </c>
      <c r="P131" s="18">
        <v>0.36403968888394478</v>
      </c>
      <c r="Q131" s="18">
        <v>0.45359118709155172</v>
      </c>
      <c r="R131" s="18">
        <v>0.45129262433801998</v>
      </c>
      <c r="S131" s="18">
        <v>0.50354885062154531</v>
      </c>
      <c r="T131" s="18">
        <v>0.25229028937797249</v>
      </c>
      <c r="V131" s="18">
        <v>0.42265042809127618</v>
      </c>
      <c r="W131" s="18">
        <v>0.43618958137204622</v>
      </c>
      <c r="X131" s="18">
        <v>0.35202818753666248</v>
      </c>
      <c r="Y131" s="18">
        <v>0.33810114373164318</v>
      </c>
      <c r="Z131" s="18">
        <v>0.32433084188750272</v>
      </c>
      <c r="AA131" s="18">
        <v>0.37308661544481259</v>
      </c>
      <c r="AB131" s="18">
        <v>0.31181771723629548</v>
      </c>
      <c r="AC131" s="18">
        <v>0.27496316805524013</v>
      </c>
      <c r="AD131" s="18">
        <v>0.36143075743473629</v>
      </c>
      <c r="AF131" s="18">
        <v>0.43216687519304048</v>
      </c>
      <c r="AG131" s="18">
        <v>0.42786678480165241</v>
      </c>
      <c r="AH131" s="18">
        <v>0.4264799338841847</v>
      </c>
      <c r="AI131" s="18">
        <v>0.347639347931673</v>
      </c>
      <c r="AJ131" s="18">
        <v>0.36414489654209259</v>
      </c>
      <c r="AK131" s="18">
        <v>0.32119406724600408</v>
      </c>
      <c r="AL131" s="18">
        <v>0.230955882662952</v>
      </c>
      <c r="AM131" s="18">
        <v>0.31765938028191881</v>
      </c>
      <c r="AO131" s="18">
        <v>0.41650657062173602</v>
      </c>
      <c r="AP131" s="18">
        <v>0.45713627714115712</v>
      </c>
      <c r="AQ131" s="18">
        <v>0.4115219422226124</v>
      </c>
      <c r="AR131" s="18">
        <v>0.41379531141667281</v>
      </c>
      <c r="AS131" s="18">
        <v>0.35247399654202921</v>
      </c>
      <c r="AT131" s="18">
        <v>0.37821118707265211</v>
      </c>
      <c r="AU131" s="18">
        <v>0.18949778310314469</v>
      </c>
      <c r="AV131" s="18">
        <v>0.27111306507813798</v>
      </c>
      <c r="AW131" s="18">
        <v>0.42340738753393642</v>
      </c>
    </row>
    <row r="132" spans="2:49" x14ac:dyDescent="0.35">
      <c r="B132" s="17" t="s">
        <v>100</v>
      </c>
      <c r="C132" s="18">
        <v>0.17651939079910489</v>
      </c>
      <c r="D132" s="18">
        <v>0.1822406275288613</v>
      </c>
      <c r="E132" s="18">
        <v>0.17732633627089031</v>
      </c>
      <c r="F132" s="18">
        <v>0.1928105615094993</v>
      </c>
      <c r="G132" s="18">
        <v>0.20505948687402589</v>
      </c>
      <c r="H132" s="18">
        <v>0.14758948180369569</v>
      </c>
      <c r="I132" s="18">
        <v>0.162934267440316</v>
      </c>
      <c r="K132" s="18">
        <v>0.18320291045030371</v>
      </c>
      <c r="L132" s="18">
        <v>0.16943146163654221</v>
      </c>
      <c r="N132" s="18">
        <v>0.1465020235897356</v>
      </c>
      <c r="O132" s="18">
        <v>0.20897815227872479</v>
      </c>
      <c r="P132" s="18">
        <v>0.1849706312032372</v>
      </c>
      <c r="Q132" s="18">
        <v>0.1895847026342635</v>
      </c>
      <c r="R132" s="18">
        <v>0.17390929509997091</v>
      </c>
      <c r="S132" s="18">
        <v>9.4158382476814823E-2</v>
      </c>
      <c r="T132" s="18">
        <v>0.13056976376008439</v>
      </c>
      <c r="V132" s="18">
        <v>0.1612779928686304</v>
      </c>
      <c r="W132" s="18">
        <v>0.18463863074959419</v>
      </c>
      <c r="X132" s="18">
        <v>0.22481681370549211</v>
      </c>
      <c r="Y132" s="18">
        <v>0.17049949601310699</v>
      </c>
      <c r="Z132" s="18">
        <v>0.25240416864503551</v>
      </c>
      <c r="AA132" s="18">
        <v>0.28468346035337772</v>
      </c>
      <c r="AB132" s="18">
        <v>0.16304288107197051</v>
      </c>
      <c r="AC132" s="18">
        <v>0.17592502741749211</v>
      </c>
      <c r="AD132" s="18">
        <v>0.14542847771874631</v>
      </c>
      <c r="AF132" s="18">
        <v>0.12699036716027859</v>
      </c>
      <c r="AG132" s="18">
        <v>0.1837000060642501</v>
      </c>
      <c r="AH132" s="18">
        <v>0.25563383511024212</v>
      </c>
      <c r="AI132" s="18">
        <v>0.24147412642996441</v>
      </c>
      <c r="AJ132" s="18">
        <v>0.17457827029334161</v>
      </c>
      <c r="AK132" s="18">
        <v>0.1907683412286624</v>
      </c>
      <c r="AL132" s="18">
        <v>0.17824489969281249</v>
      </c>
      <c r="AM132" s="18">
        <v>0.16482091619712769</v>
      </c>
      <c r="AO132" s="18">
        <v>0.1475924339229058</v>
      </c>
      <c r="AP132" s="18">
        <v>0.17086527711666921</v>
      </c>
      <c r="AQ132" s="18">
        <v>0.22419951929004789</v>
      </c>
      <c r="AR132" s="18">
        <v>0.20486459508561741</v>
      </c>
      <c r="AS132" s="18">
        <v>0.21017393441138019</v>
      </c>
      <c r="AT132" s="18">
        <v>0.15902353489162879</v>
      </c>
      <c r="AU132" s="18">
        <v>0.16171245865104081</v>
      </c>
      <c r="AV132" s="18">
        <v>0.1304472747403411</v>
      </c>
      <c r="AW132" s="18">
        <v>0.1095747707217504</v>
      </c>
    </row>
    <row r="133" spans="2:49" x14ac:dyDescent="0.35">
      <c r="B133" s="17" t="s">
        <v>101</v>
      </c>
      <c r="C133" s="18">
        <v>7.9825897432483084E-2</v>
      </c>
      <c r="D133" s="18">
        <v>5.4544603411228743E-2</v>
      </c>
      <c r="E133" s="18">
        <v>4.8563667003103043E-2</v>
      </c>
      <c r="F133" s="18">
        <v>6.8393545428423269E-2</v>
      </c>
      <c r="G133" s="18">
        <v>0.1085581959641833</v>
      </c>
      <c r="H133" s="18">
        <v>0.1007657343056934</v>
      </c>
      <c r="I133" s="18">
        <v>8.8632351665173748E-2</v>
      </c>
      <c r="K133" s="18">
        <v>9.7030972756666306E-2</v>
      </c>
      <c r="L133" s="18">
        <v>6.2660404593575497E-2</v>
      </c>
      <c r="N133" s="18">
        <v>6.1423068192449283E-2</v>
      </c>
      <c r="O133" s="18">
        <v>8.6705906996023485E-2</v>
      </c>
      <c r="P133" s="18">
        <v>9.920481700745383E-2</v>
      </c>
      <c r="Q133" s="18">
        <v>7.9157909353301345E-2</v>
      </c>
      <c r="R133" s="18">
        <v>0.1042883810588091</v>
      </c>
      <c r="S133" s="18">
        <v>0</v>
      </c>
      <c r="T133" s="18">
        <v>8.8567396098966689E-2</v>
      </c>
      <c r="V133" s="18">
        <v>5.7548805453643902E-2</v>
      </c>
      <c r="W133" s="18">
        <v>8.0864570823502166E-2</v>
      </c>
      <c r="X133" s="18">
        <v>0.13128795120999309</v>
      </c>
      <c r="Y133" s="18">
        <v>0.12695988249185519</v>
      </c>
      <c r="Z133" s="18">
        <v>6.4984533477812759E-2</v>
      </c>
      <c r="AA133" s="18">
        <v>0.13531441602237221</v>
      </c>
      <c r="AB133" s="18">
        <v>7.8492753850792643E-2</v>
      </c>
      <c r="AC133" s="18">
        <v>5.7985009456802482E-2</v>
      </c>
      <c r="AD133" s="18">
        <v>0.1207843314979154</v>
      </c>
      <c r="AF133" s="18">
        <v>4.0456903839149592E-2</v>
      </c>
      <c r="AG133" s="18">
        <v>7.0158311398786838E-2</v>
      </c>
      <c r="AH133" s="18">
        <v>9.315400463976925E-2</v>
      </c>
      <c r="AI133" s="18">
        <v>0.1216122025368767</v>
      </c>
      <c r="AJ133" s="18">
        <v>0.12217480815534711</v>
      </c>
      <c r="AK133" s="18">
        <v>0.12995780674564239</v>
      </c>
      <c r="AL133" s="18">
        <v>0.1050941164908501</v>
      </c>
      <c r="AM133" s="18">
        <v>7.7026815102332793E-2</v>
      </c>
      <c r="AO133" s="18">
        <v>3.4985563522832948E-2</v>
      </c>
      <c r="AP133" s="18">
        <v>5.5046363718806807E-2</v>
      </c>
      <c r="AQ133" s="18">
        <v>9.2727148692271361E-2</v>
      </c>
      <c r="AR133" s="18">
        <v>0.1249578879532344</v>
      </c>
      <c r="AS133" s="18">
        <v>7.6321425364233156E-2</v>
      </c>
      <c r="AT133" s="18">
        <v>0.1146357261109123</v>
      </c>
      <c r="AU133" s="18">
        <v>9.4925757629136048E-2</v>
      </c>
      <c r="AV133" s="18">
        <v>9.6350664031798913E-2</v>
      </c>
      <c r="AW133" s="18">
        <v>0.25008736784382801</v>
      </c>
    </row>
    <row r="134" spans="2:49" x14ac:dyDescent="0.35">
      <c r="B134" s="17" t="s">
        <v>68</v>
      </c>
      <c r="C134" s="18">
        <v>0.17656953592333369</v>
      </c>
      <c r="D134" s="18">
        <v>0.18379143712904461</v>
      </c>
      <c r="E134" s="18">
        <v>0.1655596270468199</v>
      </c>
      <c r="F134" s="18">
        <v>0.20863856696831359</v>
      </c>
      <c r="G134" s="18">
        <v>0.1751974378323285</v>
      </c>
      <c r="H134" s="18">
        <v>0.17335548516330959</v>
      </c>
      <c r="I134" s="18">
        <v>0.16141998888932299</v>
      </c>
      <c r="K134" s="18">
        <v>0.1190164101310482</v>
      </c>
      <c r="L134" s="18">
        <v>0.22942395622070311</v>
      </c>
      <c r="N134" s="18">
        <v>0.26031089226705262</v>
      </c>
      <c r="O134" s="18">
        <v>0.1832315828898714</v>
      </c>
      <c r="P134" s="18">
        <v>0.14157700709361909</v>
      </c>
      <c r="Q134" s="18">
        <v>0.1136889356258866</v>
      </c>
      <c r="R134" s="18">
        <v>8.7244753320267737E-2</v>
      </c>
      <c r="S134" s="18">
        <v>7.7391629976171925E-2</v>
      </c>
      <c r="T134" s="18">
        <v>0.36880045165670278</v>
      </c>
      <c r="V134" s="18">
        <v>0.1237826515124258</v>
      </c>
      <c r="W134" s="18">
        <v>0.1276649658266949</v>
      </c>
      <c r="X134" s="18">
        <v>0.106263610828528</v>
      </c>
      <c r="Y134" s="18">
        <v>0.1736050897281409</v>
      </c>
      <c r="Z134" s="18">
        <v>0.1891114123023957</v>
      </c>
      <c r="AA134" s="18">
        <v>0.1175452318083938</v>
      </c>
      <c r="AB134" s="18">
        <v>0.31281321289523251</v>
      </c>
      <c r="AC134" s="18">
        <v>0.41078042705328488</v>
      </c>
      <c r="AD134" s="18">
        <v>0.15765427482431679</v>
      </c>
      <c r="AF134" s="18">
        <v>0.13471376477116381</v>
      </c>
      <c r="AG134" s="18">
        <v>0.1206852675532037</v>
      </c>
      <c r="AH134" s="18">
        <v>8.0207604533018673E-2</v>
      </c>
      <c r="AI134" s="18">
        <v>0.14565569278233101</v>
      </c>
      <c r="AJ134" s="18">
        <v>0.16191534064975319</v>
      </c>
      <c r="AK134" s="18">
        <v>0.2261801945406515</v>
      </c>
      <c r="AL134" s="18">
        <v>0.44203228412548412</v>
      </c>
      <c r="AM134" s="18">
        <v>0.31654024769122968</v>
      </c>
      <c r="AO134" s="18">
        <v>0.12553843620344149</v>
      </c>
      <c r="AP134" s="18">
        <v>0.1072281616143462</v>
      </c>
      <c r="AQ134" s="18">
        <v>8.7037937889952566E-2</v>
      </c>
      <c r="AR134" s="18">
        <v>0.15521874922931159</v>
      </c>
      <c r="AS134" s="18">
        <v>0.17736056909896061</v>
      </c>
      <c r="AT134" s="18">
        <v>0.23653106604770971</v>
      </c>
      <c r="AU134" s="18">
        <v>0.44461477132151461</v>
      </c>
      <c r="AV134" s="18">
        <v>0.40726018190656188</v>
      </c>
      <c r="AW134" s="18">
        <v>0.12693992941670099</v>
      </c>
    </row>
    <row r="136" spans="2:49" ht="203" x14ac:dyDescent="0.35">
      <c r="B136" s="14" t="s">
        <v>102</v>
      </c>
    </row>
    <row r="137" spans="2:49" ht="43.5" x14ac:dyDescent="0.35">
      <c r="B137" s="15" t="s">
        <v>103</v>
      </c>
    </row>
    <row r="138" spans="2:49" x14ac:dyDescent="0.35">
      <c r="B138" s="11" t="s">
        <v>59</v>
      </c>
      <c r="C138" s="16">
        <v>992</v>
      </c>
      <c r="D138" s="16">
        <v>124</v>
      </c>
      <c r="E138" s="16">
        <v>160</v>
      </c>
      <c r="F138" s="16">
        <v>171</v>
      </c>
      <c r="G138" s="16">
        <v>166</v>
      </c>
      <c r="H138" s="16">
        <v>144</v>
      </c>
      <c r="I138" s="16">
        <v>227</v>
      </c>
      <c r="K138" s="16">
        <v>471</v>
      </c>
      <c r="L138" s="16">
        <v>519</v>
      </c>
      <c r="N138" s="16">
        <v>253</v>
      </c>
      <c r="O138" s="16">
        <v>217</v>
      </c>
      <c r="P138" s="16">
        <v>100</v>
      </c>
      <c r="Q138" s="16">
        <v>242</v>
      </c>
      <c r="R138" s="16">
        <v>124</v>
      </c>
      <c r="S138" s="16">
        <v>19</v>
      </c>
      <c r="T138" s="16">
        <v>37</v>
      </c>
      <c r="V138" s="16">
        <v>267</v>
      </c>
      <c r="W138" s="16">
        <v>295</v>
      </c>
      <c r="X138" s="16">
        <v>66</v>
      </c>
      <c r="Y138" s="16">
        <v>34</v>
      </c>
      <c r="Z138" s="16">
        <v>15</v>
      </c>
      <c r="AA138" s="16">
        <v>25</v>
      </c>
      <c r="AB138" s="16">
        <v>209</v>
      </c>
      <c r="AC138" s="16">
        <v>32</v>
      </c>
      <c r="AD138" s="16">
        <v>49</v>
      </c>
      <c r="AF138" s="16">
        <v>154</v>
      </c>
      <c r="AG138" s="16">
        <v>323</v>
      </c>
      <c r="AH138" s="16">
        <v>73</v>
      </c>
      <c r="AI138" s="16">
        <v>60</v>
      </c>
      <c r="AJ138" s="16">
        <v>135</v>
      </c>
      <c r="AK138" s="16">
        <v>24</v>
      </c>
      <c r="AL138" s="16">
        <v>23</v>
      </c>
      <c r="AM138" s="16">
        <v>200</v>
      </c>
      <c r="AO138" s="16">
        <v>145</v>
      </c>
      <c r="AP138" s="16">
        <v>267</v>
      </c>
      <c r="AQ138" s="16">
        <v>67</v>
      </c>
      <c r="AR138" s="16">
        <v>107</v>
      </c>
      <c r="AS138" s="16">
        <v>200</v>
      </c>
      <c r="AT138" s="16">
        <v>19</v>
      </c>
      <c r="AU138" s="16">
        <v>62</v>
      </c>
      <c r="AV138" s="16">
        <v>82</v>
      </c>
      <c r="AW138" s="16">
        <v>43</v>
      </c>
    </row>
    <row r="139" spans="2:49" x14ac:dyDescent="0.35">
      <c r="B139" s="12" t="s">
        <v>60</v>
      </c>
      <c r="C139" s="16">
        <v>991</v>
      </c>
      <c r="D139" s="16">
        <v>106</v>
      </c>
      <c r="E139" s="16">
        <v>155</v>
      </c>
      <c r="F139" s="16">
        <v>161</v>
      </c>
      <c r="G139" s="16">
        <v>148</v>
      </c>
      <c r="H139" s="16">
        <v>161</v>
      </c>
      <c r="I139" s="16">
        <v>261</v>
      </c>
      <c r="K139" s="16">
        <v>461</v>
      </c>
      <c r="L139" s="16">
        <v>529</v>
      </c>
      <c r="N139" s="16">
        <v>264</v>
      </c>
      <c r="O139" s="16">
        <v>219</v>
      </c>
      <c r="P139" s="16">
        <v>103</v>
      </c>
      <c r="Q139" s="16">
        <v>236</v>
      </c>
      <c r="R139" s="16">
        <v>116</v>
      </c>
      <c r="S139" s="16">
        <v>16</v>
      </c>
      <c r="T139" s="16">
        <v>37</v>
      </c>
      <c r="V139" s="16">
        <v>285</v>
      </c>
      <c r="W139" s="16">
        <v>286</v>
      </c>
      <c r="X139" s="16">
        <v>67</v>
      </c>
      <c r="Y139" s="16">
        <v>33</v>
      </c>
      <c r="Z139" s="16">
        <v>16</v>
      </c>
      <c r="AA139" s="16">
        <v>25</v>
      </c>
      <c r="AB139" s="16">
        <v>201</v>
      </c>
      <c r="AC139" s="16">
        <v>31</v>
      </c>
      <c r="AD139" s="16">
        <v>47</v>
      </c>
      <c r="AF139" s="16">
        <v>162</v>
      </c>
      <c r="AG139" s="16">
        <v>314</v>
      </c>
      <c r="AH139" s="16">
        <v>75</v>
      </c>
      <c r="AI139" s="16">
        <v>58</v>
      </c>
      <c r="AJ139" s="16">
        <v>140</v>
      </c>
      <c r="AK139" s="16">
        <v>25</v>
      </c>
      <c r="AL139" s="16">
        <v>21</v>
      </c>
      <c r="AM139" s="16">
        <v>195</v>
      </c>
      <c r="AO139" s="16">
        <v>149</v>
      </c>
      <c r="AP139" s="16">
        <v>255</v>
      </c>
      <c r="AQ139" s="16">
        <v>68</v>
      </c>
      <c r="AR139" s="16">
        <v>101</v>
      </c>
      <c r="AS139" s="16">
        <v>210</v>
      </c>
      <c r="AT139" s="16">
        <v>21</v>
      </c>
      <c r="AU139" s="16">
        <v>62</v>
      </c>
      <c r="AV139" s="16">
        <v>84</v>
      </c>
      <c r="AW139" s="16">
        <v>42</v>
      </c>
    </row>
    <row r="140" spans="2:49" x14ac:dyDescent="0.35">
      <c r="B140" s="17" t="s">
        <v>104</v>
      </c>
      <c r="C140" s="18">
        <v>0.1455381279232181</v>
      </c>
      <c r="D140" s="18">
        <v>0.13090525526660271</v>
      </c>
      <c r="E140" s="18">
        <v>0.1850802802411444</v>
      </c>
      <c r="F140" s="18">
        <v>0.14917621149686869</v>
      </c>
      <c r="G140" s="18">
        <v>0.1457766103035118</v>
      </c>
      <c r="H140" s="18">
        <v>0.16474235386031111</v>
      </c>
      <c r="I140" s="18">
        <v>0.1138362980478459</v>
      </c>
      <c r="K140" s="18">
        <v>0.19144825053662201</v>
      </c>
      <c r="L140" s="18">
        <v>0.106003516523461</v>
      </c>
      <c r="N140" s="18">
        <v>0.1214820282017556</v>
      </c>
      <c r="O140" s="18">
        <v>0.12205240219666071</v>
      </c>
      <c r="P140" s="18">
        <v>9.5062838369831218E-2</v>
      </c>
      <c r="Q140" s="18">
        <v>0.1553486487300926</v>
      </c>
      <c r="R140" s="18">
        <v>0.24116154783406721</v>
      </c>
      <c r="S140" s="18">
        <v>0.46413292969808728</v>
      </c>
      <c r="T140" s="18">
        <v>9.6506277701865997E-2</v>
      </c>
      <c r="V140" s="18">
        <v>0.10007539695907181</v>
      </c>
      <c r="W140" s="18">
        <v>0.2156600506653063</v>
      </c>
      <c r="X140" s="18">
        <v>0.26208214799556517</v>
      </c>
      <c r="Y140" s="18">
        <v>0.14622744823602349</v>
      </c>
      <c r="Z140" s="18">
        <v>5.1105663242025201E-2</v>
      </c>
      <c r="AA140" s="18">
        <v>0.19958442104479859</v>
      </c>
      <c r="AB140" s="18">
        <v>9.4045407020432653E-2</v>
      </c>
      <c r="AC140" s="18">
        <v>3.2770951280129433E-2</v>
      </c>
      <c r="AD140" s="18">
        <v>0.1239893156996472</v>
      </c>
      <c r="AF140" s="18">
        <v>9.3281515781502747E-2</v>
      </c>
      <c r="AG140" s="18">
        <v>0.19099096251895539</v>
      </c>
      <c r="AH140" s="18">
        <v>0.2290567070839867</v>
      </c>
      <c r="AI140" s="18">
        <v>0.2566680611835041</v>
      </c>
      <c r="AJ140" s="18">
        <v>0.1133449368511604</v>
      </c>
      <c r="AK140" s="18">
        <v>0.15371811135051491</v>
      </c>
      <c r="AL140" s="18">
        <v>4.7154859933558758E-2</v>
      </c>
      <c r="AM140" s="18">
        <v>8.3273149911200744E-2</v>
      </c>
      <c r="AO140" s="18">
        <v>8.9756125747855339E-2</v>
      </c>
      <c r="AP140" s="18">
        <v>0.20042761208963</v>
      </c>
      <c r="AQ140" s="18">
        <v>0.22673272891229651</v>
      </c>
      <c r="AR140" s="18">
        <v>0.22217455910297501</v>
      </c>
      <c r="AS140" s="18">
        <v>8.4898407771271875E-2</v>
      </c>
      <c r="AT140" s="18">
        <v>0.20767015876761011</v>
      </c>
      <c r="AU140" s="18">
        <v>8.3319078496322752E-2</v>
      </c>
      <c r="AV140" s="18">
        <v>0.10709406985924021</v>
      </c>
      <c r="AW140" s="18">
        <v>0.13765070569089979</v>
      </c>
    </row>
    <row r="141" spans="2:49" x14ac:dyDescent="0.35">
      <c r="B141" s="17" t="s">
        <v>105</v>
      </c>
      <c r="C141" s="18">
        <v>0.26205803860940641</v>
      </c>
      <c r="D141" s="18">
        <v>0.40698711687685019</v>
      </c>
      <c r="E141" s="18">
        <v>0.3407171914266548</v>
      </c>
      <c r="F141" s="18">
        <v>0.30341072865057328</v>
      </c>
      <c r="G141" s="18">
        <v>0.2153176335560838</v>
      </c>
      <c r="H141" s="18">
        <v>0.1907168398024717</v>
      </c>
      <c r="I141" s="18">
        <v>0.20174959328657979</v>
      </c>
      <c r="K141" s="18">
        <v>0.2691909144537239</v>
      </c>
      <c r="L141" s="18">
        <v>0.25659448160055492</v>
      </c>
      <c r="N141" s="18">
        <v>0.17642164615223691</v>
      </c>
      <c r="O141" s="18">
        <v>0.30753936022347839</v>
      </c>
      <c r="P141" s="18">
        <v>0.24941448456440901</v>
      </c>
      <c r="Q141" s="18">
        <v>0.32227960445514231</v>
      </c>
      <c r="R141" s="18">
        <v>0.30354561547004361</v>
      </c>
      <c r="S141" s="18">
        <v>0.1737367484532012</v>
      </c>
      <c r="T141" s="18">
        <v>0.1648924002753486</v>
      </c>
      <c r="V141" s="18">
        <v>0.20829552597845319</v>
      </c>
      <c r="W141" s="18">
        <v>0.33183847981593079</v>
      </c>
      <c r="X141" s="18">
        <v>0.33391871748887492</v>
      </c>
      <c r="Y141" s="18">
        <v>0.37811761260323429</v>
      </c>
      <c r="Z141" s="18">
        <v>0.18884252296286341</v>
      </c>
      <c r="AA141" s="18">
        <v>0.23736335584460549</v>
      </c>
      <c r="AB141" s="18">
        <v>0.2369551046649018</v>
      </c>
      <c r="AC141" s="18">
        <v>0.1217329478792908</v>
      </c>
      <c r="AD141" s="18">
        <v>0.21541424448872529</v>
      </c>
      <c r="AF141" s="18">
        <v>0.17331246343138579</v>
      </c>
      <c r="AG141" s="18">
        <v>0.3381441525718607</v>
      </c>
      <c r="AH141" s="18">
        <v>0.30397604360606739</v>
      </c>
      <c r="AI141" s="18">
        <v>0.34342266594147741</v>
      </c>
      <c r="AJ141" s="18">
        <v>0.29481707343136387</v>
      </c>
      <c r="AK141" s="18">
        <v>9.1810155044050532E-2</v>
      </c>
      <c r="AL141" s="18">
        <v>7.9571606386231092E-2</v>
      </c>
      <c r="AM141" s="18">
        <v>0.19107865965143389</v>
      </c>
      <c r="AO141" s="18">
        <v>0.1496443936567369</v>
      </c>
      <c r="AP141" s="18">
        <v>0.33710902481922728</v>
      </c>
      <c r="AQ141" s="18">
        <v>0.37045048366157379</v>
      </c>
      <c r="AR141" s="18">
        <v>0.37328338302427178</v>
      </c>
      <c r="AS141" s="18">
        <v>0.27611080071133792</v>
      </c>
      <c r="AT141" s="18">
        <v>0.146580288673132</v>
      </c>
      <c r="AU141" s="18">
        <v>0.12526517518009209</v>
      </c>
      <c r="AV141" s="18">
        <v>0.13950158948640079</v>
      </c>
      <c r="AW141" s="18">
        <v>0.20053213218336469</v>
      </c>
    </row>
    <row r="142" spans="2:49" x14ac:dyDescent="0.35">
      <c r="B142" s="17" t="s">
        <v>106</v>
      </c>
      <c r="C142" s="18">
        <v>0.25814231272586929</v>
      </c>
      <c r="D142" s="18">
        <v>0.2871770410195007</v>
      </c>
      <c r="E142" s="18">
        <v>0.25725812597900882</v>
      </c>
      <c r="F142" s="18">
        <v>0.29600788194111838</v>
      </c>
      <c r="G142" s="18">
        <v>0.26255585356280531</v>
      </c>
      <c r="H142" s="18">
        <v>0.21631800602181889</v>
      </c>
      <c r="I142" s="18">
        <v>0.24675453311025569</v>
      </c>
      <c r="K142" s="18">
        <v>0.20960902755054661</v>
      </c>
      <c r="L142" s="18">
        <v>0.2997302785042455</v>
      </c>
      <c r="N142" s="18">
        <v>0.29993734316564391</v>
      </c>
      <c r="O142" s="18">
        <v>0.2318456653240642</v>
      </c>
      <c r="P142" s="18">
        <v>0.28612057761093279</v>
      </c>
      <c r="Q142" s="18">
        <v>0.24011978747732809</v>
      </c>
      <c r="R142" s="18">
        <v>0.23511144314416671</v>
      </c>
      <c r="S142" s="18">
        <v>0.15075488543270479</v>
      </c>
      <c r="T142" s="18">
        <v>0.27172516379073508</v>
      </c>
      <c r="V142" s="18">
        <v>0.2481030507028196</v>
      </c>
      <c r="W142" s="18">
        <v>0.24181593922140479</v>
      </c>
      <c r="X142" s="18">
        <v>0.20956865256025101</v>
      </c>
      <c r="Y142" s="18">
        <v>0.2076941383088054</v>
      </c>
      <c r="Z142" s="18">
        <v>0.43895877801805683</v>
      </c>
      <c r="AA142" s="18">
        <v>0.12958441495551801</v>
      </c>
      <c r="AB142" s="18">
        <v>0.31933970195695871</v>
      </c>
      <c r="AC142" s="18">
        <v>0.24450267661060221</v>
      </c>
      <c r="AD142" s="18">
        <v>0.27776801865383272</v>
      </c>
      <c r="AF142" s="18">
        <v>0.2425097099578751</v>
      </c>
      <c r="AG142" s="18">
        <v>0.23682519137586</v>
      </c>
      <c r="AH142" s="18">
        <v>0.21942698198030011</v>
      </c>
      <c r="AI142" s="18">
        <v>0.1865365762001473</v>
      </c>
      <c r="AJ142" s="18">
        <v>0.24256784189228139</v>
      </c>
      <c r="AK142" s="18">
        <v>0.38375386958314261</v>
      </c>
      <c r="AL142" s="18">
        <v>0.25711289096352241</v>
      </c>
      <c r="AM142" s="18">
        <v>0.33710313048862522</v>
      </c>
      <c r="AO142" s="18">
        <v>0.23942211455976639</v>
      </c>
      <c r="AP142" s="18">
        <v>0.2835239619268124</v>
      </c>
      <c r="AQ142" s="18">
        <v>0.21085001577165521</v>
      </c>
      <c r="AR142" s="18">
        <v>0.18232584665402329</v>
      </c>
      <c r="AS142" s="18">
        <v>0.2604397993985364</v>
      </c>
      <c r="AT142" s="18">
        <v>0.33716217834550832</v>
      </c>
      <c r="AU142" s="18">
        <v>0.29064332116976321</v>
      </c>
      <c r="AV142" s="18">
        <v>0.29994773155089122</v>
      </c>
      <c r="AW142" s="18">
        <v>0.24521507181145469</v>
      </c>
    </row>
    <row r="143" spans="2:49" x14ac:dyDescent="0.35">
      <c r="B143" s="17" t="s">
        <v>107</v>
      </c>
      <c r="C143" s="18">
        <v>0.1263335283501423</v>
      </c>
      <c r="D143" s="18">
        <v>6.8686249619295495E-2</v>
      </c>
      <c r="E143" s="18">
        <v>7.0244163740771345E-2</v>
      </c>
      <c r="F143" s="18">
        <v>0.1069967670320907</v>
      </c>
      <c r="G143" s="18">
        <v>0.15719464298437771</v>
      </c>
      <c r="H143" s="18">
        <v>0.1192406345748835</v>
      </c>
      <c r="I143" s="18">
        <v>0.1816545344124767</v>
      </c>
      <c r="K143" s="18">
        <v>0.13782428538530711</v>
      </c>
      <c r="L143" s="18">
        <v>0.1166933537114547</v>
      </c>
      <c r="N143" s="18">
        <v>0.13670574662134721</v>
      </c>
      <c r="O143" s="18">
        <v>0.119520007867114</v>
      </c>
      <c r="P143" s="18">
        <v>0.11346463666091421</v>
      </c>
      <c r="Q143" s="18">
        <v>0.13845205060315621</v>
      </c>
      <c r="R143" s="18">
        <v>0.14054275357137591</v>
      </c>
      <c r="S143" s="18">
        <v>0.14490040317174771</v>
      </c>
      <c r="T143" s="18">
        <v>0</v>
      </c>
      <c r="V143" s="18">
        <v>0.18933876965070121</v>
      </c>
      <c r="W143" s="18">
        <v>8.9700827863324201E-2</v>
      </c>
      <c r="X143" s="18">
        <v>0.1318566984373187</v>
      </c>
      <c r="Y143" s="18">
        <v>0.22525640691186249</v>
      </c>
      <c r="Z143" s="18">
        <v>6.9943062009678675E-2</v>
      </c>
      <c r="AA143" s="18">
        <v>0.1642353710925552</v>
      </c>
      <c r="AB143" s="18">
        <v>8.0791354070406884E-2</v>
      </c>
      <c r="AC143" s="18">
        <v>6.4752981970455051E-2</v>
      </c>
      <c r="AD143" s="18">
        <v>0.1236578487140003</v>
      </c>
      <c r="AF143" s="18">
        <v>0.22490435571579359</v>
      </c>
      <c r="AG143" s="18">
        <v>0.1013675643187163</v>
      </c>
      <c r="AH143" s="18">
        <v>0.15729016042527269</v>
      </c>
      <c r="AI143" s="18">
        <v>0.1092467121160276</v>
      </c>
      <c r="AJ143" s="18">
        <v>0.1195764066440376</v>
      </c>
      <c r="AK143" s="18">
        <v>0.1663352768970984</v>
      </c>
      <c r="AL143" s="18">
        <v>0.14150763380421391</v>
      </c>
      <c r="AM143" s="18">
        <v>7.5628975270799342E-2</v>
      </c>
      <c r="AO143" s="18">
        <v>0.24700446459686859</v>
      </c>
      <c r="AP143" s="18">
        <v>0.10018235053460831</v>
      </c>
      <c r="AQ143" s="18">
        <v>0.1145937469158803</v>
      </c>
      <c r="AR143" s="18">
        <v>0.1231855922470684</v>
      </c>
      <c r="AS143" s="18">
        <v>9.9482588361878538E-2</v>
      </c>
      <c r="AT143" s="18">
        <v>0.19492614817275111</v>
      </c>
      <c r="AU143" s="18">
        <v>7.0391882050106575E-2</v>
      </c>
      <c r="AV143" s="18">
        <v>0.114275266655364</v>
      </c>
      <c r="AW143" s="18">
        <v>8.917335367059713E-2</v>
      </c>
    </row>
    <row r="144" spans="2:49" x14ac:dyDescent="0.35">
      <c r="B144" s="17" t="s">
        <v>108</v>
      </c>
      <c r="C144" s="18">
        <v>8.9214573115892676E-2</v>
      </c>
      <c r="D144" s="18">
        <v>2.659450350413093E-2</v>
      </c>
      <c r="E144" s="18">
        <v>4.0917552002382861E-2</v>
      </c>
      <c r="F144" s="18">
        <v>6.4709695841678072E-2</v>
      </c>
      <c r="G144" s="18">
        <v>7.5702093678860993E-2</v>
      </c>
      <c r="H144" s="18">
        <v>0.13683453991556579</v>
      </c>
      <c r="I144" s="18">
        <v>0.13664432123724871</v>
      </c>
      <c r="K144" s="18">
        <v>0.1184539365111911</v>
      </c>
      <c r="L144" s="18">
        <v>6.4025808445092355E-2</v>
      </c>
      <c r="N144" s="18">
        <v>0.10902565620165559</v>
      </c>
      <c r="O144" s="18">
        <v>8.318354227506812E-2</v>
      </c>
      <c r="P144" s="18">
        <v>0.1370552875234094</v>
      </c>
      <c r="Q144" s="18">
        <v>7.6506477353256191E-2</v>
      </c>
      <c r="R144" s="18">
        <v>3.5311444290163627E-2</v>
      </c>
      <c r="S144" s="18">
        <v>0</v>
      </c>
      <c r="T144" s="18">
        <v>0.13858147317986511</v>
      </c>
      <c r="V144" s="18">
        <v>0.1799618501957993</v>
      </c>
      <c r="W144" s="18">
        <v>6.015366288356859E-2</v>
      </c>
      <c r="X144" s="18">
        <v>1.515551637840405E-2</v>
      </c>
      <c r="Y144" s="18">
        <v>2.1985826711065519E-2</v>
      </c>
      <c r="Z144" s="18">
        <v>0.18180205577697339</v>
      </c>
      <c r="AA144" s="18">
        <v>7.0598786825334936E-2</v>
      </c>
      <c r="AB144" s="18">
        <v>3.8237223810541759E-2</v>
      </c>
      <c r="AC144" s="18">
        <v>4.8323769364449938E-2</v>
      </c>
      <c r="AD144" s="18">
        <v>9.3755290695638177E-2</v>
      </c>
      <c r="AF144" s="18">
        <v>0.18879845276667501</v>
      </c>
      <c r="AG144" s="18">
        <v>6.4909867311793643E-2</v>
      </c>
      <c r="AH144" s="18">
        <v>1.352743199781984E-2</v>
      </c>
      <c r="AI144" s="18">
        <v>3.0964371880971311E-2</v>
      </c>
      <c r="AJ144" s="18">
        <v>0.13601465566656229</v>
      </c>
      <c r="AK144" s="18">
        <v>0.122711421082251</v>
      </c>
      <c r="AL144" s="18">
        <v>3.2050993131245223E-2</v>
      </c>
      <c r="AM144" s="18">
        <v>6.0294824281839937E-2</v>
      </c>
      <c r="AO144" s="18">
        <v>0.2026700491320155</v>
      </c>
      <c r="AP144" s="18">
        <v>3.4383416892520717E-2</v>
      </c>
      <c r="AQ144" s="18">
        <v>1.51076997905399E-2</v>
      </c>
      <c r="AR144" s="18">
        <v>2.728243238401799E-2</v>
      </c>
      <c r="AS144" s="18">
        <v>0.14926869250655031</v>
      </c>
      <c r="AT144" s="18">
        <v>0</v>
      </c>
      <c r="AU144" s="18">
        <v>9.7657010876396555E-2</v>
      </c>
      <c r="AV144" s="18">
        <v>1.027604284191027E-2</v>
      </c>
      <c r="AW144" s="18">
        <v>0.17743573728547801</v>
      </c>
    </row>
    <row r="145" spans="2:49" x14ac:dyDescent="0.35">
      <c r="B145" s="17" t="s">
        <v>68</v>
      </c>
      <c r="C145" s="18">
        <v>0.1187134192754712</v>
      </c>
      <c r="D145" s="18">
        <v>7.9649833713619791E-2</v>
      </c>
      <c r="E145" s="18">
        <v>0.1057826866100376</v>
      </c>
      <c r="F145" s="18">
        <v>7.9698715037670911E-2</v>
      </c>
      <c r="G145" s="18">
        <v>0.14345316591436061</v>
      </c>
      <c r="H145" s="18">
        <v>0.172147625824949</v>
      </c>
      <c r="I145" s="18">
        <v>0.11936071990559299</v>
      </c>
      <c r="K145" s="18">
        <v>7.3473585562609092E-2</v>
      </c>
      <c r="L145" s="18">
        <v>0.15695256121519149</v>
      </c>
      <c r="N145" s="18">
        <v>0.15642757965736101</v>
      </c>
      <c r="O145" s="18">
        <v>0.13585902211361461</v>
      </c>
      <c r="P145" s="18">
        <v>0.1188821752705032</v>
      </c>
      <c r="Q145" s="18">
        <v>6.7293431381024546E-2</v>
      </c>
      <c r="R145" s="18">
        <v>4.4327195690182772E-2</v>
      </c>
      <c r="S145" s="18">
        <v>6.6475033244258908E-2</v>
      </c>
      <c r="T145" s="18">
        <v>0.32829468505218518</v>
      </c>
      <c r="V145" s="18">
        <v>7.4225406513154832E-2</v>
      </c>
      <c r="W145" s="18">
        <v>6.0831039550465323E-2</v>
      </c>
      <c r="X145" s="18">
        <v>4.7418267139585829E-2</v>
      </c>
      <c r="Y145" s="18">
        <v>2.0718567229008888E-2</v>
      </c>
      <c r="Z145" s="18">
        <v>6.9347917990402699E-2</v>
      </c>
      <c r="AA145" s="18">
        <v>0.19863365023718771</v>
      </c>
      <c r="AB145" s="18">
        <v>0.2306312084767583</v>
      </c>
      <c r="AC145" s="18">
        <v>0.48791667289507262</v>
      </c>
      <c r="AD145" s="18">
        <v>0.1654152817481564</v>
      </c>
      <c r="AF145" s="18">
        <v>7.7193502346767848E-2</v>
      </c>
      <c r="AG145" s="18">
        <v>6.7762261902813883E-2</v>
      </c>
      <c r="AH145" s="18">
        <v>7.6722674906553059E-2</v>
      </c>
      <c r="AI145" s="18">
        <v>7.3161612677872148E-2</v>
      </c>
      <c r="AJ145" s="18">
        <v>9.367908551459421E-2</v>
      </c>
      <c r="AK145" s="18">
        <v>8.16711660429425E-2</v>
      </c>
      <c r="AL145" s="18">
        <v>0.44260201578122838</v>
      </c>
      <c r="AM145" s="18">
        <v>0.25262126039610089</v>
      </c>
      <c r="AO145" s="18">
        <v>7.1502852306757222E-2</v>
      </c>
      <c r="AP145" s="18">
        <v>4.437363373720133E-2</v>
      </c>
      <c r="AQ145" s="18">
        <v>6.2265324948054257E-2</v>
      </c>
      <c r="AR145" s="18">
        <v>7.1748186587643481E-2</v>
      </c>
      <c r="AS145" s="18">
        <v>0.12979971125042511</v>
      </c>
      <c r="AT145" s="18">
        <v>0.1136612260409985</v>
      </c>
      <c r="AU145" s="18">
        <v>0.33272353222731887</v>
      </c>
      <c r="AV145" s="18">
        <v>0.32890529960619352</v>
      </c>
      <c r="AW145" s="18">
        <v>0.1499929993582057</v>
      </c>
    </row>
    <row r="147" spans="2:49" ht="203" x14ac:dyDescent="0.35">
      <c r="B147" s="14" t="s">
        <v>109</v>
      </c>
    </row>
    <row r="148" spans="2:49" ht="43.5" x14ac:dyDescent="0.35">
      <c r="B148" s="15" t="s">
        <v>110</v>
      </c>
    </row>
    <row r="149" spans="2:49" x14ac:dyDescent="0.35">
      <c r="B149" s="11" t="s">
        <v>59</v>
      </c>
      <c r="C149" s="16">
        <v>1038</v>
      </c>
      <c r="D149" s="16">
        <v>124</v>
      </c>
      <c r="E149" s="16">
        <v>194</v>
      </c>
      <c r="F149" s="16">
        <v>194</v>
      </c>
      <c r="G149" s="16">
        <v>182</v>
      </c>
      <c r="H149" s="16">
        <v>153</v>
      </c>
      <c r="I149" s="16">
        <v>191</v>
      </c>
      <c r="K149" s="16">
        <v>535</v>
      </c>
      <c r="L149" s="16">
        <v>499</v>
      </c>
      <c r="N149" s="16">
        <v>262</v>
      </c>
      <c r="O149" s="16">
        <v>238</v>
      </c>
      <c r="P149" s="16">
        <v>102</v>
      </c>
      <c r="Q149" s="16">
        <v>265</v>
      </c>
      <c r="R149" s="16">
        <v>114</v>
      </c>
      <c r="S149" s="16">
        <v>25</v>
      </c>
      <c r="T149" s="16">
        <v>32</v>
      </c>
      <c r="V149" s="16">
        <v>300</v>
      </c>
      <c r="W149" s="16">
        <v>309</v>
      </c>
      <c r="X149" s="16">
        <v>48</v>
      </c>
      <c r="Y149" s="16">
        <v>36</v>
      </c>
      <c r="Z149" s="16">
        <v>21</v>
      </c>
      <c r="AA149" s="16">
        <v>19</v>
      </c>
      <c r="AB149" s="16">
        <v>233</v>
      </c>
      <c r="AC149" s="16">
        <v>31</v>
      </c>
      <c r="AD149" s="16">
        <v>41</v>
      </c>
      <c r="AF149" s="16">
        <v>184</v>
      </c>
      <c r="AG149" s="16">
        <v>354</v>
      </c>
      <c r="AH149" s="16">
        <v>48</v>
      </c>
      <c r="AI149" s="16">
        <v>65</v>
      </c>
      <c r="AJ149" s="16">
        <v>126</v>
      </c>
      <c r="AK149" s="16">
        <v>19</v>
      </c>
      <c r="AL149" s="16">
        <v>22</v>
      </c>
      <c r="AM149" s="16">
        <v>220</v>
      </c>
      <c r="AO149" s="16">
        <v>167</v>
      </c>
      <c r="AP149" s="16">
        <v>290</v>
      </c>
      <c r="AQ149" s="16">
        <v>67</v>
      </c>
      <c r="AR149" s="16">
        <v>105</v>
      </c>
      <c r="AS149" s="16">
        <v>221</v>
      </c>
      <c r="AT149" s="16">
        <v>14</v>
      </c>
      <c r="AU149" s="16">
        <v>75</v>
      </c>
      <c r="AV149" s="16">
        <v>65</v>
      </c>
      <c r="AW149" s="16">
        <v>34</v>
      </c>
    </row>
    <row r="150" spans="2:49" x14ac:dyDescent="0.35">
      <c r="B150" s="12" t="s">
        <v>60</v>
      </c>
      <c r="C150" s="16">
        <v>1043</v>
      </c>
      <c r="D150" s="16">
        <v>109</v>
      </c>
      <c r="E150" s="16">
        <v>190</v>
      </c>
      <c r="F150" s="16">
        <v>184</v>
      </c>
      <c r="G150" s="16">
        <v>166</v>
      </c>
      <c r="H150" s="16">
        <v>171</v>
      </c>
      <c r="I150" s="16">
        <v>223</v>
      </c>
      <c r="K150" s="16">
        <v>523</v>
      </c>
      <c r="L150" s="16">
        <v>516</v>
      </c>
      <c r="N150" s="16">
        <v>276</v>
      </c>
      <c r="O150" s="16">
        <v>239</v>
      </c>
      <c r="P150" s="16">
        <v>108</v>
      </c>
      <c r="Q150" s="16">
        <v>259</v>
      </c>
      <c r="R150" s="16">
        <v>106</v>
      </c>
      <c r="S150" s="16">
        <v>21</v>
      </c>
      <c r="T150" s="16">
        <v>33</v>
      </c>
      <c r="V150" s="16">
        <v>317</v>
      </c>
      <c r="W150" s="16">
        <v>304</v>
      </c>
      <c r="X150" s="16">
        <v>47</v>
      </c>
      <c r="Y150" s="16">
        <v>33</v>
      </c>
      <c r="Z150" s="16">
        <v>23</v>
      </c>
      <c r="AA150" s="16">
        <v>19</v>
      </c>
      <c r="AB150" s="16">
        <v>226</v>
      </c>
      <c r="AC150" s="16">
        <v>31</v>
      </c>
      <c r="AD150" s="16">
        <v>43</v>
      </c>
      <c r="AF150" s="16">
        <v>196</v>
      </c>
      <c r="AG150" s="16">
        <v>346</v>
      </c>
      <c r="AH150" s="16">
        <v>48</v>
      </c>
      <c r="AI150" s="16">
        <v>61</v>
      </c>
      <c r="AJ150" s="16">
        <v>133</v>
      </c>
      <c r="AK150" s="16">
        <v>19</v>
      </c>
      <c r="AL150" s="16">
        <v>22</v>
      </c>
      <c r="AM150" s="16">
        <v>218</v>
      </c>
      <c r="AO150" s="16">
        <v>172</v>
      </c>
      <c r="AP150" s="16">
        <v>284</v>
      </c>
      <c r="AQ150" s="16">
        <v>66</v>
      </c>
      <c r="AR150" s="16">
        <v>99</v>
      </c>
      <c r="AS150" s="16">
        <v>235</v>
      </c>
      <c r="AT150" s="16">
        <v>14</v>
      </c>
      <c r="AU150" s="16">
        <v>74</v>
      </c>
      <c r="AV150" s="16">
        <v>66</v>
      </c>
      <c r="AW150" s="16">
        <v>33</v>
      </c>
    </row>
    <row r="151" spans="2:49" x14ac:dyDescent="0.35">
      <c r="B151" s="17" t="s">
        <v>104</v>
      </c>
      <c r="C151" s="18">
        <v>0.13254124948825341</v>
      </c>
      <c r="D151" s="18">
        <v>0.1248003337079798</v>
      </c>
      <c r="E151" s="18">
        <v>0.1216560849355717</v>
      </c>
      <c r="F151" s="18">
        <v>0.15676029903782329</v>
      </c>
      <c r="G151" s="18">
        <v>0.17207431290749409</v>
      </c>
      <c r="H151" s="18">
        <v>8.7163628133773707E-2</v>
      </c>
      <c r="I151" s="18">
        <v>0.13101021432279061</v>
      </c>
      <c r="K151" s="18">
        <v>0.15452452563676791</v>
      </c>
      <c r="L151" s="18">
        <v>0.11127413198675121</v>
      </c>
      <c r="N151" s="18">
        <v>0.1172627113064816</v>
      </c>
      <c r="O151" s="18">
        <v>0.1473829149081777</v>
      </c>
      <c r="P151" s="18">
        <v>6.9225893785946735E-2</v>
      </c>
      <c r="Q151" s="18">
        <v>0.1568470043658664</v>
      </c>
      <c r="R151" s="18">
        <v>0.14821693976629671</v>
      </c>
      <c r="S151" s="18">
        <v>0.24171317349058111</v>
      </c>
      <c r="T151" s="18">
        <v>5.1290637225065328E-2</v>
      </c>
      <c r="V151" s="18">
        <v>0.16444704041355829</v>
      </c>
      <c r="W151" s="18">
        <v>0.1231725947506936</v>
      </c>
      <c r="X151" s="18">
        <v>0.15029433052639721</v>
      </c>
      <c r="Y151" s="18">
        <v>0.1041775302302156</v>
      </c>
      <c r="Z151" s="18">
        <v>0.2052743893462943</v>
      </c>
      <c r="AA151" s="18">
        <v>0.1044790067395229</v>
      </c>
      <c r="AB151" s="18">
        <v>0.10335835443630979</v>
      </c>
      <c r="AC151" s="18">
        <v>5.7140169860479581E-2</v>
      </c>
      <c r="AD151" s="18">
        <v>0.1465631270430805</v>
      </c>
      <c r="AF151" s="18">
        <v>0.1096089182071233</v>
      </c>
      <c r="AG151" s="18">
        <v>0.1168793221241996</v>
      </c>
      <c r="AH151" s="18">
        <v>0.18146283820376291</v>
      </c>
      <c r="AI151" s="18">
        <v>0.13825743284646591</v>
      </c>
      <c r="AJ151" s="18">
        <v>0.28649982589137613</v>
      </c>
      <c r="AK151" s="18">
        <v>0.21993957466661851</v>
      </c>
      <c r="AL151" s="18">
        <v>0</v>
      </c>
      <c r="AM151" s="18">
        <v>7.6898221366755518E-2</v>
      </c>
      <c r="AO151" s="18">
        <v>0.1144419593967782</v>
      </c>
      <c r="AP151" s="18">
        <v>0.1104908681549264</v>
      </c>
      <c r="AQ151" s="18">
        <v>6.9084755815444016E-2</v>
      </c>
      <c r="AR151" s="18">
        <v>0.14723060221163661</v>
      </c>
      <c r="AS151" s="18">
        <v>0.21514002921604219</v>
      </c>
      <c r="AT151" s="18">
        <v>0.2170643882925706</v>
      </c>
      <c r="AU151" s="18">
        <v>7.168061252989455E-2</v>
      </c>
      <c r="AV151" s="18">
        <v>2.3435603580173599E-2</v>
      </c>
      <c r="AW151" s="18">
        <v>0.23029886355092699</v>
      </c>
    </row>
    <row r="152" spans="2:49" x14ac:dyDescent="0.35">
      <c r="B152" s="17" t="s">
        <v>105</v>
      </c>
      <c r="C152" s="18">
        <v>0.2413800107572881</v>
      </c>
      <c r="D152" s="18">
        <v>0.23832117800991781</v>
      </c>
      <c r="E152" s="18">
        <v>0.31100958488082248</v>
      </c>
      <c r="F152" s="18">
        <v>0.23789506995685389</v>
      </c>
      <c r="G152" s="18">
        <v>0.25290377681642218</v>
      </c>
      <c r="H152" s="18">
        <v>0.23045534155984701</v>
      </c>
      <c r="I152" s="18">
        <v>0.1862821413998117</v>
      </c>
      <c r="K152" s="18">
        <v>0.26284979648666362</v>
      </c>
      <c r="L152" s="18">
        <v>0.2198365721244627</v>
      </c>
      <c r="N152" s="18">
        <v>0.18519324012015029</v>
      </c>
      <c r="O152" s="18">
        <v>0.26874759629365208</v>
      </c>
      <c r="P152" s="18">
        <v>0.25167895919347377</v>
      </c>
      <c r="Q152" s="18">
        <v>0.26074622347932841</v>
      </c>
      <c r="R152" s="18">
        <v>0.29175790575604149</v>
      </c>
      <c r="S152" s="18">
        <v>0.30223898722282388</v>
      </c>
      <c r="T152" s="18">
        <v>0.1281658276503522</v>
      </c>
      <c r="V152" s="18">
        <v>0.2499399511875362</v>
      </c>
      <c r="W152" s="18">
        <v>0.26378563322721088</v>
      </c>
      <c r="X152" s="18">
        <v>0.25435137545707742</v>
      </c>
      <c r="Y152" s="18">
        <v>0.21336391900280841</v>
      </c>
      <c r="Z152" s="18">
        <v>0.39265003087972988</v>
      </c>
      <c r="AA152" s="18">
        <v>0.21202975166133481</v>
      </c>
      <c r="AB152" s="18">
        <v>0.18891897084155701</v>
      </c>
      <c r="AC152" s="18">
        <v>0.26088022740811112</v>
      </c>
      <c r="AD152" s="18">
        <v>0.2199781137058345</v>
      </c>
      <c r="AF152" s="18">
        <v>0.24891885680764919</v>
      </c>
      <c r="AG152" s="18">
        <v>0.27704604938128291</v>
      </c>
      <c r="AH152" s="18">
        <v>0.21220468281678059</v>
      </c>
      <c r="AI152" s="18">
        <v>0.26161081981548712</v>
      </c>
      <c r="AJ152" s="18">
        <v>0.22456029793466209</v>
      </c>
      <c r="AK152" s="18">
        <v>0.25031964998414152</v>
      </c>
      <c r="AL152" s="18">
        <v>0.22453932395028389</v>
      </c>
      <c r="AM152" s="18">
        <v>0.18982792132911239</v>
      </c>
      <c r="AO152" s="18">
        <v>0.22341162620435639</v>
      </c>
      <c r="AP152" s="18">
        <v>0.25394141187629948</v>
      </c>
      <c r="AQ152" s="18">
        <v>0.30583958747058859</v>
      </c>
      <c r="AR152" s="18">
        <v>0.2105990872239713</v>
      </c>
      <c r="AS152" s="18">
        <v>0.27777383119481558</v>
      </c>
      <c r="AT152" s="18">
        <v>0.28815576312272112</v>
      </c>
      <c r="AU152" s="18">
        <v>0.11082159537400189</v>
      </c>
      <c r="AV152" s="18">
        <v>0.2490536117050573</v>
      </c>
      <c r="AW152" s="18">
        <v>0.18846081416188129</v>
      </c>
    </row>
    <row r="153" spans="2:49" x14ac:dyDescent="0.35">
      <c r="B153" s="17" t="s">
        <v>106</v>
      </c>
      <c r="C153" s="18">
        <v>0.26375819517865201</v>
      </c>
      <c r="D153" s="18">
        <v>0.34676666856188743</v>
      </c>
      <c r="E153" s="18">
        <v>0.26604782264496579</v>
      </c>
      <c r="F153" s="18">
        <v>0.26120485337633981</v>
      </c>
      <c r="G153" s="18">
        <v>0.23240104761283309</v>
      </c>
      <c r="H153" s="18">
        <v>0.25252007314814101</v>
      </c>
      <c r="I153" s="18">
        <v>0.25510052843744868</v>
      </c>
      <c r="K153" s="18">
        <v>0.23884183761867811</v>
      </c>
      <c r="L153" s="18">
        <v>0.29110186708798291</v>
      </c>
      <c r="N153" s="18">
        <v>0.31175593817535779</v>
      </c>
      <c r="O153" s="18">
        <v>0.24093077519196199</v>
      </c>
      <c r="P153" s="18">
        <v>0.28075254847859921</v>
      </c>
      <c r="Q153" s="18">
        <v>0.24240621236788781</v>
      </c>
      <c r="R153" s="18">
        <v>0.253049014831634</v>
      </c>
      <c r="S153" s="18">
        <v>0.22609912467398621</v>
      </c>
      <c r="T153" s="18">
        <v>0.19810445308423091</v>
      </c>
      <c r="V153" s="18">
        <v>0.22310593430398429</v>
      </c>
      <c r="W153" s="18">
        <v>0.24663570381887101</v>
      </c>
      <c r="X153" s="18">
        <v>0.1236092274643687</v>
      </c>
      <c r="Y153" s="18">
        <v>0.35368184217760917</v>
      </c>
      <c r="Z153" s="18">
        <v>0.34942289578497632</v>
      </c>
      <c r="AA153" s="18">
        <v>0.3628045037413774</v>
      </c>
      <c r="AB153" s="18">
        <v>0.31995732376114178</v>
      </c>
      <c r="AC153" s="18">
        <v>0.2160626147355296</v>
      </c>
      <c r="AD153" s="18">
        <v>0.41774184681004711</v>
      </c>
      <c r="AF153" s="18">
        <v>0.23401321621845289</v>
      </c>
      <c r="AG153" s="18">
        <v>0.27133185716259928</v>
      </c>
      <c r="AH153" s="18">
        <v>0.14804698138706429</v>
      </c>
      <c r="AI153" s="18">
        <v>0.26440610974517292</v>
      </c>
      <c r="AJ153" s="18">
        <v>0.28652954877573961</v>
      </c>
      <c r="AK153" s="18">
        <v>0.21351716827008069</v>
      </c>
      <c r="AL153" s="18">
        <v>0.34398045555852841</v>
      </c>
      <c r="AM153" s="18">
        <v>0.28612840462139311</v>
      </c>
      <c r="AO153" s="18">
        <v>0.27179384917363891</v>
      </c>
      <c r="AP153" s="18">
        <v>0.26323016442835528</v>
      </c>
      <c r="AQ153" s="18">
        <v>0.22841801563114689</v>
      </c>
      <c r="AR153" s="18">
        <v>0.30048920699364179</v>
      </c>
      <c r="AS153" s="18">
        <v>0.27256822262325758</v>
      </c>
      <c r="AT153" s="18">
        <v>0.27624946550422019</v>
      </c>
      <c r="AU153" s="18">
        <v>0.27032290389267932</v>
      </c>
      <c r="AV153" s="18">
        <v>0.18916162522868421</v>
      </c>
      <c r="AW153" s="18">
        <v>0.25421521501262628</v>
      </c>
    </row>
    <row r="154" spans="2:49" x14ac:dyDescent="0.35">
      <c r="B154" s="17" t="s">
        <v>107</v>
      </c>
      <c r="C154" s="18">
        <v>0.1242036652739013</v>
      </c>
      <c r="D154" s="18">
        <v>0.1328735886853554</v>
      </c>
      <c r="E154" s="18">
        <v>0.12378448526838109</v>
      </c>
      <c r="F154" s="18">
        <v>9.7996761646337804E-2</v>
      </c>
      <c r="G154" s="18">
        <v>0.1046900993546316</v>
      </c>
      <c r="H154" s="18">
        <v>0.15222177846467799</v>
      </c>
      <c r="I154" s="18">
        <v>0.134954834106535</v>
      </c>
      <c r="K154" s="18">
        <v>0.1397793078297041</v>
      </c>
      <c r="L154" s="18">
        <v>0.1074782688408228</v>
      </c>
      <c r="N154" s="18">
        <v>0.1144842518616028</v>
      </c>
      <c r="O154" s="18">
        <v>0.13920204122056071</v>
      </c>
      <c r="P154" s="18">
        <v>0.15676381675092921</v>
      </c>
      <c r="Q154" s="18">
        <v>0.12988101670319149</v>
      </c>
      <c r="R154" s="18">
        <v>0.1019734281658113</v>
      </c>
      <c r="S154" s="18">
        <v>4.8582401037135341E-2</v>
      </c>
      <c r="T154" s="18">
        <v>6.5605689160859793E-2</v>
      </c>
      <c r="V154" s="18">
        <v>0.16562868789525209</v>
      </c>
      <c r="W154" s="18">
        <v>0.1206865454581585</v>
      </c>
      <c r="X154" s="18">
        <v>0.1675267567934339</v>
      </c>
      <c r="Y154" s="18">
        <v>2.6447675580768631E-2</v>
      </c>
      <c r="Z154" s="18">
        <v>0</v>
      </c>
      <c r="AA154" s="18">
        <v>0.10505484018680181</v>
      </c>
      <c r="AB154" s="18">
        <v>9.5723218356446732E-2</v>
      </c>
      <c r="AC154" s="18">
        <v>0.17144767732349361</v>
      </c>
      <c r="AD154" s="18">
        <v>6.3671198793798067E-2</v>
      </c>
      <c r="AF154" s="18">
        <v>0.18243754727734099</v>
      </c>
      <c r="AG154" s="18">
        <v>0.1152720913066797</v>
      </c>
      <c r="AH154" s="18">
        <v>0.17906856965036641</v>
      </c>
      <c r="AI154" s="18">
        <v>0.10244167275341071</v>
      </c>
      <c r="AJ154" s="18">
        <v>9.4902476443264897E-2</v>
      </c>
      <c r="AK154" s="18">
        <v>0</v>
      </c>
      <c r="AL154" s="18">
        <v>4.6474440862901277E-2</v>
      </c>
      <c r="AM154" s="18">
        <v>0.1166738978510287</v>
      </c>
      <c r="AO154" s="18">
        <v>0.20224645953381301</v>
      </c>
      <c r="AP154" s="18">
        <v>0.13944913823946531</v>
      </c>
      <c r="AQ154" s="18">
        <v>0.1164562511754904</v>
      </c>
      <c r="AR154" s="18">
        <v>0.12740370464747611</v>
      </c>
      <c r="AS154" s="18">
        <v>7.6727058308820151E-2</v>
      </c>
      <c r="AT154" s="18">
        <v>0</v>
      </c>
      <c r="AU154" s="18">
        <v>4.9473091752150693E-2</v>
      </c>
      <c r="AV154" s="18">
        <v>0.11388501402135059</v>
      </c>
      <c r="AW154" s="18">
        <v>0.17171547765579859</v>
      </c>
    </row>
    <row r="155" spans="2:49" x14ac:dyDescent="0.35">
      <c r="B155" s="17" t="s">
        <v>108</v>
      </c>
      <c r="C155" s="18">
        <v>0.11983857039006671</v>
      </c>
      <c r="D155" s="18">
        <v>7.8457396319073003E-2</v>
      </c>
      <c r="E155" s="18">
        <v>6.7240669909818321E-2</v>
      </c>
      <c r="F155" s="18">
        <v>8.0254441482671968E-2</v>
      </c>
      <c r="G155" s="18">
        <v>0.1093413435958209</v>
      </c>
      <c r="H155" s="18">
        <v>0.16409419481152859</v>
      </c>
      <c r="I155" s="18">
        <v>0.19142607883104029</v>
      </c>
      <c r="K155" s="18">
        <v>0.14294970720591901</v>
      </c>
      <c r="L155" s="18">
        <v>9.3046765666456144E-2</v>
      </c>
      <c r="N155" s="18">
        <v>0.11100917021999671</v>
      </c>
      <c r="O155" s="18">
        <v>0.1131483847517759</v>
      </c>
      <c r="P155" s="18">
        <v>0.15354267028194851</v>
      </c>
      <c r="Q155" s="18">
        <v>0.1040524824878334</v>
      </c>
      <c r="R155" s="18">
        <v>0.1387789777928353</v>
      </c>
      <c r="S155" s="18">
        <v>8.7991055814210614E-2</v>
      </c>
      <c r="T155" s="18">
        <v>0.21362443286321001</v>
      </c>
      <c r="V155" s="18">
        <v>0.1187548673591962</v>
      </c>
      <c r="W155" s="18">
        <v>0.14608787020572869</v>
      </c>
      <c r="X155" s="18">
        <v>0.20839038444718619</v>
      </c>
      <c r="Y155" s="18">
        <v>0.1043077685051968</v>
      </c>
      <c r="Z155" s="18">
        <v>0</v>
      </c>
      <c r="AA155" s="18">
        <v>0.15051646200003971</v>
      </c>
      <c r="AB155" s="18">
        <v>8.4027510565609545E-2</v>
      </c>
      <c r="AC155" s="18">
        <v>0.14752733932489959</v>
      </c>
      <c r="AD155" s="18">
        <v>7.6030228571912342E-2</v>
      </c>
      <c r="AF155" s="18">
        <v>0.16547421635481999</v>
      </c>
      <c r="AG155" s="18">
        <v>0.1359572139647881</v>
      </c>
      <c r="AH155" s="18">
        <v>0.2015547761297731</v>
      </c>
      <c r="AI155" s="18">
        <v>0.1028352271973499</v>
      </c>
      <c r="AJ155" s="18">
        <v>3.3589107009181621E-2</v>
      </c>
      <c r="AK155" s="18">
        <v>0.15987063321706679</v>
      </c>
      <c r="AL155" s="18">
        <v>5.2013626432433797E-2</v>
      </c>
      <c r="AM155" s="18">
        <v>9.615934244412748E-2</v>
      </c>
      <c r="AO155" s="18">
        <v>0.1139533769228374</v>
      </c>
      <c r="AP155" s="18">
        <v>0.16597877985029941</v>
      </c>
      <c r="AQ155" s="18">
        <v>0.22101530802219141</v>
      </c>
      <c r="AR155" s="18">
        <v>9.426382124341677E-2</v>
      </c>
      <c r="AS155" s="18">
        <v>7.5416469565892374E-2</v>
      </c>
      <c r="AT155" s="18">
        <v>0.13123848548438419</v>
      </c>
      <c r="AU155" s="18">
        <v>8.0192260222917838E-2</v>
      </c>
      <c r="AV155" s="18">
        <v>0.1020654408883814</v>
      </c>
      <c r="AW155" s="18">
        <v>6.3812591623613468E-2</v>
      </c>
    </row>
    <row r="156" spans="2:49" x14ac:dyDescent="0.35">
      <c r="B156" s="17" t="s">
        <v>68</v>
      </c>
      <c r="C156" s="18">
        <v>0.11827830891183851</v>
      </c>
      <c r="D156" s="18">
        <v>7.8780834715786591E-2</v>
      </c>
      <c r="E156" s="18">
        <v>0.1102613523604405</v>
      </c>
      <c r="F156" s="18">
        <v>0.16588857449997321</v>
      </c>
      <c r="G156" s="18">
        <v>0.128589419712798</v>
      </c>
      <c r="H156" s="18">
        <v>0.11354498388203151</v>
      </c>
      <c r="I156" s="18">
        <v>0.1012262029023737</v>
      </c>
      <c r="K156" s="18">
        <v>6.1054825222267232E-2</v>
      </c>
      <c r="L156" s="18">
        <v>0.17726239429352411</v>
      </c>
      <c r="N156" s="18">
        <v>0.16029468831641069</v>
      </c>
      <c r="O156" s="18">
        <v>9.0588287633871376E-2</v>
      </c>
      <c r="P156" s="18">
        <v>8.8036111509102691E-2</v>
      </c>
      <c r="Q156" s="18">
        <v>0.1060670605958926</v>
      </c>
      <c r="R156" s="18">
        <v>6.6223733687381131E-2</v>
      </c>
      <c r="S156" s="18">
        <v>9.3375257761262764E-2</v>
      </c>
      <c r="T156" s="18">
        <v>0.34320896001628182</v>
      </c>
      <c r="V156" s="18">
        <v>7.8123518840472791E-2</v>
      </c>
      <c r="W156" s="18">
        <v>9.9631652539337257E-2</v>
      </c>
      <c r="X156" s="18">
        <v>9.5827925311536402E-2</v>
      </c>
      <c r="Y156" s="18">
        <v>0.19802126450340149</v>
      </c>
      <c r="Z156" s="18">
        <v>5.2652683988999367E-2</v>
      </c>
      <c r="AA156" s="18">
        <v>6.5115435670923413E-2</v>
      </c>
      <c r="AB156" s="18">
        <v>0.208014622038935</v>
      </c>
      <c r="AC156" s="18">
        <v>0.14694197134748679</v>
      </c>
      <c r="AD156" s="18">
        <v>7.6015485075327641E-2</v>
      </c>
      <c r="AF156" s="18">
        <v>5.9547245134613638E-2</v>
      </c>
      <c r="AG156" s="18">
        <v>8.3513466060450486E-2</v>
      </c>
      <c r="AH156" s="18">
        <v>7.7662151812252597E-2</v>
      </c>
      <c r="AI156" s="18">
        <v>0.1304487376421137</v>
      </c>
      <c r="AJ156" s="18">
        <v>7.3918743945775661E-2</v>
      </c>
      <c r="AK156" s="18">
        <v>0.15635297386209249</v>
      </c>
      <c r="AL156" s="18">
        <v>0.33299215319585279</v>
      </c>
      <c r="AM156" s="18">
        <v>0.2343122123875829</v>
      </c>
      <c r="AO156" s="18">
        <v>7.4152728768576037E-2</v>
      </c>
      <c r="AP156" s="18">
        <v>6.69096374506543E-2</v>
      </c>
      <c r="AQ156" s="18">
        <v>5.9186081885138617E-2</v>
      </c>
      <c r="AR156" s="18">
        <v>0.12001357767985731</v>
      </c>
      <c r="AS156" s="18">
        <v>8.2374389091171993E-2</v>
      </c>
      <c r="AT156" s="18">
        <v>8.7291897596103923E-2</v>
      </c>
      <c r="AU156" s="18">
        <v>0.41750953622835579</v>
      </c>
      <c r="AV156" s="18">
        <v>0.32239870457635289</v>
      </c>
      <c r="AW156" s="18">
        <v>9.1497037995153158E-2</v>
      </c>
    </row>
    <row r="158" spans="2:49" ht="72.5" x14ac:dyDescent="0.35">
      <c r="B158" s="14" t="s">
        <v>111</v>
      </c>
    </row>
    <row r="159" spans="2:49" x14ac:dyDescent="0.35">
      <c r="B159" s="15" t="s">
        <v>18</v>
      </c>
    </row>
    <row r="160" spans="2:49" x14ac:dyDescent="0.35">
      <c r="B160" s="11" t="s">
        <v>59</v>
      </c>
      <c r="C160" s="16">
        <v>2028</v>
      </c>
      <c r="D160" s="16">
        <v>248</v>
      </c>
      <c r="E160" s="16">
        <v>354</v>
      </c>
      <c r="F160" s="16">
        <v>365</v>
      </c>
      <c r="G160" s="16">
        <v>348</v>
      </c>
      <c r="H160" s="16">
        <v>295</v>
      </c>
      <c r="I160" s="16">
        <v>418</v>
      </c>
      <c r="K160" s="16">
        <v>1004</v>
      </c>
      <c r="L160" s="16">
        <v>1018</v>
      </c>
      <c r="N160" s="16">
        <v>515</v>
      </c>
      <c r="O160" s="16">
        <v>455</v>
      </c>
      <c r="P160" s="16">
        <v>200</v>
      </c>
      <c r="Q160" s="16">
        <v>507</v>
      </c>
      <c r="R160" s="16">
        <v>238</v>
      </c>
      <c r="S160" s="16">
        <v>44</v>
      </c>
      <c r="T160" s="16">
        <v>69</v>
      </c>
      <c r="V160" s="16">
        <v>565</v>
      </c>
      <c r="W160" s="16">
        <v>604</v>
      </c>
      <c r="X160" s="16">
        <v>114</v>
      </c>
      <c r="Y160" s="16">
        <v>70</v>
      </c>
      <c r="Z160" s="16">
        <v>36</v>
      </c>
      <c r="AA160" s="16">
        <v>44</v>
      </c>
      <c r="AB160" s="16">
        <v>442</v>
      </c>
      <c r="AC160" s="16">
        <v>63</v>
      </c>
      <c r="AD160" s="16">
        <v>90</v>
      </c>
      <c r="AF160" s="16">
        <v>336</v>
      </c>
      <c r="AG160" s="16">
        <v>677</v>
      </c>
      <c r="AH160" s="16">
        <v>121</v>
      </c>
      <c r="AI160" s="16">
        <v>125</v>
      </c>
      <c r="AJ160" s="16">
        <v>261</v>
      </c>
      <c r="AK160" s="16">
        <v>43</v>
      </c>
      <c r="AL160" s="16">
        <v>45</v>
      </c>
      <c r="AM160" s="16">
        <v>420</v>
      </c>
      <c r="AO160" s="16">
        <v>312</v>
      </c>
      <c r="AP160" s="16">
        <v>557</v>
      </c>
      <c r="AQ160" s="16">
        <v>134</v>
      </c>
      <c r="AR160" s="16">
        <v>212</v>
      </c>
      <c r="AS160" s="16">
        <v>419</v>
      </c>
      <c r="AT160" s="16">
        <v>33</v>
      </c>
      <c r="AU160" s="16">
        <v>137</v>
      </c>
      <c r="AV160" s="16">
        <v>147</v>
      </c>
      <c r="AW160" s="16">
        <v>77</v>
      </c>
    </row>
    <row r="161" spans="2:49" x14ac:dyDescent="0.35">
      <c r="B161" s="12" t="s">
        <v>60</v>
      </c>
      <c r="C161" s="16">
        <v>2032</v>
      </c>
      <c r="D161" s="16">
        <v>215</v>
      </c>
      <c r="E161" s="16">
        <v>345</v>
      </c>
      <c r="F161" s="16">
        <v>345</v>
      </c>
      <c r="G161" s="16">
        <v>314</v>
      </c>
      <c r="H161" s="16">
        <v>328</v>
      </c>
      <c r="I161" s="16">
        <v>485</v>
      </c>
      <c r="K161" s="16">
        <v>981</v>
      </c>
      <c r="L161" s="16">
        <v>1045</v>
      </c>
      <c r="N161" s="16">
        <v>540</v>
      </c>
      <c r="O161" s="16">
        <v>458</v>
      </c>
      <c r="P161" s="16">
        <v>208</v>
      </c>
      <c r="Q161" s="16">
        <v>495</v>
      </c>
      <c r="R161" s="16">
        <v>222</v>
      </c>
      <c r="S161" s="16">
        <v>37</v>
      </c>
      <c r="T161" s="16">
        <v>71</v>
      </c>
      <c r="V161" s="16">
        <v>598</v>
      </c>
      <c r="W161" s="16">
        <v>590</v>
      </c>
      <c r="X161" s="16">
        <v>115</v>
      </c>
      <c r="Y161" s="16">
        <v>67</v>
      </c>
      <c r="Z161" s="16">
        <v>39</v>
      </c>
      <c r="AA161" s="16">
        <v>44</v>
      </c>
      <c r="AB161" s="16">
        <v>427</v>
      </c>
      <c r="AC161" s="16">
        <v>61</v>
      </c>
      <c r="AD161" s="16">
        <v>90</v>
      </c>
      <c r="AF161" s="16">
        <v>355</v>
      </c>
      <c r="AG161" s="16">
        <v>660</v>
      </c>
      <c r="AH161" s="16">
        <v>123</v>
      </c>
      <c r="AI161" s="16">
        <v>120</v>
      </c>
      <c r="AJ161" s="16">
        <v>274</v>
      </c>
      <c r="AK161" s="16">
        <v>44</v>
      </c>
      <c r="AL161" s="16">
        <v>43</v>
      </c>
      <c r="AM161" s="16">
        <v>413</v>
      </c>
      <c r="AO161" s="16">
        <v>321</v>
      </c>
      <c r="AP161" s="16">
        <v>538</v>
      </c>
      <c r="AQ161" s="16">
        <v>134</v>
      </c>
      <c r="AR161" s="16">
        <v>200</v>
      </c>
      <c r="AS161" s="16">
        <v>442</v>
      </c>
      <c r="AT161" s="16">
        <v>36</v>
      </c>
      <c r="AU161" s="16">
        <v>136</v>
      </c>
      <c r="AV161" s="16">
        <v>151</v>
      </c>
      <c r="AW161" s="16">
        <v>75</v>
      </c>
    </row>
    <row r="162" spans="2:49" ht="29" x14ac:dyDescent="0.35">
      <c r="B162" s="17" t="s">
        <v>112</v>
      </c>
      <c r="C162" s="18">
        <v>0.20853790642345821</v>
      </c>
      <c r="D162" s="18">
        <v>0.28202467546916121</v>
      </c>
      <c r="E162" s="18">
        <v>0.31323696409721957</v>
      </c>
      <c r="F162" s="18">
        <v>0.23113069647782181</v>
      </c>
      <c r="G162" s="18">
        <v>0.20502094863132689</v>
      </c>
      <c r="H162" s="18">
        <v>0.16482826769404441</v>
      </c>
      <c r="I162" s="18">
        <v>0.1172544191371911</v>
      </c>
      <c r="K162" s="18">
        <v>0.2491584518937007</v>
      </c>
      <c r="L162" s="18">
        <v>0.17150737578830019</v>
      </c>
      <c r="N162" s="18">
        <v>0.153001920407454</v>
      </c>
      <c r="O162" s="18">
        <v>0.20980485012790279</v>
      </c>
      <c r="P162" s="18">
        <v>0.18333243419380341</v>
      </c>
      <c r="Q162" s="18">
        <v>0.24229662309677169</v>
      </c>
      <c r="R162" s="18">
        <v>0.27594335592946501</v>
      </c>
      <c r="S162" s="18">
        <v>0.50534629824641664</v>
      </c>
      <c r="T162" s="18">
        <v>9.5594990085200893E-2</v>
      </c>
      <c r="V162" s="18">
        <v>0.21855387645129831</v>
      </c>
      <c r="W162" s="18">
        <v>0.27358625895733912</v>
      </c>
      <c r="X162" s="18">
        <v>0.20304546040816771</v>
      </c>
      <c r="Y162" s="18">
        <v>0.27722535316553493</v>
      </c>
      <c r="Z162" s="18">
        <v>0.15979001491694689</v>
      </c>
      <c r="AA162" s="18">
        <v>7.8488238331005017E-2</v>
      </c>
      <c r="AB162" s="18">
        <v>0.1493400159332017</v>
      </c>
      <c r="AC162" s="18">
        <v>3.9385284816973259E-2</v>
      </c>
      <c r="AD162" s="18">
        <v>0.1534757099589813</v>
      </c>
      <c r="AF162" s="18">
        <v>0.2310264579202069</v>
      </c>
      <c r="AG162" s="18">
        <v>0.26734152591817401</v>
      </c>
      <c r="AH162" s="18">
        <v>0.25704578954724572</v>
      </c>
      <c r="AI162" s="18">
        <v>0.23161777160459829</v>
      </c>
      <c r="AJ162" s="18">
        <v>0.13379118949643951</v>
      </c>
      <c r="AK162" s="18">
        <v>0.22404420680652851</v>
      </c>
      <c r="AL162" s="18">
        <v>4.212885936707636E-2</v>
      </c>
      <c r="AM162" s="18">
        <v>0.13924351612950581</v>
      </c>
      <c r="AO162" s="18">
        <v>0.22584644864550579</v>
      </c>
      <c r="AP162" s="18">
        <v>0.32708699275709602</v>
      </c>
      <c r="AQ162" s="18">
        <v>0.2041908414208797</v>
      </c>
      <c r="AR162" s="18">
        <v>0.20107481569018329</v>
      </c>
      <c r="AS162" s="18">
        <v>0.13932603095278631</v>
      </c>
      <c r="AT162" s="18">
        <v>0.12656063735954179</v>
      </c>
      <c r="AU162" s="18">
        <v>6.8102675756842534E-2</v>
      </c>
      <c r="AV162" s="18">
        <v>8.6389249041536276E-2</v>
      </c>
      <c r="AW162" s="18">
        <v>0.25798606238733801</v>
      </c>
    </row>
    <row r="163" spans="2:49" ht="29" x14ac:dyDescent="0.35">
      <c r="B163" s="17" t="s">
        <v>113</v>
      </c>
      <c r="C163" s="18">
        <v>0.29216600440333029</v>
      </c>
      <c r="D163" s="18">
        <v>0.28498188861338131</v>
      </c>
      <c r="E163" s="18">
        <v>0.32258144934729921</v>
      </c>
      <c r="F163" s="18">
        <v>0.30752742037955011</v>
      </c>
      <c r="G163" s="18">
        <v>0.28955934509296538</v>
      </c>
      <c r="H163" s="18">
        <v>0.30166263915849328</v>
      </c>
      <c r="I163" s="18">
        <v>0.2580132357088803</v>
      </c>
      <c r="K163" s="18">
        <v>0.31110054189322561</v>
      </c>
      <c r="L163" s="18">
        <v>0.2749051607649684</v>
      </c>
      <c r="N163" s="18">
        <v>0.26244302541853298</v>
      </c>
      <c r="O163" s="18">
        <v>0.30649812098116291</v>
      </c>
      <c r="P163" s="18">
        <v>0.29347445305431091</v>
      </c>
      <c r="Q163" s="18">
        <v>0.34053514783068461</v>
      </c>
      <c r="R163" s="18">
        <v>0.29403956556285299</v>
      </c>
      <c r="S163" s="18">
        <v>0.17691680165805149</v>
      </c>
      <c r="T163" s="18">
        <v>0.1387018078951</v>
      </c>
      <c r="V163" s="18">
        <v>0.33351917900648032</v>
      </c>
      <c r="W163" s="18">
        <v>0.27526290160686712</v>
      </c>
      <c r="X163" s="18">
        <v>0.30140555435314798</v>
      </c>
      <c r="Y163" s="18">
        <v>0.30007830648712081</v>
      </c>
      <c r="Z163" s="18">
        <v>0.41226979173693262</v>
      </c>
      <c r="AA163" s="18">
        <v>0.28761041667596549</v>
      </c>
      <c r="AB163" s="18">
        <v>0.23392176707750531</v>
      </c>
      <c r="AC163" s="18">
        <v>0.19054029468395009</v>
      </c>
      <c r="AD163" s="18">
        <v>0.40553066145886191</v>
      </c>
      <c r="AF163" s="18">
        <v>0.33473076002955798</v>
      </c>
      <c r="AG163" s="18">
        <v>0.30298721432594311</v>
      </c>
      <c r="AH163" s="18">
        <v>0.24195576115707221</v>
      </c>
      <c r="AI163" s="18">
        <v>0.27105761692481128</v>
      </c>
      <c r="AJ163" s="18">
        <v>0.41127500848410481</v>
      </c>
      <c r="AK163" s="18">
        <v>0.17369473827729831</v>
      </c>
      <c r="AL163" s="18">
        <v>0.1064927436679193</v>
      </c>
      <c r="AM163" s="18">
        <v>0.21220078970912229</v>
      </c>
      <c r="AO163" s="18">
        <v>0.30004243202587388</v>
      </c>
      <c r="AP163" s="18">
        <v>0.27079536536257948</v>
      </c>
      <c r="AQ163" s="18">
        <v>0.27775390362906588</v>
      </c>
      <c r="AR163" s="18">
        <v>0.2713244065786708</v>
      </c>
      <c r="AS163" s="18">
        <v>0.43037765605354611</v>
      </c>
      <c r="AT163" s="18">
        <v>0.26536233805198578</v>
      </c>
      <c r="AU163" s="18">
        <v>0.10312276724079519</v>
      </c>
      <c r="AV163" s="18">
        <v>0.190984033879676</v>
      </c>
      <c r="AW163" s="18">
        <v>0.23642920035496851</v>
      </c>
    </row>
    <row r="164" spans="2:49" ht="29" x14ac:dyDescent="0.35">
      <c r="B164" s="17" t="s">
        <v>114</v>
      </c>
      <c r="C164" s="18">
        <v>0.23508502931071781</v>
      </c>
      <c r="D164" s="18">
        <v>0.21352056338837</v>
      </c>
      <c r="E164" s="18">
        <v>0.1959016478360352</v>
      </c>
      <c r="F164" s="18">
        <v>0.16758459533987369</v>
      </c>
      <c r="G164" s="18">
        <v>0.22041049645710001</v>
      </c>
      <c r="H164" s="18">
        <v>0.23662373865858491</v>
      </c>
      <c r="I164" s="18">
        <v>0.32908195897754361</v>
      </c>
      <c r="K164" s="18">
        <v>0.24955068821750731</v>
      </c>
      <c r="L164" s="18">
        <v>0.22111924717800011</v>
      </c>
      <c r="N164" s="18">
        <v>0.2518656053942317</v>
      </c>
      <c r="O164" s="18">
        <v>0.18962330059834309</v>
      </c>
      <c r="P164" s="18">
        <v>0.31333912753805659</v>
      </c>
      <c r="Q164" s="18">
        <v>0.22638801271875569</v>
      </c>
      <c r="R164" s="18">
        <v>0.26223370918750782</v>
      </c>
      <c r="S164" s="18">
        <v>0.1141338945641575</v>
      </c>
      <c r="T164" s="18">
        <v>0.2101381762791136</v>
      </c>
      <c r="V164" s="18">
        <v>0.24119869719277739</v>
      </c>
      <c r="W164" s="18">
        <v>0.25371629361642928</v>
      </c>
      <c r="X164" s="18">
        <v>0.27931511663529301</v>
      </c>
      <c r="Y164" s="18">
        <v>0.14221507069981509</v>
      </c>
      <c r="Z164" s="18">
        <v>0.15728469119549221</v>
      </c>
      <c r="AA164" s="18">
        <v>0.3337440588895445</v>
      </c>
      <c r="AB164" s="18">
        <v>0.22711158273266979</v>
      </c>
      <c r="AC164" s="18">
        <v>0.1967131879750621</v>
      </c>
      <c r="AD164" s="18">
        <v>0.13409402054209421</v>
      </c>
      <c r="AF164" s="18">
        <v>0.22199979360206321</v>
      </c>
      <c r="AG164" s="18">
        <v>0.24267801074920661</v>
      </c>
      <c r="AH164" s="18">
        <v>0.26712148984229978</v>
      </c>
      <c r="AI164" s="18">
        <v>0.24141175332962311</v>
      </c>
      <c r="AJ164" s="18">
        <v>0.23077137755235649</v>
      </c>
      <c r="AK164" s="18">
        <v>0.41005061819203492</v>
      </c>
      <c r="AL164" s="18">
        <v>0.17193730759843501</v>
      </c>
      <c r="AM164" s="18">
        <v>0.21362389798587389</v>
      </c>
      <c r="AO164" s="18">
        <v>0.23590494676080351</v>
      </c>
      <c r="AP164" s="18">
        <v>0.2313666013883168</v>
      </c>
      <c r="AQ164" s="18">
        <v>0.26385694246711833</v>
      </c>
      <c r="AR164" s="18">
        <v>0.2633458750399687</v>
      </c>
      <c r="AS164" s="18">
        <v>0.2107343101582865</v>
      </c>
      <c r="AT164" s="18">
        <v>0.36031872425431888</v>
      </c>
      <c r="AU164" s="18">
        <v>0.24462373624648709</v>
      </c>
      <c r="AV164" s="18">
        <v>0.22284642353880799</v>
      </c>
      <c r="AW164" s="18">
        <v>0.2230900211458702</v>
      </c>
    </row>
    <row r="165" spans="2:49" x14ac:dyDescent="0.35">
      <c r="B165" s="17" t="s">
        <v>68</v>
      </c>
      <c r="C165" s="18">
        <v>0.26421105986249388</v>
      </c>
      <c r="D165" s="18">
        <v>0.2194728725290872</v>
      </c>
      <c r="E165" s="18">
        <v>0.1682799387194458</v>
      </c>
      <c r="F165" s="18">
        <v>0.29375728780275429</v>
      </c>
      <c r="G165" s="18">
        <v>0.28500920981860789</v>
      </c>
      <c r="H165" s="18">
        <v>0.29688535448887698</v>
      </c>
      <c r="I165" s="18">
        <v>0.29565038617638489</v>
      </c>
      <c r="K165" s="18">
        <v>0.1901903179955664</v>
      </c>
      <c r="L165" s="18">
        <v>0.33246821626873119</v>
      </c>
      <c r="N165" s="18">
        <v>0.33268944877978113</v>
      </c>
      <c r="O165" s="18">
        <v>0.29407372829259099</v>
      </c>
      <c r="P165" s="18">
        <v>0.20985398521382881</v>
      </c>
      <c r="Q165" s="18">
        <v>0.19078021635378789</v>
      </c>
      <c r="R165" s="18">
        <v>0.16778336932017421</v>
      </c>
      <c r="S165" s="18">
        <v>0.20360300553137431</v>
      </c>
      <c r="T165" s="18">
        <v>0.55556502574058553</v>
      </c>
      <c r="V165" s="18">
        <v>0.20672824734944389</v>
      </c>
      <c r="W165" s="18">
        <v>0.19743454581936459</v>
      </c>
      <c r="X165" s="18">
        <v>0.21623386860339139</v>
      </c>
      <c r="Y165" s="18">
        <v>0.28048126964752917</v>
      </c>
      <c r="Z165" s="18">
        <v>0.27065550215062828</v>
      </c>
      <c r="AA165" s="18">
        <v>0.30015728610348519</v>
      </c>
      <c r="AB165" s="18">
        <v>0.38962663425662319</v>
      </c>
      <c r="AC165" s="18">
        <v>0.57336123252401427</v>
      </c>
      <c r="AD165" s="18">
        <v>0.30689960804006272</v>
      </c>
      <c r="AF165" s="18">
        <v>0.21224298844817191</v>
      </c>
      <c r="AG165" s="18">
        <v>0.18699324900667649</v>
      </c>
      <c r="AH165" s="18">
        <v>0.23387695945338199</v>
      </c>
      <c r="AI165" s="18">
        <v>0.2559128581409672</v>
      </c>
      <c r="AJ165" s="18">
        <v>0.22416242446709911</v>
      </c>
      <c r="AK165" s="18">
        <v>0.19221043672413851</v>
      </c>
      <c r="AL165" s="18">
        <v>0.67944108936656944</v>
      </c>
      <c r="AM165" s="18">
        <v>0.4349317961754981</v>
      </c>
      <c r="AO165" s="18">
        <v>0.2382061725678169</v>
      </c>
      <c r="AP165" s="18">
        <v>0.1707510404920079</v>
      </c>
      <c r="AQ165" s="18">
        <v>0.25419831248293612</v>
      </c>
      <c r="AR165" s="18">
        <v>0.26425490269117718</v>
      </c>
      <c r="AS165" s="18">
        <v>0.2195620028353811</v>
      </c>
      <c r="AT165" s="18">
        <v>0.24775830033415369</v>
      </c>
      <c r="AU165" s="18">
        <v>0.58415082075587521</v>
      </c>
      <c r="AV165" s="18">
        <v>0.49978029353997983</v>
      </c>
      <c r="AW165" s="18">
        <v>0.28249471611182309</v>
      </c>
    </row>
    <row r="167" spans="2:49" ht="29" x14ac:dyDescent="0.35">
      <c r="B167" s="14" t="s">
        <v>115</v>
      </c>
    </row>
    <row r="168" spans="2:49" x14ac:dyDescent="0.35">
      <c r="B168" s="15" t="s">
        <v>18</v>
      </c>
    </row>
    <row r="169" spans="2:49" x14ac:dyDescent="0.35">
      <c r="B169" s="11" t="s">
        <v>59</v>
      </c>
      <c r="C169" s="16">
        <v>2028</v>
      </c>
      <c r="D169" s="16">
        <v>248</v>
      </c>
      <c r="E169" s="16">
        <v>354</v>
      </c>
      <c r="F169" s="16">
        <v>365</v>
      </c>
      <c r="G169" s="16">
        <v>348</v>
      </c>
      <c r="H169" s="16">
        <v>295</v>
      </c>
      <c r="I169" s="16">
        <v>418</v>
      </c>
      <c r="K169" s="16">
        <v>1004</v>
      </c>
      <c r="L169" s="16">
        <v>1018</v>
      </c>
      <c r="N169" s="16">
        <v>515</v>
      </c>
      <c r="O169" s="16">
        <v>455</v>
      </c>
      <c r="P169" s="16">
        <v>200</v>
      </c>
      <c r="Q169" s="16">
        <v>507</v>
      </c>
      <c r="R169" s="16">
        <v>238</v>
      </c>
      <c r="S169" s="16">
        <v>44</v>
      </c>
      <c r="T169" s="16">
        <v>69</v>
      </c>
      <c r="V169" s="16">
        <v>565</v>
      </c>
      <c r="W169" s="16">
        <v>604</v>
      </c>
      <c r="X169" s="16">
        <v>114</v>
      </c>
      <c r="Y169" s="16">
        <v>70</v>
      </c>
      <c r="Z169" s="16">
        <v>36</v>
      </c>
      <c r="AA169" s="16">
        <v>44</v>
      </c>
      <c r="AB169" s="16">
        <v>442</v>
      </c>
      <c r="AC169" s="16">
        <v>63</v>
      </c>
      <c r="AD169" s="16">
        <v>90</v>
      </c>
      <c r="AF169" s="16">
        <v>336</v>
      </c>
      <c r="AG169" s="16">
        <v>677</v>
      </c>
      <c r="AH169" s="16">
        <v>121</v>
      </c>
      <c r="AI169" s="16">
        <v>125</v>
      </c>
      <c r="AJ169" s="16">
        <v>261</v>
      </c>
      <c r="AK169" s="16">
        <v>43</v>
      </c>
      <c r="AL169" s="16">
        <v>45</v>
      </c>
      <c r="AM169" s="16">
        <v>420</v>
      </c>
      <c r="AO169" s="16">
        <v>312</v>
      </c>
      <c r="AP169" s="16">
        <v>557</v>
      </c>
      <c r="AQ169" s="16">
        <v>134</v>
      </c>
      <c r="AR169" s="16">
        <v>212</v>
      </c>
      <c r="AS169" s="16">
        <v>419</v>
      </c>
      <c r="AT169" s="16">
        <v>33</v>
      </c>
      <c r="AU169" s="16">
        <v>137</v>
      </c>
      <c r="AV169" s="16">
        <v>147</v>
      </c>
      <c r="AW169" s="16">
        <v>77</v>
      </c>
    </row>
    <row r="170" spans="2:49" x14ac:dyDescent="0.35">
      <c r="B170" s="12" t="s">
        <v>60</v>
      </c>
      <c r="C170" s="16">
        <v>2032</v>
      </c>
      <c r="D170" s="16">
        <v>215</v>
      </c>
      <c r="E170" s="16">
        <v>345</v>
      </c>
      <c r="F170" s="16">
        <v>345</v>
      </c>
      <c r="G170" s="16">
        <v>314</v>
      </c>
      <c r="H170" s="16">
        <v>328</v>
      </c>
      <c r="I170" s="16">
        <v>485</v>
      </c>
      <c r="K170" s="16">
        <v>981</v>
      </c>
      <c r="L170" s="16">
        <v>1045</v>
      </c>
      <c r="N170" s="16">
        <v>540</v>
      </c>
      <c r="O170" s="16">
        <v>458</v>
      </c>
      <c r="P170" s="16">
        <v>208</v>
      </c>
      <c r="Q170" s="16">
        <v>495</v>
      </c>
      <c r="R170" s="16">
        <v>222</v>
      </c>
      <c r="S170" s="16">
        <v>37</v>
      </c>
      <c r="T170" s="16">
        <v>71</v>
      </c>
      <c r="V170" s="16">
        <v>598</v>
      </c>
      <c r="W170" s="16">
        <v>590</v>
      </c>
      <c r="X170" s="16">
        <v>115</v>
      </c>
      <c r="Y170" s="16">
        <v>67</v>
      </c>
      <c r="Z170" s="16">
        <v>39</v>
      </c>
      <c r="AA170" s="16">
        <v>44</v>
      </c>
      <c r="AB170" s="16">
        <v>427</v>
      </c>
      <c r="AC170" s="16">
        <v>61</v>
      </c>
      <c r="AD170" s="16">
        <v>90</v>
      </c>
      <c r="AF170" s="16">
        <v>355</v>
      </c>
      <c r="AG170" s="16">
        <v>660</v>
      </c>
      <c r="AH170" s="16">
        <v>123</v>
      </c>
      <c r="AI170" s="16">
        <v>120</v>
      </c>
      <c r="AJ170" s="16">
        <v>274</v>
      </c>
      <c r="AK170" s="16">
        <v>44</v>
      </c>
      <c r="AL170" s="16">
        <v>43</v>
      </c>
      <c r="AM170" s="16">
        <v>413</v>
      </c>
      <c r="AO170" s="16">
        <v>321</v>
      </c>
      <c r="AP170" s="16">
        <v>538</v>
      </c>
      <c r="AQ170" s="16">
        <v>134</v>
      </c>
      <c r="AR170" s="16">
        <v>200</v>
      </c>
      <c r="AS170" s="16">
        <v>442</v>
      </c>
      <c r="AT170" s="16">
        <v>36</v>
      </c>
      <c r="AU170" s="16">
        <v>136</v>
      </c>
      <c r="AV170" s="16">
        <v>151</v>
      </c>
      <c r="AW170" s="16">
        <v>75</v>
      </c>
    </row>
    <row r="171" spans="2:49" ht="72.5" x14ac:dyDescent="0.35">
      <c r="B171" s="17" t="s">
        <v>116</v>
      </c>
      <c r="C171" s="18">
        <v>0.38692754522301182</v>
      </c>
      <c r="D171" s="18">
        <v>0.43579718883013108</v>
      </c>
      <c r="E171" s="18">
        <v>0.43387024511091982</v>
      </c>
      <c r="F171" s="18">
        <v>0.45447213890471128</v>
      </c>
      <c r="G171" s="18">
        <v>0.43196961308826942</v>
      </c>
      <c r="H171" s="18">
        <v>0.32996141912262489</v>
      </c>
      <c r="I171" s="18">
        <v>0.29318125241323367</v>
      </c>
      <c r="K171" s="18">
        <v>0.40346693433864872</v>
      </c>
      <c r="L171" s="18">
        <v>0.37090787000708109</v>
      </c>
      <c r="N171" s="18">
        <v>0.29631413090013609</v>
      </c>
      <c r="O171" s="18">
        <v>0.39495172860730909</v>
      </c>
      <c r="P171" s="18">
        <v>0.32547802103305862</v>
      </c>
      <c r="Q171" s="18">
        <v>0.48493063038146922</v>
      </c>
      <c r="R171" s="18">
        <v>0.44513264323347679</v>
      </c>
      <c r="S171" s="18">
        <v>0.62725524942352595</v>
      </c>
      <c r="T171" s="18">
        <v>0.21395220505092249</v>
      </c>
      <c r="V171" s="18">
        <v>0.21553491843503439</v>
      </c>
      <c r="W171" s="18">
        <v>0.54129266700281775</v>
      </c>
      <c r="X171" s="18">
        <v>0.52090407491662827</v>
      </c>
      <c r="Y171" s="18">
        <v>0.48946254906145481</v>
      </c>
      <c r="Z171" s="18">
        <v>5.1307871445916912E-2</v>
      </c>
      <c r="AA171" s="18">
        <v>0.5936588463038377</v>
      </c>
      <c r="AB171" s="18">
        <v>0.40199689742683697</v>
      </c>
      <c r="AC171" s="18">
        <v>0.27532373656986259</v>
      </c>
      <c r="AD171" s="18">
        <v>0.31708447098416731</v>
      </c>
      <c r="AF171" s="18">
        <v>0.25110957540662499</v>
      </c>
      <c r="AG171" s="18">
        <v>0.53028881695100905</v>
      </c>
      <c r="AH171" s="18">
        <v>0.49783452127097999</v>
      </c>
      <c r="AI171" s="18">
        <v>0.49717762719514119</v>
      </c>
      <c r="AJ171" s="18">
        <v>0.14362917561809729</v>
      </c>
      <c r="AK171" s="18">
        <v>0.4595799825108513</v>
      </c>
      <c r="AL171" s="18">
        <v>0.1609434045303953</v>
      </c>
      <c r="AM171" s="18">
        <v>0.38680578325835963</v>
      </c>
      <c r="AO171" s="18">
        <v>0.29618087990745878</v>
      </c>
      <c r="AP171" s="18">
        <v>0.54620725649841873</v>
      </c>
      <c r="AQ171" s="18">
        <v>0.49200488973341322</v>
      </c>
      <c r="AR171" s="18">
        <v>0.63732817416909315</v>
      </c>
      <c r="AS171" s="18">
        <v>0.17807525445917041</v>
      </c>
      <c r="AT171" s="18">
        <v>0.41721448321340382</v>
      </c>
      <c r="AU171" s="18">
        <v>0.29435475606229328</v>
      </c>
      <c r="AV171" s="18">
        <v>0.31092840948381972</v>
      </c>
      <c r="AW171" s="18">
        <v>0.31485099683864493</v>
      </c>
    </row>
    <row r="172" spans="2:49" ht="58" x14ac:dyDescent="0.35">
      <c r="B172" s="17" t="s">
        <v>117</v>
      </c>
      <c r="C172" s="18">
        <v>0.31226791350638028</v>
      </c>
      <c r="D172" s="18">
        <v>0.29110563690316799</v>
      </c>
      <c r="E172" s="18">
        <v>0.31290632793676348</v>
      </c>
      <c r="F172" s="18">
        <v>0.26022576322059759</v>
      </c>
      <c r="G172" s="18">
        <v>0.27994560656165762</v>
      </c>
      <c r="H172" s="18">
        <v>0.33620481827660859</v>
      </c>
      <c r="I172" s="18">
        <v>0.36297743971596741</v>
      </c>
      <c r="K172" s="18">
        <v>0.3186791529867895</v>
      </c>
      <c r="L172" s="18">
        <v>0.30696826554240059</v>
      </c>
      <c r="N172" s="18">
        <v>0.30534032964902702</v>
      </c>
      <c r="O172" s="18">
        <v>0.32343305957666652</v>
      </c>
      <c r="P172" s="18">
        <v>0.37609475254791752</v>
      </c>
      <c r="Q172" s="18">
        <v>0.2905830657778386</v>
      </c>
      <c r="R172" s="18">
        <v>0.34732098138939932</v>
      </c>
      <c r="S172" s="18">
        <v>0.25129521532175669</v>
      </c>
      <c r="T172" s="18">
        <v>0.1786040489482853</v>
      </c>
      <c r="V172" s="18">
        <v>0.39349650942683079</v>
      </c>
      <c r="W172" s="18">
        <v>0.29540516868374622</v>
      </c>
      <c r="X172" s="18">
        <v>0.35280671870844088</v>
      </c>
      <c r="Y172" s="18">
        <v>0.34324966147005159</v>
      </c>
      <c r="Z172" s="18">
        <v>0.29696677362155438</v>
      </c>
      <c r="AA172" s="18">
        <v>0.26059584333707603</v>
      </c>
      <c r="AB172" s="18">
        <v>0.23485251999895659</v>
      </c>
      <c r="AC172" s="18">
        <v>0.16853289431857779</v>
      </c>
      <c r="AD172" s="18">
        <v>0.30541273218572801</v>
      </c>
      <c r="AF172" s="18">
        <v>0.36487071791154002</v>
      </c>
      <c r="AG172" s="18">
        <v>0.30429796068684778</v>
      </c>
      <c r="AH172" s="18">
        <v>0.36790884279976599</v>
      </c>
      <c r="AI172" s="18">
        <v>0.34385379700011759</v>
      </c>
      <c r="AJ172" s="18">
        <v>0.34594439928053711</v>
      </c>
      <c r="AK172" s="18">
        <v>0.21890932356593901</v>
      </c>
      <c r="AL172" s="18">
        <v>0.2209309198910118</v>
      </c>
      <c r="AM172" s="18">
        <v>0.25103687623734872</v>
      </c>
      <c r="AO172" s="18">
        <v>0.37458743782707149</v>
      </c>
      <c r="AP172" s="18">
        <v>0.33033705055246371</v>
      </c>
      <c r="AQ172" s="18">
        <v>0.34309481746458831</v>
      </c>
      <c r="AR172" s="18">
        <v>0.22539355488896831</v>
      </c>
      <c r="AS172" s="18">
        <v>0.33013829851834059</v>
      </c>
      <c r="AT172" s="18">
        <v>0.28904030064020819</v>
      </c>
      <c r="AU172" s="18">
        <v>0.1774734387333026</v>
      </c>
      <c r="AV172" s="18">
        <v>0.29761933458859308</v>
      </c>
      <c r="AW172" s="18">
        <v>0.27173674693519367</v>
      </c>
    </row>
    <row r="173" spans="2:49" ht="43.5" x14ac:dyDescent="0.35">
      <c r="B173" s="17" t="s">
        <v>118</v>
      </c>
      <c r="C173" s="18">
        <v>0.13954563142872831</v>
      </c>
      <c r="D173" s="18">
        <v>0.16732568449175031</v>
      </c>
      <c r="E173" s="18">
        <v>0.13590163278999581</v>
      </c>
      <c r="F173" s="18">
        <v>0.11469217421737909</v>
      </c>
      <c r="G173" s="18">
        <v>0.10918181344594929</v>
      </c>
      <c r="H173" s="18">
        <v>0.1456404137113482</v>
      </c>
      <c r="I173" s="18">
        <v>0.16305379750055249</v>
      </c>
      <c r="K173" s="18">
        <v>0.1401798386416781</v>
      </c>
      <c r="L173" s="18">
        <v>0.13860929060789429</v>
      </c>
      <c r="N173" s="18">
        <v>0.17290923360234309</v>
      </c>
      <c r="O173" s="18">
        <v>0.13544931710394001</v>
      </c>
      <c r="P173" s="18">
        <v>0.13202185358016141</v>
      </c>
      <c r="Q173" s="18">
        <v>0.1172164742816309</v>
      </c>
      <c r="R173" s="18">
        <v>0.11149472271268999</v>
      </c>
      <c r="S173" s="18">
        <v>9.7875150440763323E-2</v>
      </c>
      <c r="T173" s="18">
        <v>0.19942014525585319</v>
      </c>
      <c r="V173" s="18">
        <v>0.19873350189348299</v>
      </c>
      <c r="W173" s="18">
        <v>9.6114770662109147E-2</v>
      </c>
      <c r="X173" s="18">
        <v>7.6474875932488584E-2</v>
      </c>
      <c r="Y173" s="18">
        <v>9.5837283133873324E-2</v>
      </c>
      <c r="Z173" s="18">
        <v>0.22513199339831449</v>
      </c>
      <c r="AA173" s="18">
        <v>5.4367719331710793E-2</v>
      </c>
      <c r="AB173" s="18">
        <v>0.14441312928520411</v>
      </c>
      <c r="AC173" s="18">
        <v>0.15314687162827079</v>
      </c>
      <c r="AD173" s="18">
        <v>0.1158140901189557</v>
      </c>
      <c r="AF173" s="18">
        <v>0.2256698572514603</v>
      </c>
      <c r="AG173" s="18">
        <v>0.1120537978754665</v>
      </c>
      <c r="AH173" s="18">
        <v>7.7232964031465609E-2</v>
      </c>
      <c r="AI173" s="18">
        <v>8.1812493414272991E-2</v>
      </c>
      <c r="AJ173" s="18">
        <v>0.15539722212783441</v>
      </c>
      <c r="AK173" s="18">
        <v>0.15417180199044109</v>
      </c>
      <c r="AL173" s="18">
        <v>0.13442779264253041</v>
      </c>
      <c r="AM173" s="18">
        <v>0.13315542349085341</v>
      </c>
      <c r="AO173" s="18">
        <v>0.22432543114730419</v>
      </c>
      <c r="AP173" s="18">
        <v>8.6967760913236949E-2</v>
      </c>
      <c r="AQ173" s="18">
        <v>0.11134829571988961</v>
      </c>
      <c r="AR173" s="18">
        <v>8.0303743272644362E-2</v>
      </c>
      <c r="AS173" s="18">
        <v>0.18784515135907351</v>
      </c>
      <c r="AT173" s="18">
        <v>0.1644326223950392</v>
      </c>
      <c r="AU173" s="18">
        <v>0.14704449281810439</v>
      </c>
      <c r="AV173" s="18">
        <v>9.5332685915186385E-2</v>
      </c>
      <c r="AW173" s="18">
        <v>0.14085394621033229</v>
      </c>
    </row>
    <row r="174" spans="2:49" ht="43.5" x14ac:dyDescent="0.35">
      <c r="B174" s="17" t="s">
        <v>119</v>
      </c>
      <c r="C174" s="18">
        <v>9.0380838676072259E-2</v>
      </c>
      <c r="D174" s="18">
        <v>2.1088726119797851E-2</v>
      </c>
      <c r="E174" s="18">
        <v>3.67369117762976E-2</v>
      </c>
      <c r="F174" s="18">
        <v>7.6239113972972408E-2</v>
      </c>
      <c r="G174" s="18">
        <v>9.9697031355823917E-2</v>
      </c>
      <c r="H174" s="18">
        <v>0.1303310506504867</v>
      </c>
      <c r="I174" s="18">
        <v>0.13624550389314349</v>
      </c>
      <c r="K174" s="18">
        <v>9.7564025231990426E-2</v>
      </c>
      <c r="L174" s="18">
        <v>8.4115892949619894E-2</v>
      </c>
      <c r="N174" s="18">
        <v>0.12626957089641619</v>
      </c>
      <c r="O174" s="18">
        <v>8.5583233340370019E-2</v>
      </c>
      <c r="P174" s="18">
        <v>0.12665809371168099</v>
      </c>
      <c r="Q174" s="18">
        <v>6.776332711192086E-2</v>
      </c>
      <c r="R174" s="18">
        <v>4.1163376330307033E-2</v>
      </c>
      <c r="S174" s="18">
        <v>0</v>
      </c>
      <c r="T174" s="18">
        <v>0.1004238176934738</v>
      </c>
      <c r="V174" s="18">
        <v>0.17359881287248291</v>
      </c>
      <c r="W174" s="18">
        <v>2.042106257741334E-2</v>
      </c>
      <c r="X174" s="18">
        <v>1.572342089863037E-2</v>
      </c>
      <c r="Y174" s="18">
        <v>0</v>
      </c>
      <c r="Z174" s="18">
        <v>0.40549369033957761</v>
      </c>
      <c r="AA174" s="18">
        <v>1.964419379273007E-2</v>
      </c>
      <c r="AB174" s="18">
        <v>5.9049196249447461E-2</v>
      </c>
      <c r="AC174" s="18">
        <v>7.6881102449240041E-2</v>
      </c>
      <c r="AD174" s="18">
        <v>0.2127839539418217</v>
      </c>
      <c r="AF174" s="18">
        <v>0.1420455666892145</v>
      </c>
      <c r="AG174" s="18">
        <v>1.8375095113474928E-2</v>
      </c>
      <c r="AH174" s="18">
        <v>2.9735185749273849E-2</v>
      </c>
      <c r="AI174" s="18">
        <v>2.7526824634500902E-2</v>
      </c>
      <c r="AJ174" s="18">
        <v>0.30457207852749202</v>
      </c>
      <c r="AK174" s="18">
        <v>0</v>
      </c>
      <c r="AL174" s="18">
        <v>7.7800979091935105E-2</v>
      </c>
      <c r="AM174" s="18">
        <v>6.6128053710198628E-2</v>
      </c>
      <c r="AO174" s="18">
        <v>8.5378415820474771E-2</v>
      </c>
      <c r="AP174" s="18">
        <v>5.6065472252149386E-3</v>
      </c>
      <c r="AQ174" s="18">
        <v>2.072836056368452E-2</v>
      </c>
      <c r="AR174" s="18">
        <v>4.8081845497915353E-3</v>
      </c>
      <c r="AS174" s="18">
        <v>0.25079591537569312</v>
      </c>
      <c r="AT174" s="18">
        <v>0</v>
      </c>
      <c r="AU174" s="18">
        <v>8.029530914950149E-2</v>
      </c>
      <c r="AV174" s="18">
        <v>5.849486239108892E-2</v>
      </c>
      <c r="AW174" s="18">
        <v>0.25191417719484971</v>
      </c>
    </row>
    <row r="175" spans="2:49" x14ac:dyDescent="0.35">
      <c r="B175" s="17" t="s">
        <v>68</v>
      </c>
      <c r="C175" s="18">
        <v>7.0878071165807452E-2</v>
      </c>
      <c r="D175" s="18">
        <v>8.4682763655152704E-2</v>
      </c>
      <c r="E175" s="18">
        <v>8.0584882386023127E-2</v>
      </c>
      <c r="F175" s="18">
        <v>9.4370809684339516E-2</v>
      </c>
      <c r="G175" s="18">
        <v>7.9205935548299813E-2</v>
      </c>
      <c r="H175" s="18">
        <v>5.7862298238931388E-2</v>
      </c>
      <c r="I175" s="18">
        <v>4.4542006477102818E-2</v>
      </c>
      <c r="K175" s="18">
        <v>4.0110048800893257E-2</v>
      </c>
      <c r="L175" s="18">
        <v>9.9398680893004021E-2</v>
      </c>
      <c r="N175" s="18">
        <v>9.9166734952077396E-2</v>
      </c>
      <c r="O175" s="18">
        <v>6.0582661371714391E-2</v>
      </c>
      <c r="P175" s="18">
        <v>3.9747279127181408E-2</v>
      </c>
      <c r="Q175" s="18">
        <v>3.9506502447140338E-2</v>
      </c>
      <c r="R175" s="18">
        <v>5.4888276334126879E-2</v>
      </c>
      <c r="S175" s="18">
        <v>2.3574384813953859E-2</v>
      </c>
      <c r="T175" s="18">
        <v>0.30759978305146529</v>
      </c>
      <c r="V175" s="18">
        <v>1.8636257372168771E-2</v>
      </c>
      <c r="W175" s="18">
        <v>4.67663310739138E-2</v>
      </c>
      <c r="X175" s="18">
        <v>3.4090909543811797E-2</v>
      </c>
      <c r="Y175" s="18">
        <v>7.1450506334620217E-2</v>
      </c>
      <c r="Z175" s="18">
        <v>2.1099671194636651E-2</v>
      </c>
      <c r="AA175" s="18">
        <v>7.1733397234645724E-2</v>
      </c>
      <c r="AB175" s="18">
        <v>0.15968825703955489</v>
      </c>
      <c r="AC175" s="18">
        <v>0.32611539503404852</v>
      </c>
      <c r="AD175" s="18">
        <v>4.8904752769327299E-2</v>
      </c>
      <c r="AF175" s="18">
        <v>1.6304282741160189E-2</v>
      </c>
      <c r="AG175" s="18">
        <v>3.498432937320177E-2</v>
      </c>
      <c r="AH175" s="18">
        <v>2.7288486148514451E-2</v>
      </c>
      <c r="AI175" s="18">
        <v>4.9629257755967153E-2</v>
      </c>
      <c r="AJ175" s="18">
        <v>5.0457124446039253E-2</v>
      </c>
      <c r="AK175" s="18">
        <v>0.16733889193276871</v>
      </c>
      <c r="AL175" s="18">
        <v>0.40589690384412741</v>
      </c>
      <c r="AM175" s="18">
        <v>0.16287386330323969</v>
      </c>
      <c r="AO175" s="18">
        <v>1.952783529769082E-2</v>
      </c>
      <c r="AP175" s="18">
        <v>3.0881384810665949E-2</v>
      </c>
      <c r="AQ175" s="18">
        <v>3.2823636518424383E-2</v>
      </c>
      <c r="AR175" s="18">
        <v>5.2166343119502738E-2</v>
      </c>
      <c r="AS175" s="18">
        <v>5.3145380287722407E-2</v>
      </c>
      <c r="AT175" s="18">
        <v>0.1293125937513489</v>
      </c>
      <c r="AU175" s="18">
        <v>0.30083200323679832</v>
      </c>
      <c r="AV175" s="18">
        <v>0.23762470762131191</v>
      </c>
      <c r="AW175" s="18">
        <v>2.064413282097927E-2</v>
      </c>
    </row>
    <row r="177" spans="2:49" ht="58" x14ac:dyDescent="0.35">
      <c r="B177" s="14" t="s">
        <v>120</v>
      </c>
    </row>
    <row r="178" spans="2:49" x14ac:dyDescent="0.35">
      <c r="B178" s="15" t="s">
        <v>18</v>
      </c>
    </row>
    <row r="179" spans="2:49" x14ac:dyDescent="0.35">
      <c r="B179" s="11" t="s">
        <v>59</v>
      </c>
      <c r="C179" s="16">
        <v>2028</v>
      </c>
      <c r="D179" s="16">
        <v>248</v>
      </c>
      <c r="E179" s="16">
        <v>354</v>
      </c>
      <c r="F179" s="16">
        <v>365</v>
      </c>
      <c r="G179" s="16">
        <v>348</v>
      </c>
      <c r="H179" s="16">
        <v>295</v>
      </c>
      <c r="I179" s="16">
        <v>418</v>
      </c>
      <c r="K179" s="16">
        <v>1004</v>
      </c>
      <c r="L179" s="16">
        <v>1018</v>
      </c>
      <c r="N179" s="16">
        <v>515</v>
      </c>
      <c r="O179" s="16">
        <v>455</v>
      </c>
      <c r="P179" s="16">
        <v>200</v>
      </c>
      <c r="Q179" s="16">
        <v>507</v>
      </c>
      <c r="R179" s="16">
        <v>238</v>
      </c>
      <c r="S179" s="16">
        <v>44</v>
      </c>
      <c r="T179" s="16">
        <v>69</v>
      </c>
      <c r="V179" s="16">
        <v>565</v>
      </c>
      <c r="W179" s="16">
        <v>604</v>
      </c>
      <c r="X179" s="16">
        <v>114</v>
      </c>
      <c r="Y179" s="16">
        <v>70</v>
      </c>
      <c r="Z179" s="16">
        <v>36</v>
      </c>
      <c r="AA179" s="16">
        <v>44</v>
      </c>
      <c r="AB179" s="16">
        <v>442</v>
      </c>
      <c r="AC179" s="16">
        <v>63</v>
      </c>
      <c r="AD179" s="16">
        <v>90</v>
      </c>
      <c r="AF179" s="16">
        <v>336</v>
      </c>
      <c r="AG179" s="16">
        <v>677</v>
      </c>
      <c r="AH179" s="16">
        <v>121</v>
      </c>
      <c r="AI179" s="16">
        <v>125</v>
      </c>
      <c r="AJ179" s="16">
        <v>261</v>
      </c>
      <c r="AK179" s="16">
        <v>43</v>
      </c>
      <c r="AL179" s="16">
        <v>45</v>
      </c>
      <c r="AM179" s="16">
        <v>420</v>
      </c>
      <c r="AO179" s="16">
        <v>312</v>
      </c>
      <c r="AP179" s="16">
        <v>557</v>
      </c>
      <c r="AQ179" s="16">
        <v>134</v>
      </c>
      <c r="AR179" s="16">
        <v>212</v>
      </c>
      <c r="AS179" s="16">
        <v>419</v>
      </c>
      <c r="AT179" s="16">
        <v>33</v>
      </c>
      <c r="AU179" s="16">
        <v>137</v>
      </c>
      <c r="AV179" s="16">
        <v>147</v>
      </c>
      <c r="AW179" s="16">
        <v>77</v>
      </c>
    </row>
    <row r="180" spans="2:49" x14ac:dyDescent="0.35">
      <c r="B180" s="12" t="s">
        <v>60</v>
      </c>
      <c r="C180" s="16">
        <v>2032</v>
      </c>
      <c r="D180" s="16">
        <v>215</v>
      </c>
      <c r="E180" s="16">
        <v>345</v>
      </c>
      <c r="F180" s="16">
        <v>345</v>
      </c>
      <c r="G180" s="16">
        <v>314</v>
      </c>
      <c r="H180" s="16">
        <v>328</v>
      </c>
      <c r="I180" s="16">
        <v>485</v>
      </c>
      <c r="K180" s="16">
        <v>981</v>
      </c>
      <c r="L180" s="16">
        <v>1045</v>
      </c>
      <c r="N180" s="16">
        <v>540</v>
      </c>
      <c r="O180" s="16">
        <v>458</v>
      </c>
      <c r="P180" s="16">
        <v>208</v>
      </c>
      <c r="Q180" s="16">
        <v>495</v>
      </c>
      <c r="R180" s="16">
        <v>222</v>
      </c>
      <c r="S180" s="16">
        <v>37</v>
      </c>
      <c r="T180" s="16">
        <v>71</v>
      </c>
      <c r="V180" s="16">
        <v>598</v>
      </c>
      <c r="W180" s="16">
        <v>590</v>
      </c>
      <c r="X180" s="16">
        <v>115</v>
      </c>
      <c r="Y180" s="16">
        <v>67</v>
      </c>
      <c r="Z180" s="16">
        <v>39</v>
      </c>
      <c r="AA180" s="16">
        <v>44</v>
      </c>
      <c r="AB180" s="16">
        <v>427</v>
      </c>
      <c r="AC180" s="16">
        <v>61</v>
      </c>
      <c r="AD180" s="16">
        <v>90</v>
      </c>
      <c r="AF180" s="16">
        <v>355</v>
      </c>
      <c r="AG180" s="16">
        <v>660</v>
      </c>
      <c r="AH180" s="16">
        <v>123</v>
      </c>
      <c r="AI180" s="16">
        <v>120</v>
      </c>
      <c r="AJ180" s="16">
        <v>274</v>
      </c>
      <c r="AK180" s="16">
        <v>44</v>
      </c>
      <c r="AL180" s="16">
        <v>43</v>
      </c>
      <c r="AM180" s="16">
        <v>413</v>
      </c>
      <c r="AO180" s="16">
        <v>321</v>
      </c>
      <c r="AP180" s="16">
        <v>538</v>
      </c>
      <c r="AQ180" s="16">
        <v>134</v>
      </c>
      <c r="AR180" s="16">
        <v>200</v>
      </c>
      <c r="AS180" s="16">
        <v>442</v>
      </c>
      <c r="AT180" s="16">
        <v>36</v>
      </c>
      <c r="AU180" s="16">
        <v>136</v>
      </c>
      <c r="AV180" s="16">
        <v>151</v>
      </c>
      <c r="AW180" s="16">
        <v>75</v>
      </c>
    </row>
    <row r="181" spans="2:49" x14ac:dyDescent="0.35">
      <c r="B181" s="17" t="s">
        <v>121</v>
      </c>
      <c r="C181" s="18">
        <v>9.3637469698179834E-2</v>
      </c>
      <c r="D181" s="18">
        <v>0.1505509977496011</v>
      </c>
      <c r="E181" s="18">
        <v>0.21073995853748009</v>
      </c>
      <c r="F181" s="18">
        <v>0.14892515645052259</v>
      </c>
      <c r="G181" s="18">
        <v>4.741553235420199E-2</v>
      </c>
      <c r="H181" s="18">
        <v>2.759781926650921E-2</v>
      </c>
      <c r="I181" s="18">
        <v>2.0367874460119999E-2</v>
      </c>
      <c r="K181" s="18">
        <v>0.1017297260545823</v>
      </c>
      <c r="L181" s="18">
        <v>8.653632681889295E-2</v>
      </c>
      <c r="N181" s="18">
        <v>4.8792426344497451E-2</v>
      </c>
      <c r="O181" s="18">
        <v>7.5247394429874381E-2</v>
      </c>
      <c r="P181" s="18">
        <v>2.9099670215176461E-2</v>
      </c>
      <c r="Q181" s="18">
        <v>0.1272695549495288</v>
      </c>
      <c r="R181" s="18">
        <v>0.2056213903923608</v>
      </c>
      <c r="S181" s="18">
        <v>0.35386748407828528</v>
      </c>
      <c r="T181" s="18">
        <v>2.2567044712063299E-2</v>
      </c>
      <c r="V181" s="18">
        <v>7.1049419529515101E-2</v>
      </c>
      <c r="W181" s="18">
        <v>0.12919054822840079</v>
      </c>
      <c r="X181" s="18">
        <v>9.6609262335046409E-2</v>
      </c>
      <c r="Y181" s="18">
        <v>0.1109870186210183</v>
      </c>
      <c r="Z181" s="18">
        <v>0</v>
      </c>
      <c r="AA181" s="18">
        <v>0</v>
      </c>
      <c r="AB181" s="18">
        <v>0.1112534315061464</v>
      </c>
      <c r="AC181" s="18">
        <v>2.9907308430332971E-2</v>
      </c>
      <c r="AD181" s="18">
        <v>4.1214795958602259E-2</v>
      </c>
      <c r="AF181" s="18">
        <v>9.2985224398197175E-2</v>
      </c>
      <c r="AG181" s="18">
        <v>0.12715848947296629</v>
      </c>
      <c r="AH181" s="18">
        <v>5.7020731880491622E-2</v>
      </c>
      <c r="AI181" s="18">
        <v>9.7320043292890693E-2</v>
      </c>
      <c r="AJ181" s="18">
        <v>5.6956953683399418E-2</v>
      </c>
      <c r="AK181" s="18">
        <v>2.2120521850158059E-2</v>
      </c>
      <c r="AL181" s="18">
        <v>5.1753300278201783E-2</v>
      </c>
      <c r="AM181" s="18">
        <v>8.6783390879503472E-2</v>
      </c>
      <c r="AO181" s="18">
        <v>0.1005685675402269</v>
      </c>
      <c r="AP181" s="18">
        <v>0.15212704193942611</v>
      </c>
      <c r="AQ181" s="18">
        <v>4.5908237538627127E-2</v>
      </c>
      <c r="AR181" s="18">
        <v>0.12911440131554561</v>
      </c>
      <c r="AS181" s="18">
        <v>5.6027033141217472E-2</v>
      </c>
      <c r="AT181" s="18">
        <v>2.970515286523772E-2</v>
      </c>
      <c r="AU181" s="18">
        <v>6.5496703886696941E-2</v>
      </c>
      <c r="AV181" s="18">
        <v>1.2683160172553359E-2</v>
      </c>
      <c r="AW181" s="18">
        <v>0.10030800992079859</v>
      </c>
    </row>
    <row r="182" spans="2:49" x14ac:dyDescent="0.35">
      <c r="B182" s="17" t="s">
        <v>122</v>
      </c>
      <c r="C182" s="18">
        <v>0.24860468881391229</v>
      </c>
      <c r="D182" s="18">
        <v>0.40369434987275071</v>
      </c>
      <c r="E182" s="18">
        <v>0.35798466535196027</v>
      </c>
      <c r="F182" s="18">
        <v>0.28555550207862118</v>
      </c>
      <c r="G182" s="18">
        <v>0.26308361901184391</v>
      </c>
      <c r="H182" s="18">
        <v>0.1871235769738985</v>
      </c>
      <c r="I182" s="18">
        <v>0.10796851479005989</v>
      </c>
      <c r="K182" s="18">
        <v>0.29306170480463789</v>
      </c>
      <c r="L182" s="18">
        <v>0.20641203473980271</v>
      </c>
      <c r="N182" s="18">
        <v>0.19593856001377391</v>
      </c>
      <c r="O182" s="18">
        <v>0.2595560305180894</v>
      </c>
      <c r="P182" s="18">
        <v>0.2214723015100131</v>
      </c>
      <c r="Q182" s="18">
        <v>0.27828253719224239</v>
      </c>
      <c r="R182" s="18">
        <v>0.33155656381583221</v>
      </c>
      <c r="S182" s="18">
        <v>0.29282796319526738</v>
      </c>
      <c r="T182" s="18">
        <v>0.1689546082950398</v>
      </c>
      <c r="V182" s="18">
        <v>0.19970282144336379</v>
      </c>
      <c r="W182" s="18">
        <v>0.31609093949737832</v>
      </c>
      <c r="X182" s="18">
        <v>0.24247705612837361</v>
      </c>
      <c r="Y182" s="18">
        <v>0.20314097794222821</v>
      </c>
      <c r="Z182" s="18">
        <v>0.19066232680497311</v>
      </c>
      <c r="AA182" s="18">
        <v>0.1719494066289593</v>
      </c>
      <c r="AB182" s="18">
        <v>0.25487317863563042</v>
      </c>
      <c r="AC182" s="18">
        <v>0.208760575032711</v>
      </c>
      <c r="AD182" s="18">
        <v>0.23362875261861871</v>
      </c>
      <c r="AF182" s="18">
        <v>0.21806471729659599</v>
      </c>
      <c r="AG182" s="18">
        <v>0.31582234724766228</v>
      </c>
      <c r="AH182" s="18">
        <v>0.28603132073552062</v>
      </c>
      <c r="AI182" s="18">
        <v>0.21269933017427731</v>
      </c>
      <c r="AJ182" s="18">
        <v>0.18954912677485239</v>
      </c>
      <c r="AK182" s="18">
        <v>0.18866876130090751</v>
      </c>
      <c r="AL182" s="18">
        <v>0.19168804204899001</v>
      </c>
      <c r="AM182" s="18">
        <v>0.21811831780439769</v>
      </c>
      <c r="AO182" s="18">
        <v>0.24363328906617801</v>
      </c>
      <c r="AP182" s="18">
        <v>0.35213059639780409</v>
      </c>
      <c r="AQ182" s="18">
        <v>0.31325690981414123</v>
      </c>
      <c r="AR182" s="18">
        <v>0.29559277244069371</v>
      </c>
      <c r="AS182" s="18">
        <v>0.18055664206513861</v>
      </c>
      <c r="AT182" s="18">
        <v>0.16164451046229489</v>
      </c>
      <c r="AU182" s="18">
        <v>0.12630073710637449</v>
      </c>
      <c r="AV182" s="18">
        <v>0.14985350197275391</v>
      </c>
      <c r="AW182" s="18">
        <v>0.14873966610161421</v>
      </c>
    </row>
    <row r="183" spans="2:49" x14ac:dyDescent="0.35">
      <c r="B183" s="17" t="s">
        <v>123</v>
      </c>
      <c r="C183" s="18">
        <v>0.30167428181980083</v>
      </c>
      <c r="D183" s="18">
        <v>0.23224295172770409</v>
      </c>
      <c r="E183" s="18">
        <v>0.237981887140506</v>
      </c>
      <c r="F183" s="18">
        <v>0.25155425634113238</v>
      </c>
      <c r="G183" s="18">
        <v>0.28420709242856329</v>
      </c>
      <c r="H183" s="18">
        <v>0.34313600165058827</v>
      </c>
      <c r="I183" s="18">
        <v>0.39670087054749792</v>
      </c>
      <c r="K183" s="18">
        <v>0.29619192991848331</v>
      </c>
      <c r="L183" s="18">
        <v>0.30772335742299012</v>
      </c>
      <c r="N183" s="18">
        <v>0.33108602947549481</v>
      </c>
      <c r="O183" s="18">
        <v>0.30743850782182303</v>
      </c>
      <c r="P183" s="18">
        <v>0.26074838342594958</v>
      </c>
      <c r="Q183" s="18">
        <v>0.31734240456888663</v>
      </c>
      <c r="R183" s="18">
        <v>0.22550383419343861</v>
      </c>
      <c r="S183" s="18">
        <v>0.17450183982556031</v>
      </c>
      <c r="T183" s="18">
        <v>0.35614886675272578</v>
      </c>
      <c r="V183" s="18">
        <v>0.30978977904775912</v>
      </c>
      <c r="W183" s="18">
        <v>0.27853927977217108</v>
      </c>
      <c r="X183" s="18">
        <v>0.32181231231793178</v>
      </c>
      <c r="Y183" s="18">
        <v>0.33375421023772728</v>
      </c>
      <c r="Z183" s="18">
        <v>0.22010079447187331</v>
      </c>
      <c r="AA183" s="18">
        <v>0.50102506278638603</v>
      </c>
      <c r="AB183" s="18">
        <v>0.2926612099340577</v>
      </c>
      <c r="AC183" s="18">
        <v>0.32961748689123399</v>
      </c>
      <c r="AD183" s="18">
        <v>0.31062268762077982</v>
      </c>
      <c r="AF183" s="18">
        <v>0.30761107799159731</v>
      </c>
      <c r="AG183" s="18">
        <v>0.29952584932792847</v>
      </c>
      <c r="AH183" s="18">
        <v>0.32768544393470911</v>
      </c>
      <c r="AI183" s="18">
        <v>0.31332188468050137</v>
      </c>
      <c r="AJ183" s="18">
        <v>0.24584285824643101</v>
      </c>
      <c r="AK183" s="18">
        <v>0.46107470627537911</v>
      </c>
      <c r="AL183" s="18">
        <v>0.27835074512559682</v>
      </c>
      <c r="AM183" s="18">
        <v>0.31137863338995581</v>
      </c>
      <c r="AO183" s="18">
        <v>0.33255675619888347</v>
      </c>
      <c r="AP183" s="18">
        <v>0.29605664892675387</v>
      </c>
      <c r="AQ183" s="18">
        <v>0.36752336979067968</v>
      </c>
      <c r="AR183" s="18">
        <v>0.23967158330126009</v>
      </c>
      <c r="AS183" s="18">
        <v>0.25357129557035563</v>
      </c>
      <c r="AT183" s="18">
        <v>0.51279393648813154</v>
      </c>
      <c r="AU183" s="18">
        <v>0.36555102374740711</v>
      </c>
      <c r="AV183" s="18">
        <v>0.33214873415970653</v>
      </c>
      <c r="AW183" s="18">
        <v>0.26420621784435622</v>
      </c>
    </row>
    <row r="184" spans="2:49" x14ac:dyDescent="0.35">
      <c r="B184" s="17" t="s">
        <v>124</v>
      </c>
      <c r="C184" s="18">
        <v>0.22466399634478981</v>
      </c>
      <c r="D184" s="18">
        <v>0.13627661307161479</v>
      </c>
      <c r="E184" s="18">
        <v>8.6996782380391921E-2</v>
      </c>
      <c r="F184" s="18">
        <v>0.17387775700408739</v>
      </c>
      <c r="G184" s="18">
        <v>0.24195780374377601</v>
      </c>
      <c r="H184" s="18">
        <v>0.27375386140269647</v>
      </c>
      <c r="I184" s="18">
        <v>0.35353657385982928</v>
      </c>
      <c r="K184" s="18">
        <v>0.20885006731041089</v>
      </c>
      <c r="L184" s="18">
        <v>0.23988667415201059</v>
      </c>
      <c r="N184" s="18">
        <v>0.26724956385450699</v>
      </c>
      <c r="O184" s="18">
        <v>0.22724677884439279</v>
      </c>
      <c r="P184" s="18">
        <v>0.32316233448454412</v>
      </c>
      <c r="Q184" s="18">
        <v>0.18306339877915459</v>
      </c>
      <c r="R184" s="18">
        <v>0.12530789198427331</v>
      </c>
      <c r="S184" s="18">
        <v>0.1116522588910966</v>
      </c>
      <c r="T184" s="18">
        <v>0.25431398959313162</v>
      </c>
      <c r="V184" s="18">
        <v>0.2842483540753209</v>
      </c>
      <c r="W184" s="18">
        <v>0.180762396975267</v>
      </c>
      <c r="X184" s="18">
        <v>0.22849075229370649</v>
      </c>
      <c r="Y184" s="18">
        <v>0.2249284038270159</v>
      </c>
      <c r="Z184" s="18">
        <v>0.37978462835799198</v>
      </c>
      <c r="AA184" s="18">
        <v>0.28368989529360339</v>
      </c>
      <c r="AB184" s="18">
        <v>0.1975445352982021</v>
      </c>
      <c r="AC184" s="18">
        <v>0.1170477670201867</v>
      </c>
      <c r="AD184" s="18">
        <v>0.21617786751420859</v>
      </c>
      <c r="AF184" s="18">
        <v>0.2720382160258395</v>
      </c>
      <c r="AG184" s="18">
        <v>0.18915762995283519</v>
      </c>
      <c r="AH184" s="18">
        <v>0.2019609278697303</v>
      </c>
      <c r="AI184" s="18">
        <v>0.25248944942986218</v>
      </c>
      <c r="AJ184" s="18">
        <v>0.27678407387914028</v>
      </c>
      <c r="AK184" s="18">
        <v>0.20878876721080369</v>
      </c>
      <c r="AL184" s="18">
        <v>0.23922362922569609</v>
      </c>
      <c r="AM184" s="18">
        <v>0.20496554774958331</v>
      </c>
      <c r="AO184" s="18">
        <v>0.23861205504508401</v>
      </c>
      <c r="AP184" s="18">
        <v>0.14121076869114979</v>
      </c>
      <c r="AQ184" s="18">
        <v>0.16455138703560371</v>
      </c>
      <c r="AR184" s="18">
        <v>0.2324153572870403</v>
      </c>
      <c r="AS184" s="18">
        <v>0.31790802857937928</v>
      </c>
      <c r="AT184" s="18">
        <v>0.2311390172837802</v>
      </c>
      <c r="AU184" s="18">
        <v>0.20086443307377111</v>
      </c>
      <c r="AV184" s="18">
        <v>0.26419516715373459</v>
      </c>
      <c r="AW184" s="18">
        <v>0.26126820309005211</v>
      </c>
    </row>
    <row r="185" spans="2:49" x14ac:dyDescent="0.35">
      <c r="B185" s="17" t="s">
        <v>125</v>
      </c>
      <c r="C185" s="18">
        <v>8.1988014359371059E-2</v>
      </c>
      <c r="D185" s="18">
        <v>3.7650663361787157E-2</v>
      </c>
      <c r="E185" s="18">
        <v>5.8424824222271347E-2</v>
      </c>
      <c r="F185" s="18">
        <v>7.7620561990022277E-2</v>
      </c>
      <c r="G185" s="18">
        <v>0.1080010141266186</v>
      </c>
      <c r="H185" s="18">
        <v>0.1103299072822245</v>
      </c>
      <c r="I185" s="18">
        <v>8.5475592233533099E-2</v>
      </c>
      <c r="K185" s="18">
        <v>5.5886916804407667E-2</v>
      </c>
      <c r="L185" s="18">
        <v>0.10584626168842839</v>
      </c>
      <c r="N185" s="18">
        <v>0.1057748796604577</v>
      </c>
      <c r="O185" s="18">
        <v>8.3772416453645818E-2</v>
      </c>
      <c r="P185" s="18">
        <v>0.10344511246712911</v>
      </c>
      <c r="Q185" s="18">
        <v>6.0241646480935253E-2</v>
      </c>
      <c r="R185" s="18">
        <v>6.781130668899242E-2</v>
      </c>
      <c r="S185" s="18">
        <v>1.8338969162755719E-2</v>
      </c>
      <c r="T185" s="18">
        <v>5.549516825952875E-2</v>
      </c>
      <c r="V185" s="18">
        <v>0.10343187120128849</v>
      </c>
      <c r="W185" s="18">
        <v>5.3942906196555222E-2</v>
      </c>
      <c r="X185" s="18">
        <v>8.278916210309438E-2</v>
      </c>
      <c r="Y185" s="18">
        <v>9.5535740646435885E-2</v>
      </c>
      <c r="Z185" s="18">
        <v>0.15102830809416701</v>
      </c>
      <c r="AA185" s="18">
        <v>2.2908539714495881E-2</v>
      </c>
      <c r="AB185" s="18">
        <v>6.6999679515119065E-2</v>
      </c>
      <c r="AC185" s="18">
        <v>0.11326292184758251</v>
      </c>
      <c r="AD185" s="18">
        <v>0.1609010938791918</v>
      </c>
      <c r="AF185" s="18">
        <v>7.6680265297226838E-2</v>
      </c>
      <c r="AG185" s="18">
        <v>4.2910675881291063E-2</v>
      </c>
      <c r="AH185" s="18">
        <v>9.3914341610615404E-2</v>
      </c>
      <c r="AI185" s="18">
        <v>0.1000396255401817</v>
      </c>
      <c r="AJ185" s="18">
        <v>0.18188422082317751</v>
      </c>
      <c r="AK185" s="18">
        <v>5.2511349968539553E-2</v>
      </c>
      <c r="AL185" s="18">
        <v>4.9727175920326702E-2</v>
      </c>
      <c r="AM185" s="18">
        <v>8.04423286731583E-2</v>
      </c>
      <c r="AO185" s="18">
        <v>5.3829256253474088E-2</v>
      </c>
      <c r="AP185" s="18">
        <v>3.1692163915325228E-2</v>
      </c>
      <c r="AQ185" s="18">
        <v>8.3715106156631414E-2</v>
      </c>
      <c r="AR185" s="18">
        <v>6.3157968132808176E-2</v>
      </c>
      <c r="AS185" s="18">
        <v>0.15629828820626901</v>
      </c>
      <c r="AT185" s="18">
        <v>6.471738290055587E-2</v>
      </c>
      <c r="AU185" s="18">
        <v>8.6635750187635099E-2</v>
      </c>
      <c r="AV185" s="18">
        <v>8.8445482128056349E-2</v>
      </c>
      <c r="AW185" s="18">
        <v>0.15933640155503659</v>
      </c>
    </row>
    <row r="186" spans="2:49" x14ac:dyDescent="0.35">
      <c r="B186" s="17" t="s">
        <v>80</v>
      </c>
      <c r="C186" s="18">
        <v>4.9431548963946359E-2</v>
      </c>
      <c r="D186" s="18">
        <v>3.9584424216542083E-2</v>
      </c>
      <c r="E186" s="18">
        <v>4.7871882367390137E-2</v>
      </c>
      <c r="F186" s="18">
        <v>6.2466766135613999E-2</v>
      </c>
      <c r="G186" s="18">
        <v>5.5334938334996329E-2</v>
      </c>
      <c r="H186" s="18">
        <v>5.8058833424082738E-2</v>
      </c>
      <c r="I186" s="18">
        <v>3.5950574108959743E-2</v>
      </c>
      <c r="K186" s="18">
        <v>4.4279655107478028E-2</v>
      </c>
      <c r="L186" s="18">
        <v>5.3595345177875259E-2</v>
      </c>
      <c r="N186" s="18">
        <v>5.1158540651268951E-2</v>
      </c>
      <c r="O186" s="18">
        <v>4.6738871932174388E-2</v>
      </c>
      <c r="P186" s="18">
        <v>6.2072197897187487E-2</v>
      </c>
      <c r="Q186" s="18">
        <v>3.3800458029252377E-2</v>
      </c>
      <c r="R186" s="18">
        <v>4.4199012925102657E-2</v>
      </c>
      <c r="S186" s="18">
        <v>4.8811484847034431E-2</v>
      </c>
      <c r="T186" s="18">
        <v>0.14252032238751081</v>
      </c>
      <c r="V186" s="18">
        <v>3.1777754702752452E-2</v>
      </c>
      <c r="W186" s="18">
        <v>4.1473929330227637E-2</v>
      </c>
      <c r="X186" s="18">
        <v>2.7821454821847329E-2</v>
      </c>
      <c r="Y186" s="18">
        <v>3.1653648725574378E-2</v>
      </c>
      <c r="Z186" s="18">
        <v>5.8423942270994587E-2</v>
      </c>
      <c r="AA186" s="18">
        <v>2.0427095576555681E-2</v>
      </c>
      <c r="AB186" s="18">
        <v>7.6667965110844435E-2</v>
      </c>
      <c r="AC186" s="18">
        <v>0.20140394077795251</v>
      </c>
      <c r="AD186" s="18">
        <v>3.7454802408598789E-2</v>
      </c>
      <c r="AF186" s="18">
        <v>3.2620498990543367E-2</v>
      </c>
      <c r="AG186" s="18">
        <v>2.542500811731685E-2</v>
      </c>
      <c r="AH186" s="18">
        <v>3.3387233968932777E-2</v>
      </c>
      <c r="AI186" s="18">
        <v>2.412966688228671E-2</v>
      </c>
      <c r="AJ186" s="18">
        <v>4.8982766592999369E-2</v>
      </c>
      <c r="AK186" s="18">
        <v>6.6835893394212129E-2</v>
      </c>
      <c r="AL186" s="18">
        <v>0.18925710740118851</v>
      </c>
      <c r="AM186" s="18">
        <v>9.8311781503401433E-2</v>
      </c>
      <c r="AO186" s="18">
        <v>3.0800075896153609E-2</v>
      </c>
      <c r="AP186" s="18">
        <v>2.6782780129540981E-2</v>
      </c>
      <c r="AQ186" s="18">
        <v>2.5044989664316741E-2</v>
      </c>
      <c r="AR186" s="18">
        <v>4.0047917522652077E-2</v>
      </c>
      <c r="AS186" s="18">
        <v>3.5638712437639941E-2</v>
      </c>
      <c r="AT186" s="18">
        <v>0</v>
      </c>
      <c r="AU186" s="18">
        <v>0.15515135199811531</v>
      </c>
      <c r="AV186" s="18">
        <v>0.1526739544131952</v>
      </c>
      <c r="AW186" s="18">
        <v>6.6141501488142102E-2</v>
      </c>
    </row>
    <row r="188" spans="2:49" ht="58" x14ac:dyDescent="0.35">
      <c r="B188" s="14" t="s">
        <v>126</v>
      </c>
    </row>
    <row r="189" spans="2:49" x14ac:dyDescent="0.35">
      <c r="B189" s="15" t="s">
        <v>18</v>
      </c>
    </row>
    <row r="190" spans="2:49" x14ac:dyDescent="0.35">
      <c r="B190" s="11" t="s">
        <v>59</v>
      </c>
      <c r="C190" s="16">
        <v>2028</v>
      </c>
      <c r="D190" s="16">
        <v>248</v>
      </c>
      <c r="E190" s="16">
        <v>354</v>
      </c>
      <c r="F190" s="16">
        <v>365</v>
      </c>
      <c r="G190" s="16">
        <v>348</v>
      </c>
      <c r="H190" s="16">
        <v>295</v>
      </c>
      <c r="I190" s="16">
        <v>418</v>
      </c>
      <c r="K190" s="16">
        <v>1004</v>
      </c>
      <c r="L190" s="16">
        <v>1018</v>
      </c>
      <c r="N190" s="16">
        <v>515</v>
      </c>
      <c r="O190" s="16">
        <v>455</v>
      </c>
      <c r="P190" s="16">
        <v>200</v>
      </c>
      <c r="Q190" s="16">
        <v>507</v>
      </c>
      <c r="R190" s="16">
        <v>238</v>
      </c>
      <c r="S190" s="16">
        <v>44</v>
      </c>
      <c r="T190" s="16">
        <v>69</v>
      </c>
      <c r="V190" s="16">
        <v>565</v>
      </c>
      <c r="W190" s="16">
        <v>604</v>
      </c>
      <c r="X190" s="16">
        <v>114</v>
      </c>
      <c r="Y190" s="16">
        <v>70</v>
      </c>
      <c r="Z190" s="16">
        <v>36</v>
      </c>
      <c r="AA190" s="16">
        <v>44</v>
      </c>
      <c r="AB190" s="16">
        <v>442</v>
      </c>
      <c r="AC190" s="16">
        <v>63</v>
      </c>
      <c r="AD190" s="16">
        <v>90</v>
      </c>
      <c r="AF190" s="16">
        <v>336</v>
      </c>
      <c r="AG190" s="16">
        <v>677</v>
      </c>
      <c r="AH190" s="16">
        <v>121</v>
      </c>
      <c r="AI190" s="16">
        <v>125</v>
      </c>
      <c r="AJ190" s="16">
        <v>261</v>
      </c>
      <c r="AK190" s="16">
        <v>43</v>
      </c>
      <c r="AL190" s="16">
        <v>45</v>
      </c>
      <c r="AM190" s="16">
        <v>420</v>
      </c>
      <c r="AO190" s="16">
        <v>312</v>
      </c>
      <c r="AP190" s="16">
        <v>557</v>
      </c>
      <c r="AQ190" s="16">
        <v>134</v>
      </c>
      <c r="AR190" s="16">
        <v>212</v>
      </c>
      <c r="AS190" s="16">
        <v>419</v>
      </c>
      <c r="AT190" s="16">
        <v>33</v>
      </c>
      <c r="AU190" s="16">
        <v>137</v>
      </c>
      <c r="AV190" s="16">
        <v>147</v>
      </c>
      <c r="AW190" s="16">
        <v>77</v>
      </c>
    </row>
    <row r="191" spans="2:49" x14ac:dyDescent="0.35">
      <c r="B191" s="12" t="s">
        <v>60</v>
      </c>
      <c r="C191" s="16">
        <v>2032</v>
      </c>
      <c r="D191" s="16">
        <v>215</v>
      </c>
      <c r="E191" s="16">
        <v>345</v>
      </c>
      <c r="F191" s="16">
        <v>345</v>
      </c>
      <c r="G191" s="16">
        <v>314</v>
      </c>
      <c r="H191" s="16">
        <v>328</v>
      </c>
      <c r="I191" s="16">
        <v>485</v>
      </c>
      <c r="K191" s="16">
        <v>981</v>
      </c>
      <c r="L191" s="16">
        <v>1045</v>
      </c>
      <c r="N191" s="16">
        <v>540</v>
      </c>
      <c r="O191" s="16">
        <v>458</v>
      </c>
      <c r="P191" s="16">
        <v>208</v>
      </c>
      <c r="Q191" s="16">
        <v>495</v>
      </c>
      <c r="R191" s="16">
        <v>222</v>
      </c>
      <c r="S191" s="16">
        <v>37</v>
      </c>
      <c r="T191" s="16">
        <v>71</v>
      </c>
      <c r="V191" s="16">
        <v>598</v>
      </c>
      <c r="W191" s="16">
        <v>590</v>
      </c>
      <c r="X191" s="16">
        <v>115</v>
      </c>
      <c r="Y191" s="16">
        <v>67</v>
      </c>
      <c r="Z191" s="16">
        <v>39</v>
      </c>
      <c r="AA191" s="16">
        <v>44</v>
      </c>
      <c r="AB191" s="16">
        <v>427</v>
      </c>
      <c r="AC191" s="16">
        <v>61</v>
      </c>
      <c r="AD191" s="16">
        <v>90</v>
      </c>
      <c r="AF191" s="16">
        <v>355</v>
      </c>
      <c r="AG191" s="16">
        <v>660</v>
      </c>
      <c r="AH191" s="16">
        <v>123</v>
      </c>
      <c r="AI191" s="16">
        <v>120</v>
      </c>
      <c r="AJ191" s="16">
        <v>274</v>
      </c>
      <c r="AK191" s="16">
        <v>44</v>
      </c>
      <c r="AL191" s="16">
        <v>43</v>
      </c>
      <c r="AM191" s="16">
        <v>413</v>
      </c>
      <c r="AO191" s="16">
        <v>321</v>
      </c>
      <c r="AP191" s="16">
        <v>538</v>
      </c>
      <c r="AQ191" s="16">
        <v>134</v>
      </c>
      <c r="AR191" s="16">
        <v>200</v>
      </c>
      <c r="AS191" s="16">
        <v>442</v>
      </c>
      <c r="AT191" s="16">
        <v>36</v>
      </c>
      <c r="AU191" s="16">
        <v>136</v>
      </c>
      <c r="AV191" s="16">
        <v>151</v>
      </c>
      <c r="AW191" s="16">
        <v>75</v>
      </c>
    </row>
    <row r="192" spans="2:49" x14ac:dyDescent="0.35">
      <c r="B192" s="17" t="s">
        <v>121</v>
      </c>
      <c r="C192" s="18">
        <v>4.1616018734865257E-2</v>
      </c>
      <c r="D192" s="18">
        <v>7.0076469709259584E-2</v>
      </c>
      <c r="E192" s="18">
        <v>9.2130795778292932E-2</v>
      </c>
      <c r="F192" s="18">
        <v>7.7016239619125834E-2</v>
      </c>
      <c r="G192" s="18">
        <v>1.774288195195485E-2</v>
      </c>
      <c r="H192" s="18">
        <v>8.7141836587129578E-3</v>
      </c>
      <c r="I192" s="18">
        <v>5.585559640587932E-3</v>
      </c>
      <c r="K192" s="18">
        <v>4.5929054805407703E-2</v>
      </c>
      <c r="L192" s="18">
        <v>3.7787313179381568E-2</v>
      </c>
      <c r="N192" s="18">
        <v>2.8342030319645332E-2</v>
      </c>
      <c r="O192" s="18">
        <v>2.3854391912942009E-2</v>
      </c>
      <c r="P192" s="18">
        <v>1.3191203186936061E-2</v>
      </c>
      <c r="Q192" s="18">
        <v>4.5889330760114151E-2</v>
      </c>
      <c r="R192" s="18">
        <v>9.5146792140122574E-2</v>
      </c>
      <c r="S192" s="18">
        <v>0.28663940376322211</v>
      </c>
      <c r="T192" s="18">
        <v>1.5572953500066589E-2</v>
      </c>
      <c r="V192" s="18">
        <v>3.1513524549217589E-2</v>
      </c>
      <c r="W192" s="18">
        <v>7.1528231591897168E-2</v>
      </c>
      <c r="X192" s="18">
        <v>4.8174654921201779E-2</v>
      </c>
      <c r="Y192" s="18">
        <v>5.047222237816576E-2</v>
      </c>
      <c r="Z192" s="18">
        <v>0</v>
      </c>
      <c r="AA192" s="18">
        <v>1.8518888806470679E-2</v>
      </c>
      <c r="AB192" s="18">
        <v>3.0549134925029309E-2</v>
      </c>
      <c r="AC192" s="18">
        <v>0</v>
      </c>
      <c r="AD192" s="18">
        <v>8.3317128225244511E-3</v>
      </c>
      <c r="AF192" s="18">
        <v>4.024447134799472E-2</v>
      </c>
      <c r="AG192" s="18">
        <v>6.445173251873236E-2</v>
      </c>
      <c r="AH192" s="18">
        <v>4.9563006907434683E-2</v>
      </c>
      <c r="AI192" s="18">
        <v>5.347270789904067E-2</v>
      </c>
      <c r="AJ192" s="18">
        <v>2.3060816759760159E-2</v>
      </c>
      <c r="AK192" s="18">
        <v>0</v>
      </c>
      <c r="AL192" s="18">
        <v>0</v>
      </c>
      <c r="AM192" s="18">
        <v>2.1545634234359168E-2</v>
      </c>
      <c r="AO192" s="18">
        <v>4.9828022133789118E-2</v>
      </c>
      <c r="AP192" s="18">
        <v>8.0316181937626449E-2</v>
      </c>
      <c r="AQ192" s="18">
        <v>3.3984135449208759E-2</v>
      </c>
      <c r="AR192" s="18">
        <v>4.4171929909568038E-2</v>
      </c>
      <c r="AS192" s="18">
        <v>2.258453621000182E-2</v>
      </c>
      <c r="AT192" s="18">
        <v>2.970515286523772E-2</v>
      </c>
      <c r="AU192" s="18">
        <v>6.7717492196989002E-3</v>
      </c>
      <c r="AV192" s="18">
        <v>0</v>
      </c>
      <c r="AW192" s="18">
        <v>0</v>
      </c>
    </row>
    <row r="193" spans="2:49" x14ac:dyDescent="0.35">
      <c r="B193" s="17" t="s">
        <v>122</v>
      </c>
      <c r="C193" s="18">
        <v>0.1482053039243581</v>
      </c>
      <c r="D193" s="18">
        <v>0.21218736203476921</v>
      </c>
      <c r="E193" s="18">
        <v>0.27475387743502122</v>
      </c>
      <c r="F193" s="18">
        <v>0.1857448483468655</v>
      </c>
      <c r="G193" s="18">
        <v>0.11252016303751131</v>
      </c>
      <c r="H193" s="18">
        <v>8.6043812482852464E-2</v>
      </c>
      <c r="I193" s="18">
        <v>6.8273760636783226E-2</v>
      </c>
      <c r="K193" s="18">
        <v>0.18653716306257651</v>
      </c>
      <c r="L193" s="18">
        <v>0.11226361747377619</v>
      </c>
      <c r="N193" s="18">
        <v>9.3190439252412896E-2</v>
      </c>
      <c r="O193" s="18">
        <v>0.1125231036575205</v>
      </c>
      <c r="P193" s="18">
        <v>0.11606634211282529</v>
      </c>
      <c r="Q193" s="18">
        <v>0.21034923537595779</v>
      </c>
      <c r="R193" s="18">
        <v>0.23471626712110999</v>
      </c>
      <c r="S193" s="18">
        <v>0.35591939369221998</v>
      </c>
      <c r="T193" s="18">
        <v>7.9383295930018055E-2</v>
      </c>
      <c r="V193" s="18">
        <v>8.6577564133744248E-2</v>
      </c>
      <c r="W193" s="18">
        <v>0.25328304162698279</v>
      </c>
      <c r="X193" s="18">
        <v>0.17324787468287189</v>
      </c>
      <c r="Y193" s="18">
        <v>0.2314196835172698</v>
      </c>
      <c r="Z193" s="18">
        <v>0</v>
      </c>
      <c r="AA193" s="18">
        <v>2.5851952772932351E-2</v>
      </c>
      <c r="AB193" s="18">
        <v>0.10489812653463421</v>
      </c>
      <c r="AC193" s="18">
        <v>5.9315197128115227E-2</v>
      </c>
      <c r="AD193" s="18">
        <v>0.1669583541705619</v>
      </c>
      <c r="AF193" s="18">
        <v>8.9070096596645942E-2</v>
      </c>
      <c r="AG193" s="18">
        <v>0.23966271624275029</v>
      </c>
      <c r="AH193" s="18">
        <v>0.179107977656212</v>
      </c>
      <c r="AI193" s="18">
        <v>0.15242032261592281</v>
      </c>
      <c r="AJ193" s="18">
        <v>8.0117940332408502E-2</v>
      </c>
      <c r="AK193" s="18">
        <v>6.5502344971163473E-2</v>
      </c>
      <c r="AL193" s="18">
        <v>3.3618738977665777E-2</v>
      </c>
      <c r="AM193" s="18">
        <v>0.10832450748056691</v>
      </c>
      <c r="AO193" s="18">
        <v>9.8377933907759368E-2</v>
      </c>
      <c r="AP193" s="18">
        <v>0.29031338404463641</v>
      </c>
      <c r="AQ193" s="18">
        <v>0.1858962614190906</v>
      </c>
      <c r="AR193" s="18">
        <v>0.1533480114160147</v>
      </c>
      <c r="AS193" s="18">
        <v>6.9743446896909173E-2</v>
      </c>
      <c r="AT193" s="18">
        <v>7.0549442690015174E-2</v>
      </c>
      <c r="AU193" s="18">
        <v>7.302720362695822E-2</v>
      </c>
      <c r="AV193" s="18">
        <v>4.7225952830551463E-2</v>
      </c>
      <c r="AW193" s="18">
        <v>9.9020546072870516E-2</v>
      </c>
    </row>
    <row r="194" spans="2:49" x14ac:dyDescent="0.35">
      <c r="B194" s="17" t="s">
        <v>123</v>
      </c>
      <c r="C194" s="18">
        <v>0.39437931522631181</v>
      </c>
      <c r="D194" s="18">
        <v>0.36809087297747078</v>
      </c>
      <c r="E194" s="18">
        <v>0.36109967421931061</v>
      </c>
      <c r="F194" s="18">
        <v>0.3517349792268738</v>
      </c>
      <c r="G194" s="18">
        <v>0.41012115685086981</v>
      </c>
      <c r="H194" s="18">
        <v>0.41200566502194841</v>
      </c>
      <c r="I194" s="18">
        <v>0.43796258479782518</v>
      </c>
      <c r="K194" s="18">
        <v>0.39606738906326899</v>
      </c>
      <c r="L194" s="18">
        <v>0.39234172056056749</v>
      </c>
      <c r="N194" s="18">
        <v>0.37751608949999299</v>
      </c>
      <c r="O194" s="18">
        <v>0.41567778799790001</v>
      </c>
      <c r="P194" s="18">
        <v>0.37484049115056611</v>
      </c>
      <c r="Q194" s="18">
        <v>0.4409108224772848</v>
      </c>
      <c r="R194" s="18">
        <v>0.35236077059297272</v>
      </c>
      <c r="S194" s="18">
        <v>0.18374546722984569</v>
      </c>
      <c r="T194" s="18">
        <v>0.35945527348057738</v>
      </c>
      <c r="V194" s="18">
        <v>0.34910882719699771</v>
      </c>
      <c r="W194" s="18">
        <v>0.44903675617961808</v>
      </c>
      <c r="X194" s="18">
        <v>0.46381317384832799</v>
      </c>
      <c r="Y194" s="18">
        <v>0.37558785925865162</v>
      </c>
      <c r="Z194" s="18">
        <v>0.39368165539300137</v>
      </c>
      <c r="AA194" s="18">
        <v>0.49556771826220503</v>
      </c>
      <c r="AB194" s="18">
        <v>0.37349250087232128</v>
      </c>
      <c r="AC194" s="18">
        <v>0.40205752891749402</v>
      </c>
      <c r="AD194" s="18">
        <v>0.30703119381560762</v>
      </c>
      <c r="AF194" s="18">
        <v>0.33156591294970139</v>
      </c>
      <c r="AG194" s="18">
        <v>0.45716187012847109</v>
      </c>
      <c r="AH194" s="18">
        <v>0.48667869604929398</v>
      </c>
      <c r="AI194" s="18">
        <v>0.42619104237510391</v>
      </c>
      <c r="AJ194" s="18">
        <v>0.30281655509772393</v>
      </c>
      <c r="AK194" s="18">
        <v>0.43214855481064629</v>
      </c>
      <c r="AL194" s="18">
        <v>0.28149393182316651</v>
      </c>
      <c r="AM194" s="18">
        <v>0.37976716399337451</v>
      </c>
      <c r="AO194" s="18">
        <v>0.38259051055166271</v>
      </c>
      <c r="AP194" s="18">
        <v>0.49207014838193308</v>
      </c>
      <c r="AQ194" s="18">
        <v>0.4559584247349433</v>
      </c>
      <c r="AR194" s="18">
        <v>0.44711020727547929</v>
      </c>
      <c r="AS194" s="18">
        <v>0.2555430180156345</v>
      </c>
      <c r="AT194" s="18">
        <v>0.44140740720672411</v>
      </c>
      <c r="AU194" s="18">
        <v>0.34787900949917899</v>
      </c>
      <c r="AV194" s="18">
        <v>0.41485555979588068</v>
      </c>
      <c r="AW194" s="18">
        <v>0.33276763330942172</v>
      </c>
    </row>
    <row r="195" spans="2:49" x14ac:dyDescent="0.35">
      <c r="B195" s="17" t="s">
        <v>124</v>
      </c>
      <c r="C195" s="18">
        <v>0.28644893648029041</v>
      </c>
      <c r="D195" s="18">
        <v>0.22827007320449541</v>
      </c>
      <c r="E195" s="18">
        <v>0.15490065296736999</v>
      </c>
      <c r="F195" s="18">
        <v>0.25315649001796681</v>
      </c>
      <c r="G195" s="18">
        <v>0.31108198072143828</v>
      </c>
      <c r="H195" s="18">
        <v>0.35126456139974083</v>
      </c>
      <c r="I195" s="18">
        <v>0.36969503075819798</v>
      </c>
      <c r="K195" s="18">
        <v>0.27495706458915631</v>
      </c>
      <c r="L195" s="18">
        <v>0.29782020870991099</v>
      </c>
      <c r="N195" s="18">
        <v>0.3458493817402572</v>
      </c>
      <c r="O195" s="18">
        <v>0.31304657125654067</v>
      </c>
      <c r="P195" s="18">
        <v>0.34424457472654968</v>
      </c>
      <c r="Q195" s="18">
        <v>0.21876031075346691</v>
      </c>
      <c r="R195" s="18">
        <v>0.20897687793130301</v>
      </c>
      <c r="S195" s="18">
        <v>0.1011646830546076</v>
      </c>
      <c r="T195" s="18">
        <v>0.30374800269670021</v>
      </c>
      <c r="V195" s="18">
        <v>0.39792621644121962</v>
      </c>
      <c r="W195" s="18">
        <v>0.1659437093127975</v>
      </c>
      <c r="X195" s="18">
        <v>0.18539759160919869</v>
      </c>
      <c r="Y195" s="18">
        <v>0.28566475409936698</v>
      </c>
      <c r="Z195" s="18">
        <v>0.44159763445965888</v>
      </c>
      <c r="AA195" s="18">
        <v>0.38920884922213372</v>
      </c>
      <c r="AB195" s="18">
        <v>0.30380456762195918</v>
      </c>
      <c r="AC195" s="18">
        <v>0.21494293027017911</v>
      </c>
      <c r="AD195" s="18">
        <v>0.31197204312703108</v>
      </c>
      <c r="AF195" s="18">
        <v>0.428907415914624</v>
      </c>
      <c r="AG195" s="18">
        <v>0.18049445396485489</v>
      </c>
      <c r="AH195" s="18">
        <v>0.20247669816059841</v>
      </c>
      <c r="AI195" s="18">
        <v>0.30992778278355121</v>
      </c>
      <c r="AJ195" s="18">
        <v>0.36895009190737338</v>
      </c>
      <c r="AK195" s="18">
        <v>0.31477421894181112</v>
      </c>
      <c r="AL195" s="18">
        <v>0.27972819733764492</v>
      </c>
      <c r="AM195" s="18">
        <v>0.29445603822776573</v>
      </c>
      <c r="AO195" s="18">
        <v>0.35841789718409139</v>
      </c>
      <c r="AP195" s="18">
        <v>0.1136690838801767</v>
      </c>
      <c r="AQ195" s="18">
        <v>0.2299818062034692</v>
      </c>
      <c r="AR195" s="18">
        <v>0.26875378331241723</v>
      </c>
      <c r="AS195" s="18">
        <v>0.44151668182478337</v>
      </c>
      <c r="AT195" s="18">
        <v>0.32559706433582619</v>
      </c>
      <c r="AU195" s="18">
        <v>0.32193426751750032</v>
      </c>
      <c r="AV195" s="18">
        <v>0.31650941742493721</v>
      </c>
      <c r="AW195" s="18">
        <v>0.30882592307222428</v>
      </c>
    </row>
    <row r="196" spans="2:49" x14ac:dyDescent="0.35">
      <c r="B196" s="17" t="s">
        <v>125</v>
      </c>
      <c r="C196" s="18">
        <v>9.8232851409493158E-2</v>
      </c>
      <c r="D196" s="18">
        <v>7.0547953157230614E-2</v>
      </c>
      <c r="E196" s="18">
        <v>7.6375938285937764E-2</v>
      </c>
      <c r="F196" s="18">
        <v>8.2749404637788251E-2</v>
      </c>
      <c r="G196" s="18">
        <v>0.1266214767611282</v>
      </c>
      <c r="H196" s="18">
        <v>0.1194064535486839</v>
      </c>
      <c r="I196" s="18">
        <v>0.10436269329922961</v>
      </c>
      <c r="K196" s="18">
        <v>8.2258188559682435E-2</v>
      </c>
      <c r="L196" s="18">
        <v>0.11375038987262499</v>
      </c>
      <c r="N196" s="18">
        <v>0.13059314605243491</v>
      </c>
      <c r="O196" s="18">
        <v>9.5269231686934061E-2</v>
      </c>
      <c r="P196" s="18">
        <v>0.1222884814933286</v>
      </c>
      <c r="Q196" s="18">
        <v>7.0656840425748837E-2</v>
      </c>
      <c r="R196" s="18">
        <v>8.5846333360299704E-2</v>
      </c>
      <c r="S196" s="18">
        <v>1.8338969162755719E-2</v>
      </c>
      <c r="T196" s="18">
        <v>7.3054966759400056E-2</v>
      </c>
      <c r="V196" s="18">
        <v>0.12838209228531641</v>
      </c>
      <c r="W196" s="18">
        <v>4.9349914998655292E-2</v>
      </c>
      <c r="X196" s="18">
        <v>0.1025557328732153</v>
      </c>
      <c r="Y196" s="18">
        <v>5.6855480746545999E-2</v>
      </c>
      <c r="Z196" s="18">
        <v>0.16472071014733991</v>
      </c>
      <c r="AA196" s="18">
        <v>4.2696139725395578E-2</v>
      </c>
      <c r="AB196" s="18">
        <v>0.1037896925476168</v>
      </c>
      <c r="AC196" s="18">
        <v>0.12636566305527391</v>
      </c>
      <c r="AD196" s="18">
        <v>0.1959850108725483</v>
      </c>
      <c r="AF196" s="18">
        <v>9.9279086970626054E-2</v>
      </c>
      <c r="AG196" s="18">
        <v>4.9555758861535647E-2</v>
      </c>
      <c r="AH196" s="18">
        <v>7.3824120311261746E-2</v>
      </c>
      <c r="AI196" s="18">
        <v>3.5919916213833079E-2</v>
      </c>
      <c r="AJ196" s="18">
        <v>0.2214067145416474</v>
      </c>
      <c r="AK196" s="18">
        <v>8.5594913074822879E-2</v>
      </c>
      <c r="AL196" s="18">
        <v>0.14118923939021591</v>
      </c>
      <c r="AM196" s="18">
        <v>0.1156291738099557</v>
      </c>
      <c r="AO196" s="18">
        <v>9.5480337916285518E-2</v>
      </c>
      <c r="AP196" s="18">
        <v>1.9366456413338791E-2</v>
      </c>
      <c r="AQ196" s="18">
        <v>7.2205399930047709E-2</v>
      </c>
      <c r="AR196" s="18">
        <v>5.4805106554089267E-2</v>
      </c>
      <c r="AS196" s="18">
        <v>0.19797532877246271</v>
      </c>
      <c r="AT196" s="18">
        <v>6.3918792657199366E-2</v>
      </c>
      <c r="AU196" s="18">
        <v>0.10433814866722441</v>
      </c>
      <c r="AV196" s="18">
        <v>9.6288027949003679E-2</v>
      </c>
      <c r="AW196" s="18">
        <v>0.25938589754548341</v>
      </c>
    </row>
    <row r="197" spans="2:49" x14ac:dyDescent="0.35">
      <c r="B197" s="17" t="s">
        <v>80</v>
      </c>
      <c r="C197" s="18">
        <v>3.11175742246814E-2</v>
      </c>
      <c r="D197" s="18">
        <v>5.0827268916774242E-2</v>
      </c>
      <c r="E197" s="18">
        <v>4.0739061314067383E-2</v>
      </c>
      <c r="F197" s="18">
        <v>4.9598038151379802E-2</v>
      </c>
      <c r="G197" s="18">
        <v>2.1912340677097669E-2</v>
      </c>
      <c r="H197" s="18">
        <v>2.2565323888061199E-2</v>
      </c>
      <c r="I197" s="18">
        <v>1.412037086737605E-2</v>
      </c>
      <c r="K197" s="18">
        <v>1.425113991990809E-2</v>
      </c>
      <c r="L197" s="18">
        <v>4.6036750203738763E-2</v>
      </c>
      <c r="N197" s="18">
        <v>2.450891313525658E-2</v>
      </c>
      <c r="O197" s="18">
        <v>3.9628913488162741E-2</v>
      </c>
      <c r="P197" s="18">
        <v>2.936890732979414E-2</v>
      </c>
      <c r="Q197" s="18">
        <v>1.343346020742745E-2</v>
      </c>
      <c r="R197" s="18">
        <v>2.295295885419223E-2</v>
      </c>
      <c r="S197" s="18">
        <v>5.4192083097348853E-2</v>
      </c>
      <c r="T197" s="18">
        <v>0.16878550763323771</v>
      </c>
      <c r="V197" s="18">
        <v>6.4917753935044131E-3</v>
      </c>
      <c r="W197" s="18">
        <v>1.085834629004918E-2</v>
      </c>
      <c r="X197" s="18">
        <v>2.6810972065184301E-2</v>
      </c>
      <c r="Y197" s="18">
        <v>0</v>
      </c>
      <c r="Z197" s="18">
        <v>0</v>
      </c>
      <c r="AA197" s="18">
        <v>2.815645121086285E-2</v>
      </c>
      <c r="AB197" s="18">
        <v>8.3465977498439439E-2</v>
      </c>
      <c r="AC197" s="18">
        <v>0.19731868062893751</v>
      </c>
      <c r="AD197" s="18">
        <v>9.721685191726703E-3</v>
      </c>
      <c r="AF197" s="18">
        <v>1.0933016220407991E-2</v>
      </c>
      <c r="AG197" s="18">
        <v>8.6734682836558316E-3</v>
      </c>
      <c r="AH197" s="18">
        <v>8.3495009151990773E-3</v>
      </c>
      <c r="AI197" s="18">
        <v>2.2068228112548442E-2</v>
      </c>
      <c r="AJ197" s="18">
        <v>3.6478813610866692E-3</v>
      </c>
      <c r="AK197" s="18">
        <v>0.1019799682015564</v>
      </c>
      <c r="AL197" s="18">
        <v>0.26396989247130692</v>
      </c>
      <c r="AM197" s="18">
        <v>8.02774822539781E-2</v>
      </c>
      <c r="AO197" s="18">
        <v>1.530529830641205E-2</v>
      </c>
      <c r="AP197" s="18">
        <v>4.2647453422886934E-3</v>
      </c>
      <c r="AQ197" s="18">
        <v>2.1973972263240351E-2</v>
      </c>
      <c r="AR197" s="18">
        <v>3.1810961532431528E-2</v>
      </c>
      <c r="AS197" s="18">
        <v>1.263698828020837E-2</v>
      </c>
      <c r="AT197" s="18">
        <v>6.8822140244997609E-2</v>
      </c>
      <c r="AU197" s="18">
        <v>0.1460496214694392</v>
      </c>
      <c r="AV197" s="18">
        <v>0.1251210419996269</v>
      </c>
      <c r="AW197" s="18">
        <v>0</v>
      </c>
    </row>
    <row r="199" spans="2:49" ht="58" x14ac:dyDescent="0.35">
      <c r="B199" s="14" t="s">
        <v>127</v>
      </c>
    </row>
    <row r="200" spans="2:49" x14ac:dyDescent="0.35">
      <c r="B200" s="15" t="s">
        <v>18</v>
      </c>
    </row>
    <row r="201" spans="2:49" x14ac:dyDescent="0.35">
      <c r="B201" s="11" t="s">
        <v>59</v>
      </c>
      <c r="C201" s="16">
        <v>2028</v>
      </c>
      <c r="D201" s="16">
        <v>248</v>
      </c>
      <c r="E201" s="16">
        <v>354</v>
      </c>
      <c r="F201" s="16">
        <v>365</v>
      </c>
      <c r="G201" s="16">
        <v>348</v>
      </c>
      <c r="H201" s="16">
        <v>295</v>
      </c>
      <c r="I201" s="16">
        <v>418</v>
      </c>
      <c r="K201" s="16">
        <v>1004</v>
      </c>
      <c r="L201" s="16">
        <v>1018</v>
      </c>
      <c r="N201" s="16">
        <v>515</v>
      </c>
      <c r="O201" s="16">
        <v>455</v>
      </c>
      <c r="P201" s="16">
        <v>200</v>
      </c>
      <c r="Q201" s="16">
        <v>507</v>
      </c>
      <c r="R201" s="16">
        <v>238</v>
      </c>
      <c r="S201" s="16">
        <v>44</v>
      </c>
      <c r="T201" s="16">
        <v>69</v>
      </c>
      <c r="V201" s="16">
        <v>565</v>
      </c>
      <c r="W201" s="16">
        <v>604</v>
      </c>
      <c r="X201" s="16">
        <v>114</v>
      </c>
      <c r="Y201" s="16">
        <v>70</v>
      </c>
      <c r="Z201" s="16">
        <v>36</v>
      </c>
      <c r="AA201" s="16">
        <v>44</v>
      </c>
      <c r="AB201" s="16">
        <v>442</v>
      </c>
      <c r="AC201" s="16">
        <v>63</v>
      </c>
      <c r="AD201" s="16">
        <v>90</v>
      </c>
      <c r="AF201" s="16">
        <v>336</v>
      </c>
      <c r="AG201" s="16">
        <v>677</v>
      </c>
      <c r="AH201" s="16">
        <v>121</v>
      </c>
      <c r="AI201" s="16">
        <v>125</v>
      </c>
      <c r="AJ201" s="16">
        <v>261</v>
      </c>
      <c r="AK201" s="16">
        <v>43</v>
      </c>
      <c r="AL201" s="16">
        <v>45</v>
      </c>
      <c r="AM201" s="16">
        <v>420</v>
      </c>
      <c r="AO201" s="16">
        <v>312</v>
      </c>
      <c r="AP201" s="16">
        <v>557</v>
      </c>
      <c r="AQ201" s="16">
        <v>134</v>
      </c>
      <c r="AR201" s="16">
        <v>212</v>
      </c>
      <c r="AS201" s="16">
        <v>419</v>
      </c>
      <c r="AT201" s="16">
        <v>33</v>
      </c>
      <c r="AU201" s="16">
        <v>137</v>
      </c>
      <c r="AV201" s="16">
        <v>147</v>
      </c>
      <c r="AW201" s="16">
        <v>77</v>
      </c>
    </row>
    <row r="202" spans="2:49" x14ac:dyDescent="0.35">
      <c r="B202" s="12" t="s">
        <v>60</v>
      </c>
      <c r="C202" s="16">
        <v>2032</v>
      </c>
      <c r="D202" s="16">
        <v>215</v>
      </c>
      <c r="E202" s="16">
        <v>345</v>
      </c>
      <c r="F202" s="16">
        <v>345</v>
      </c>
      <c r="G202" s="16">
        <v>314</v>
      </c>
      <c r="H202" s="16">
        <v>328</v>
      </c>
      <c r="I202" s="16">
        <v>485</v>
      </c>
      <c r="K202" s="16">
        <v>981</v>
      </c>
      <c r="L202" s="16">
        <v>1045</v>
      </c>
      <c r="N202" s="16">
        <v>540</v>
      </c>
      <c r="O202" s="16">
        <v>458</v>
      </c>
      <c r="P202" s="16">
        <v>208</v>
      </c>
      <c r="Q202" s="16">
        <v>495</v>
      </c>
      <c r="R202" s="16">
        <v>222</v>
      </c>
      <c r="S202" s="16">
        <v>37</v>
      </c>
      <c r="T202" s="16">
        <v>71</v>
      </c>
      <c r="V202" s="16">
        <v>598</v>
      </c>
      <c r="W202" s="16">
        <v>590</v>
      </c>
      <c r="X202" s="16">
        <v>115</v>
      </c>
      <c r="Y202" s="16">
        <v>67</v>
      </c>
      <c r="Z202" s="16">
        <v>39</v>
      </c>
      <c r="AA202" s="16">
        <v>44</v>
      </c>
      <c r="AB202" s="16">
        <v>427</v>
      </c>
      <c r="AC202" s="16">
        <v>61</v>
      </c>
      <c r="AD202" s="16">
        <v>90</v>
      </c>
      <c r="AF202" s="16">
        <v>355</v>
      </c>
      <c r="AG202" s="16">
        <v>660</v>
      </c>
      <c r="AH202" s="16">
        <v>123</v>
      </c>
      <c r="AI202" s="16">
        <v>120</v>
      </c>
      <c r="AJ202" s="16">
        <v>274</v>
      </c>
      <c r="AK202" s="16">
        <v>44</v>
      </c>
      <c r="AL202" s="16">
        <v>43</v>
      </c>
      <c r="AM202" s="16">
        <v>413</v>
      </c>
      <c r="AO202" s="16">
        <v>321</v>
      </c>
      <c r="AP202" s="16">
        <v>538</v>
      </c>
      <c r="AQ202" s="16">
        <v>134</v>
      </c>
      <c r="AR202" s="16">
        <v>200</v>
      </c>
      <c r="AS202" s="16">
        <v>442</v>
      </c>
      <c r="AT202" s="16">
        <v>36</v>
      </c>
      <c r="AU202" s="16">
        <v>136</v>
      </c>
      <c r="AV202" s="16">
        <v>151</v>
      </c>
      <c r="AW202" s="16">
        <v>75</v>
      </c>
    </row>
    <row r="203" spans="2:49" ht="58" x14ac:dyDescent="0.35">
      <c r="B203" s="17" t="s">
        <v>128</v>
      </c>
      <c r="C203" s="18">
        <v>6.8155976060689183E-2</v>
      </c>
      <c r="D203" s="18">
        <v>8.6278578312523016E-2</v>
      </c>
      <c r="E203" s="18">
        <v>9.2513951019510487E-2</v>
      </c>
      <c r="F203" s="18">
        <v>6.429123237778428E-2</v>
      </c>
      <c r="G203" s="18">
        <v>5.4343052433940019E-2</v>
      </c>
      <c r="H203" s="18">
        <v>4.1982159804635648E-2</v>
      </c>
      <c r="I203" s="18">
        <v>7.2225069680635787E-2</v>
      </c>
      <c r="K203" s="18">
        <v>8.1454711632922894E-2</v>
      </c>
      <c r="L203" s="18">
        <v>5.6031952888377187E-2</v>
      </c>
      <c r="N203" s="18">
        <v>4.7669543262290108E-2</v>
      </c>
      <c r="O203" s="18">
        <v>7.4786474234396508E-2</v>
      </c>
      <c r="P203" s="18">
        <v>8.6858522739778579E-2</v>
      </c>
      <c r="Q203" s="18">
        <v>6.603881968394805E-2</v>
      </c>
      <c r="R203" s="18">
        <v>9.6527899892935101E-2</v>
      </c>
      <c r="S203" s="18">
        <v>0.16812727610833539</v>
      </c>
      <c r="T203" s="18">
        <v>0</v>
      </c>
      <c r="V203" s="18">
        <v>8.1026172402370492E-2</v>
      </c>
      <c r="W203" s="18">
        <v>5.4974528156315879E-2</v>
      </c>
      <c r="X203" s="18">
        <v>5.0350651543610542E-2</v>
      </c>
      <c r="Y203" s="18">
        <v>9.1612403600362713E-2</v>
      </c>
      <c r="Z203" s="18">
        <v>9.5109794167862374E-2</v>
      </c>
      <c r="AA203" s="18">
        <v>2.3596521270703111E-2</v>
      </c>
      <c r="AB203" s="18">
        <v>6.4185935362210317E-2</v>
      </c>
      <c r="AC203" s="18">
        <v>3.8513030575520239E-2</v>
      </c>
      <c r="AD203" s="18">
        <v>0.1234403886863495</v>
      </c>
      <c r="AF203" s="18">
        <v>8.0472068209040334E-2</v>
      </c>
      <c r="AG203" s="18">
        <v>5.4225779837110952E-2</v>
      </c>
      <c r="AH203" s="18">
        <v>5.1982190827964042E-2</v>
      </c>
      <c r="AI203" s="18">
        <v>4.7557190676127153E-2</v>
      </c>
      <c r="AJ203" s="18">
        <v>0.1130865436444083</v>
      </c>
      <c r="AK203" s="18">
        <v>8.0520718206465405E-2</v>
      </c>
      <c r="AL203" s="18">
        <v>3.9009586914921811E-2</v>
      </c>
      <c r="AM203" s="18">
        <v>6.2521573451731371E-2</v>
      </c>
      <c r="AO203" s="18">
        <v>7.0687796095231681E-2</v>
      </c>
      <c r="AP203" s="18">
        <v>6.0203759361919171E-2</v>
      </c>
      <c r="AQ203" s="18">
        <v>6.7700198962382788E-2</v>
      </c>
      <c r="AR203" s="18">
        <v>6.8593621360530543E-2</v>
      </c>
      <c r="AS203" s="18">
        <v>8.9507341255346859E-2</v>
      </c>
      <c r="AT203" s="18">
        <v>9.7969880185425018E-2</v>
      </c>
      <c r="AU203" s="18">
        <v>4.2939469171037997E-2</v>
      </c>
      <c r="AV203" s="18">
        <v>2.9164228385477858E-2</v>
      </c>
      <c r="AW203" s="18">
        <v>9.8005965360120281E-2</v>
      </c>
    </row>
    <row r="204" spans="2:49" ht="43.5" x14ac:dyDescent="0.35">
      <c r="B204" s="17" t="s">
        <v>129</v>
      </c>
      <c r="C204" s="18">
        <v>0.27926528821933488</v>
      </c>
      <c r="D204" s="18">
        <v>0.30818624136417022</v>
      </c>
      <c r="E204" s="18">
        <v>0.34133210341828579</v>
      </c>
      <c r="F204" s="18">
        <v>0.3082108205347614</v>
      </c>
      <c r="G204" s="18">
        <v>0.26589012230239217</v>
      </c>
      <c r="H204" s="18">
        <v>0.2266749065466255</v>
      </c>
      <c r="I204" s="18">
        <v>0.24595880669231959</v>
      </c>
      <c r="K204" s="18">
        <v>0.32394026107524998</v>
      </c>
      <c r="L204" s="18">
        <v>0.2371726158755485</v>
      </c>
      <c r="N204" s="18">
        <v>0.22139583581317759</v>
      </c>
      <c r="O204" s="18">
        <v>0.25558784214969832</v>
      </c>
      <c r="P204" s="18">
        <v>0.27604431596293749</v>
      </c>
      <c r="Q204" s="18">
        <v>0.33202391832877859</v>
      </c>
      <c r="R204" s="18">
        <v>0.36193556460388182</v>
      </c>
      <c r="S204" s="18">
        <v>0.44597802278456378</v>
      </c>
      <c r="T204" s="18">
        <v>0.16848235388894731</v>
      </c>
      <c r="V204" s="18">
        <v>0.21945716903838261</v>
      </c>
      <c r="W204" s="18">
        <v>0.41626125395980451</v>
      </c>
      <c r="X204" s="18">
        <v>0.38400261805804659</v>
      </c>
      <c r="Y204" s="18">
        <v>0.33476657223465778</v>
      </c>
      <c r="Z204" s="18">
        <v>0.16813088292407399</v>
      </c>
      <c r="AA204" s="18">
        <v>0.20765456786708231</v>
      </c>
      <c r="AB204" s="18">
        <v>0.20199077166898219</v>
      </c>
      <c r="AC204" s="18">
        <v>0.13452226357439881</v>
      </c>
      <c r="AD204" s="18">
        <v>0.15395759945431439</v>
      </c>
      <c r="AF204" s="18">
        <v>0.2241660697361611</v>
      </c>
      <c r="AG204" s="18">
        <v>0.41440289551485149</v>
      </c>
      <c r="AH204" s="18">
        <v>0.38262890463470722</v>
      </c>
      <c r="AI204" s="18">
        <v>0.36379357291597653</v>
      </c>
      <c r="AJ204" s="18">
        <v>0.1625739591547955</v>
      </c>
      <c r="AK204" s="18">
        <v>0.1295356534787708</v>
      </c>
      <c r="AL204" s="18">
        <v>8.8115146526788368E-2</v>
      </c>
      <c r="AM204" s="18">
        <v>0.16851135518210941</v>
      </c>
      <c r="AO204" s="18">
        <v>0.24169198727277061</v>
      </c>
      <c r="AP204" s="18">
        <v>0.51777040850203615</v>
      </c>
      <c r="AQ204" s="18">
        <v>0.35388203553963632</v>
      </c>
      <c r="AR204" s="18">
        <v>0.28487566390285568</v>
      </c>
      <c r="AS204" s="18">
        <v>0.12848511393139489</v>
      </c>
      <c r="AT204" s="18">
        <v>0.19945181958533131</v>
      </c>
      <c r="AU204" s="18">
        <v>9.4556918761278114E-2</v>
      </c>
      <c r="AV204" s="18">
        <v>0.15178677899288109</v>
      </c>
      <c r="AW204" s="18">
        <v>9.7644782321618967E-2</v>
      </c>
    </row>
    <row r="205" spans="2:49" ht="43.5" x14ac:dyDescent="0.35">
      <c r="B205" s="17" t="s">
        <v>130</v>
      </c>
      <c r="C205" s="18">
        <v>0.56332507416360078</v>
      </c>
      <c r="D205" s="18">
        <v>0.50104471715325838</v>
      </c>
      <c r="E205" s="18">
        <v>0.47157162541799169</v>
      </c>
      <c r="F205" s="18">
        <v>0.52118034656708367</v>
      </c>
      <c r="G205" s="18">
        <v>0.61296820783297556</v>
      </c>
      <c r="H205" s="18">
        <v>0.63085220886896942</v>
      </c>
      <c r="I205" s="18">
        <v>0.60834858885285426</v>
      </c>
      <c r="K205" s="18">
        <v>0.52502537404473137</v>
      </c>
      <c r="L205" s="18">
        <v>0.60123274767670976</v>
      </c>
      <c r="N205" s="18">
        <v>0.62390174454591196</v>
      </c>
      <c r="O205" s="18">
        <v>0.57603632905452051</v>
      </c>
      <c r="P205" s="18">
        <v>0.56557972412067425</v>
      </c>
      <c r="Q205" s="18">
        <v>0.53486568275220159</v>
      </c>
      <c r="R205" s="18">
        <v>0.47212974992434392</v>
      </c>
      <c r="S205" s="18">
        <v>0.36232031629314682</v>
      </c>
      <c r="T205" s="18">
        <v>0.6020741576129085</v>
      </c>
      <c r="V205" s="18">
        <v>0.6477576733012993</v>
      </c>
      <c r="W205" s="18">
        <v>0.4679586313369471</v>
      </c>
      <c r="X205" s="18">
        <v>0.43323372769796131</v>
      </c>
      <c r="Y205" s="18">
        <v>0.5109090184267413</v>
      </c>
      <c r="Z205" s="18">
        <v>0.73675932290806379</v>
      </c>
      <c r="AA205" s="18">
        <v>0.71801094837553681</v>
      </c>
      <c r="AB205" s="18">
        <v>0.56613841994673553</v>
      </c>
      <c r="AC205" s="18">
        <v>0.59656169967712158</v>
      </c>
      <c r="AD205" s="18">
        <v>0.64322746564291333</v>
      </c>
      <c r="AF205" s="18">
        <v>0.63835864720301794</v>
      </c>
      <c r="AG205" s="18">
        <v>0.48349277433268062</v>
      </c>
      <c r="AH205" s="18">
        <v>0.46369629987780242</v>
      </c>
      <c r="AI205" s="18">
        <v>0.50461535633736887</v>
      </c>
      <c r="AJ205" s="18">
        <v>0.68120594140155799</v>
      </c>
      <c r="AK205" s="18">
        <v>0.69899864526489019</v>
      </c>
      <c r="AL205" s="18">
        <v>0.47949160692913229</v>
      </c>
      <c r="AM205" s="18">
        <v>0.58920385780125806</v>
      </c>
      <c r="AO205" s="18">
        <v>0.63493305970339031</v>
      </c>
      <c r="AP205" s="18">
        <v>0.37210292845000359</v>
      </c>
      <c r="AQ205" s="18">
        <v>0.51221969952841495</v>
      </c>
      <c r="AR205" s="18">
        <v>0.55197961586336786</v>
      </c>
      <c r="AS205" s="18">
        <v>0.74628620672400925</v>
      </c>
      <c r="AT205" s="18">
        <v>0.66741704433926285</v>
      </c>
      <c r="AU205" s="18">
        <v>0.52835794578584783</v>
      </c>
      <c r="AV205" s="18">
        <v>0.55016167518108328</v>
      </c>
      <c r="AW205" s="18">
        <v>0.7123980250599653</v>
      </c>
    </row>
    <row r="206" spans="2:49" x14ac:dyDescent="0.35">
      <c r="B206" s="17" t="s">
        <v>68</v>
      </c>
      <c r="C206" s="18">
        <v>8.9253661556375125E-2</v>
      </c>
      <c r="D206" s="18">
        <v>0.1044904631700484</v>
      </c>
      <c r="E206" s="18">
        <v>9.4582320144211737E-2</v>
      </c>
      <c r="F206" s="18">
        <v>0.10631760052037049</v>
      </c>
      <c r="G206" s="18">
        <v>6.6798617430692334E-2</v>
      </c>
      <c r="H206" s="18">
        <v>0.10049072477976929</v>
      </c>
      <c r="I206" s="18">
        <v>7.3467534774190352E-2</v>
      </c>
      <c r="K206" s="18">
        <v>6.957965324709578E-2</v>
      </c>
      <c r="L206" s="18">
        <v>0.1055626835593646</v>
      </c>
      <c r="N206" s="18">
        <v>0.1070328763786202</v>
      </c>
      <c r="O206" s="18">
        <v>9.3589354561384661E-2</v>
      </c>
      <c r="P206" s="18">
        <v>7.1517437176609563E-2</v>
      </c>
      <c r="Q206" s="18">
        <v>6.7071579235071718E-2</v>
      </c>
      <c r="R206" s="18">
        <v>6.9406785578839364E-2</v>
      </c>
      <c r="S206" s="18">
        <v>2.3574384813953859E-2</v>
      </c>
      <c r="T206" s="18">
        <v>0.22944348849814419</v>
      </c>
      <c r="V206" s="18">
        <v>5.1758985257947483E-2</v>
      </c>
      <c r="W206" s="18">
        <v>6.0805586546932661E-2</v>
      </c>
      <c r="X206" s="18">
        <v>0.1324130027003815</v>
      </c>
      <c r="Y206" s="18">
        <v>6.2712005738238222E-2</v>
      </c>
      <c r="Z206" s="18">
        <v>0</v>
      </c>
      <c r="AA206" s="18">
        <v>5.0737962486677973E-2</v>
      </c>
      <c r="AB206" s="18">
        <v>0.16768487302207211</v>
      </c>
      <c r="AC206" s="18">
        <v>0.23040300617295911</v>
      </c>
      <c r="AD206" s="18">
        <v>7.9374546216422773E-2</v>
      </c>
      <c r="AF206" s="18">
        <v>5.7003214851780747E-2</v>
      </c>
      <c r="AG206" s="18">
        <v>4.78785503153571E-2</v>
      </c>
      <c r="AH206" s="18">
        <v>0.1016926046595262</v>
      </c>
      <c r="AI206" s="18">
        <v>8.4033880070527381E-2</v>
      </c>
      <c r="AJ206" s="18">
        <v>4.31335557992382E-2</v>
      </c>
      <c r="AK206" s="18">
        <v>9.0944983049873612E-2</v>
      </c>
      <c r="AL206" s="18">
        <v>0.39338365962915739</v>
      </c>
      <c r="AM206" s="18">
        <v>0.1797632135649011</v>
      </c>
      <c r="AO206" s="18">
        <v>5.2687156928607537E-2</v>
      </c>
      <c r="AP206" s="18">
        <v>4.9922903686041291E-2</v>
      </c>
      <c r="AQ206" s="18">
        <v>6.6198065969566011E-2</v>
      </c>
      <c r="AR206" s="18">
        <v>9.4551098873245948E-2</v>
      </c>
      <c r="AS206" s="18">
        <v>3.5721338089248919E-2</v>
      </c>
      <c r="AT206" s="18">
        <v>3.5161255889980973E-2</v>
      </c>
      <c r="AU206" s="18">
        <v>0.33414566628183612</v>
      </c>
      <c r="AV206" s="18">
        <v>0.26888731744055783</v>
      </c>
      <c r="AW206" s="18">
        <v>9.195122725829516E-2</v>
      </c>
    </row>
    <row r="208" spans="2:49" ht="29" x14ac:dyDescent="0.35">
      <c r="B208" s="14" t="s">
        <v>115</v>
      </c>
    </row>
    <row r="209" spans="2:49" x14ac:dyDescent="0.35">
      <c r="B209" s="15" t="s">
        <v>18</v>
      </c>
    </row>
    <row r="210" spans="2:49" x14ac:dyDescent="0.35">
      <c r="B210" s="11" t="s">
        <v>59</v>
      </c>
      <c r="C210" s="16">
        <v>2028</v>
      </c>
      <c r="D210" s="16">
        <v>248</v>
      </c>
      <c r="E210" s="16">
        <v>354</v>
      </c>
      <c r="F210" s="16">
        <v>365</v>
      </c>
      <c r="G210" s="16">
        <v>348</v>
      </c>
      <c r="H210" s="16">
        <v>295</v>
      </c>
      <c r="I210" s="16">
        <v>418</v>
      </c>
      <c r="K210" s="16">
        <v>1004</v>
      </c>
      <c r="L210" s="16">
        <v>1018</v>
      </c>
      <c r="N210" s="16">
        <v>515</v>
      </c>
      <c r="O210" s="16">
        <v>455</v>
      </c>
      <c r="P210" s="16">
        <v>200</v>
      </c>
      <c r="Q210" s="16">
        <v>507</v>
      </c>
      <c r="R210" s="16">
        <v>238</v>
      </c>
      <c r="S210" s="16">
        <v>44</v>
      </c>
      <c r="T210" s="16">
        <v>69</v>
      </c>
      <c r="V210" s="16">
        <v>565</v>
      </c>
      <c r="W210" s="16">
        <v>604</v>
      </c>
      <c r="X210" s="16">
        <v>114</v>
      </c>
      <c r="Y210" s="16">
        <v>70</v>
      </c>
      <c r="Z210" s="16">
        <v>36</v>
      </c>
      <c r="AA210" s="16">
        <v>44</v>
      </c>
      <c r="AB210" s="16">
        <v>442</v>
      </c>
      <c r="AC210" s="16">
        <v>63</v>
      </c>
      <c r="AD210" s="16">
        <v>90</v>
      </c>
      <c r="AF210" s="16">
        <v>336</v>
      </c>
      <c r="AG210" s="16">
        <v>677</v>
      </c>
      <c r="AH210" s="16">
        <v>121</v>
      </c>
      <c r="AI210" s="16">
        <v>125</v>
      </c>
      <c r="AJ210" s="16">
        <v>261</v>
      </c>
      <c r="AK210" s="16">
        <v>43</v>
      </c>
      <c r="AL210" s="16">
        <v>45</v>
      </c>
      <c r="AM210" s="16">
        <v>420</v>
      </c>
      <c r="AO210" s="16">
        <v>312</v>
      </c>
      <c r="AP210" s="16">
        <v>557</v>
      </c>
      <c r="AQ210" s="16">
        <v>134</v>
      </c>
      <c r="AR210" s="16">
        <v>212</v>
      </c>
      <c r="AS210" s="16">
        <v>419</v>
      </c>
      <c r="AT210" s="16">
        <v>33</v>
      </c>
      <c r="AU210" s="16">
        <v>137</v>
      </c>
      <c r="AV210" s="16">
        <v>147</v>
      </c>
      <c r="AW210" s="16">
        <v>77</v>
      </c>
    </row>
    <row r="211" spans="2:49" x14ac:dyDescent="0.35">
      <c r="B211" s="12" t="s">
        <v>60</v>
      </c>
      <c r="C211" s="16">
        <v>2032</v>
      </c>
      <c r="D211" s="16">
        <v>215</v>
      </c>
      <c r="E211" s="16">
        <v>345</v>
      </c>
      <c r="F211" s="16">
        <v>345</v>
      </c>
      <c r="G211" s="16">
        <v>314</v>
      </c>
      <c r="H211" s="16">
        <v>328</v>
      </c>
      <c r="I211" s="16">
        <v>485</v>
      </c>
      <c r="K211" s="16">
        <v>981</v>
      </c>
      <c r="L211" s="16">
        <v>1045</v>
      </c>
      <c r="N211" s="16">
        <v>540</v>
      </c>
      <c r="O211" s="16">
        <v>458</v>
      </c>
      <c r="P211" s="16">
        <v>208</v>
      </c>
      <c r="Q211" s="16">
        <v>495</v>
      </c>
      <c r="R211" s="16">
        <v>222</v>
      </c>
      <c r="S211" s="16">
        <v>37</v>
      </c>
      <c r="T211" s="16">
        <v>71</v>
      </c>
      <c r="V211" s="16">
        <v>598</v>
      </c>
      <c r="W211" s="16">
        <v>590</v>
      </c>
      <c r="X211" s="16">
        <v>115</v>
      </c>
      <c r="Y211" s="16">
        <v>67</v>
      </c>
      <c r="Z211" s="16">
        <v>39</v>
      </c>
      <c r="AA211" s="16">
        <v>44</v>
      </c>
      <c r="AB211" s="16">
        <v>427</v>
      </c>
      <c r="AC211" s="16">
        <v>61</v>
      </c>
      <c r="AD211" s="16">
        <v>90</v>
      </c>
      <c r="AF211" s="16">
        <v>355</v>
      </c>
      <c r="AG211" s="16">
        <v>660</v>
      </c>
      <c r="AH211" s="16">
        <v>123</v>
      </c>
      <c r="AI211" s="16">
        <v>120</v>
      </c>
      <c r="AJ211" s="16">
        <v>274</v>
      </c>
      <c r="AK211" s="16">
        <v>44</v>
      </c>
      <c r="AL211" s="16">
        <v>43</v>
      </c>
      <c r="AM211" s="16">
        <v>413</v>
      </c>
      <c r="AO211" s="16">
        <v>321</v>
      </c>
      <c r="AP211" s="16">
        <v>538</v>
      </c>
      <c r="AQ211" s="16">
        <v>134</v>
      </c>
      <c r="AR211" s="16">
        <v>200</v>
      </c>
      <c r="AS211" s="16">
        <v>442</v>
      </c>
      <c r="AT211" s="16">
        <v>36</v>
      </c>
      <c r="AU211" s="16">
        <v>136</v>
      </c>
      <c r="AV211" s="16">
        <v>151</v>
      </c>
      <c r="AW211" s="16">
        <v>75</v>
      </c>
    </row>
    <row r="212" spans="2:49" ht="43.5" x14ac:dyDescent="0.35">
      <c r="B212" s="17" t="s">
        <v>131</v>
      </c>
      <c r="C212" s="18">
        <v>0.20373106343027589</v>
      </c>
      <c r="D212" s="18">
        <v>0.2275034854357684</v>
      </c>
      <c r="E212" s="18">
        <v>0.25043385552301251</v>
      </c>
      <c r="F212" s="18">
        <v>0.22505259940256461</v>
      </c>
      <c r="G212" s="18">
        <v>0.2017091582072873</v>
      </c>
      <c r="H212" s="18">
        <v>0.19248026031027579</v>
      </c>
      <c r="I212" s="18">
        <v>0.15369923550613859</v>
      </c>
      <c r="K212" s="18">
        <v>0.23123272519848989</v>
      </c>
      <c r="L212" s="18">
        <v>0.17825101482696901</v>
      </c>
      <c r="N212" s="18">
        <v>0.1526527719464976</v>
      </c>
      <c r="O212" s="18">
        <v>0.18256754487412041</v>
      </c>
      <c r="P212" s="18">
        <v>0.1528446336222794</v>
      </c>
      <c r="Q212" s="18">
        <v>0.2465832067874674</v>
      </c>
      <c r="R212" s="18">
        <v>0.29290442706511022</v>
      </c>
      <c r="S212" s="18">
        <v>0.4292802744913094</v>
      </c>
      <c r="T212" s="18">
        <v>0.18323629018525209</v>
      </c>
      <c r="V212" s="18">
        <v>9.1495450393941774E-2</v>
      </c>
      <c r="W212" s="18">
        <v>0.36768429123396901</v>
      </c>
      <c r="X212" s="18">
        <v>0.19839694149132581</v>
      </c>
      <c r="Y212" s="18">
        <v>0.2243217335361819</v>
      </c>
      <c r="Z212" s="18">
        <v>8.5677804901132845E-2</v>
      </c>
      <c r="AA212" s="18">
        <v>0.17029676512963979</v>
      </c>
      <c r="AB212" s="18">
        <v>0.16758734080002119</v>
      </c>
      <c r="AC212" s="18">
        <v>0.1168620755728037</v>
      </c>
      <c r="AD212" s="18">
        <v>0.16597899188845139</v>
      </c>
      <c r="AF212" s="18">
        <v>9.0108224190746489E-2</v>
      </c>
      <c r="AG212" s="18">
        <v>0.39680758334697103</v>
      </c>
      <c r="AH212" s="18">
        <v>0.16975230259797389</v>
      </c>
      <c r="AI212" s="18">
        <v>0.20103963923783411</v>
      </c>
      <c r="AJ212" s="18">
        <v>6.7961820606685278E-2</v>
      </c>
      <c r="AK212" s="18">
        <v>0.1087630794912723</v>
      </c>
      <c r="AL212" s="18">
        <v>1.5668253701433491E-2</v>
      </c>
      <c r="AM212" s="18">
        <v>0.1235243287096873</v>
      </c>
      <c r="AO212" s="18">
        <v>8.4134580543609741E-2</v>
      </c>
      <c r="AP212" s="18">
        <v>0.49295024504967611</v>
      </c>
      <c r="AQ212" s="18">
        <v>0.19436967583695791</v>
      </c>
      <c r="AR212" s="18">
        <v>0.2282032130874444</v>
      </c>
      <c r="AS212" s="18">
        <v>4.2501231639188737E-2</v>
      </c>
      <c r="AT212" s="18">
        <v>0.1187063054558934</v>
      </c>
      <c r="AU212" s="18">
        <v>6.7732657246635741E-2</v>
      </c>
      <c r="AV212" s="18">
        <v>6.4437348927721932E-2</v>
      </c>
      <c r="AW212" s="18">
        <v>0.1080356258163469</v>
      </c>
    </row>
    <row r="213" spans="2:49" ht="43.5" x14ac:dyDescent="0.35">
      <c r="B213" s="17" t="s">
        <v>132</v>
      </c>
      <c r="C213" s="18">
        <v>0.34730736062934858</v>
      </c>
      <c r="D213" s="18">
        <v>0.42054063762797589</v>
      </c>
      <c r="E213" s="18">
        <v>0.40939907681243332</v>
      </c>
      <c r="F213" s="18">
        <v>0.31529437782510861</v>
      </c>
      <c r="G213" s="18">
        <v>0.34215904400511149</v>
      </c>
      <c r="H213" s="18">
        <v>0.26960852104089511</v>
      </c>
      <c r="I213" s="18">
        <v>0.34945867548922421</v>
      </c>
      <c r="K213" s="18">
        <v>0.37246633440037769</v>
      </c>
      <c r="L213" s="18">
        <v>0.32449500403029669</v>
      </c>
      <c r="N213" s="18">
        <v>0.29977888980225198</v>
      </c>
      <c r="O213" s="18">
        <v>0.34107664263143211</v>
      </c>
      <c r="P213" s="18">
        <v>0.34267171756841319</v>
      </c>
      <c r="Q213" s="18">
        <v>0.38938027936443897</v>
      </c>
      <c r="R213" s="18">
        <v>0.42646818500817341</v>
      </c>
      <c r="S213" s="18">
        <v>0.38404774638182082</v>
      </c>
      <c r="T213" s="18">
        <v>0.20258938195306561</v>
      </c>
      <c r="V213" s="18">
        <v>0.38567725939464292</v>
      </c>
      <c r="W213" s="18">
        <v>0.35598210435798577</v>
      </c>
      <c r="X213" s="18">
        <v>0.42163609635330729</v>
      </c>
      <c r="Y213" s="18">
        <v>0.41628375812095919</v>
      </c>
      <c r="Z213" s="18">
        <v>0.2026327947621005</v>
      </c>
      <c r="AA213" s="18">
        <v>0.38989949503430699</v>
      </c>
      <c r="AB213" s="18">
        <v>0.31011490906310119</v>
      </c>
      <c r="AC213" s="18">
        <v>0.20380153602132681</v>
      </c>
      <c r="AD213" s="18">
        <v>0.20591114033055921</v>
      </c>
      <c r="AF213" s="18">
        <v>0.40742463590181632</v>
      </c>
      <c r="AG213" s="18">
        <v>0.34597769644821869</v>
      </c>
      <c r="AH213" s="18">
        <v>0.45025908126728847</v>
      </c>
      <c r="AI213" s="18">
        <v>0.44097317491370158</v>
      </c>
      <c r="AJ213" s="18">
        <v>0.28854529558061898</v>
      </c>
      <c r="AK213" s="18">
        <v>0.32044728840924258</v>
      </c>
      <c r="AL213" s="18">
        <v>0.1562502306595159</v>
      </c>
      <c r="AM213" s="18">
        <v>0.30152697351176672</v>
      </c>
      <c r="AO213" s="18">
        <v>0.41028394850782351</v>
      </c>
      <c r="AP213" s="18">
        <v>0.33301220651372582</v>
      </c>
      <c r="AQ213" s="18">
        <v>0.41478729328408021</v>
      </c>
      <c r="AR213" s="18">
        <v>0.43228390443414022</v>
      </c>
      <c r="AS213" s="18">
        <v>0.30536156362580091</v>
      </c>
      <c r="AT213" s="18">
        <v>0.28651805055538437</v>
      </c>
      <c r="AU213" s="18">
        <v>0.25014011216717519</v>
      </c>
      <c r="AV213" s="18">
        <v>0.3657360571758706</v>
      </c>
      <c r="AW213" s="18">
        <v>0.24891391856465461</v>
      </c>
    </row>
    <row r="214" spans="2:49" ht="43.5" x14ac:dyDescent="0.35">
      <c r="B214" s="17" t="s">
        <v>133</v>
      </c>
      <c r="C214" s="18">
        <v>0.31770602688934962</v>
      </c>
      <c r="D214" s="18">
        <v>0.17864964959892141</v>
      </c>
      <c r="E214" s="18">
        <v>0.19476632715092149</v>
      </c>
      <c r="F214" s="18">
        <v>0.29195462770894293</v>
      </c>
      <c r="G214" s="18">
        <v>0.33780722960629522</v>
      </c>
      <c r="H214" s="18">
        <v>0.43467914935489699</v>
      </c>
      <c r="I214" s="18">
        <v>0.39289685702711957</v>
      </c>
      <c r="K214" s="18">
        <v>0.30463890480790867</v>
      </c>
      <c r="L214" s="18">
        <v>0.33165642165285802</v>
      </c>
      <c r="N214" s="18">
        <v>0.40546152723272111</v>
      </c>
      <c r="O214" s="18">
        <v>0.3097690250307914</v>
      </c>
      <c r="P214" s="18">
        <v>0.38294370097873698</v>
      </c>
      <c r="Q214" s="18">
        <v>0.25739024645801267</v>
      </c>
      <c r="R214" s="18">
        <v>0.20135519771171539</v>
      </c>
      <c r="S214" s="18">
        <v>8.6760163588033942E-2</v>
      </c>
      <c r="T214" s="18">
        <v>0.4145436038387208</v>
      </c>
      <c r="V214" s="18">
        <v>0.4565198432331421</v>
      </c>
      <c r="W214" s="18">
        <v>0.18304470946284571</v>
      </c>
      <c r="X214" s="18">
        <v>0.21060986201902479</v>
      </c>
      <c r="Y214" s="18">
        <v>0.2239987544450876</v>
      </c>
      <c r="Z214" s="18">
        <v>0.66539672725422383</v>
      </c>
      <c r="AA214" s="18">
        <v>0.27459525944860469</v>
      </c>
      <c r="AB214" s="18">
        <v>0.28301960914511343</v>
      </c>
      <c r="AC214" s="18">
        <v>0.31248659460221578</v>
      </c>
      <c r="AD214" s="18">
        <v>0.52046642402743037</v>
      </c>
      <c r="AF214" s="18">
        <v>0.44411646042895131</v>
      </c>
      <c r="AG214" s="18">
        <v>0.1840922323457703</v>
      </c>
      <c r="AH214" s="18">
        <v>0.20257874370019591</v>
      </c>
      <c r="AI214" s="18">
        <v>0.17980683182272561</v>
      </c>
      <c r="AJ214" s="18">
        <v>0.57833052332513624</v>
      </c>
      <c r="AK214" s="18">
        <v>0.41242057149337391</v>
      </c>
      <c r="AL214" s="18">
        <v>0.28966832949035431</v>
      </c>
      <c r="AM214" s="18">
        <v>0.3167279209576559</v>
      </c>
      <c r="AO214" s="18">
        <v>0.42010654145359561</v>
      </c>
      <c r="AP214" s="18">
        <v>9.7060955260436968E-2</v>
      </c>
      <c r="AQ214" s="18">
        <v>0.23437673782604279</v>
      </c>
      <c r="AR214" s="18">
        <v>0.16747246313249331</v>
      </c>
      <c r="AS214" s="18">
        <v>0.58257954913883891</v>
      </c>
      <c r="AT214" s="18">
        <v>0.47651787950511232</v>
      </c>
      <c r="AU214" s="18">
        <v>0.32882022325203009</v>
      </c>
      <c r="AV214" s="18">
        <v>0.2226819590115996</v>
      </c>
      <c r="AW214" s="18">
        <v>0.54575429180783364</v>
      </c>
    </row>
    <row r="215" spans="2:49" x14ac:dyDescent="0.35">
      <c r="B215" s="17" t="s">
        <v>68</v>
      </c>
      <c r="C215" s="18">
        <v>0.13125554905102599</v>
      </c>
      <c r="D215" s="18">
        <v>0.1733062273373342</v>
      </c>
      <c r="E215" s="18">
        <v>0.14540074051363269</v>
      </c>
      <c r="F215" s="18">
        <v>0.1676983950633838</v>
      </c>
      <c r="G215" s="18">
        <v>0.1183245681813062</v>
      </c>
      <c r="H215" s="18">
        <v>0.1032320692939319</v>
      </c>
      <c r="I215" s="18">
        <v>0.10394523197751759</v>
      </c>
      <c r="K215" s="18">
        <v>9.1662035593223598E-2</v>
      </c>
      <c r="L215" s="18">
        <v>0.16559755948987639</v>
      </c>
      <c r="N215" s="18">
        <v>0.14210681101852921</v>
      </c>
      <c r="O215" s="18">
        <v>0.16658678746365599</v>
      </c>
      <c r="P215" s="18">
        <v>0.1215399478305703</v>
      </c>
      <c r="Q215" s="18">
        <v>0.1066462673900809</v>
      </c>
      <c r="R215" s="18">
        <v>7.927219021500119E-2</v>
      </c>
      <c r="S215" s="18">
        <v>9.9911815538835713E-2</v>
      </c>
      <c r="T215" s="18">
        <v>0.19963072402296159</v>
      </c>
      <c r="V215" s="18">
        <v>6.6307446978273024E-2</v>
      </c>
      <c r="W215" s="18">
        <v>9.3288894945199569E-2</v>
      </c>
      <c r="X215" s="18">
        <v>0.16935710013634209</v>
      </c>
      <c r="Y215" s="18">
        <v>0.13539575389777131</v>
      </c>
      <c r="Z215" s="18">
        <v>4.6292673082542958E-2</v>
      </c>
      <c r="AA215" s="18">
        <v>0.1652084803874487</v>
      </c>
      <c r="AB215" s="18">
        <v>0.23927814099176431</v>
      </c>
      <c r="AC215" s="18">
        <v>0.36684979380365329</v>
      </c>
      <c r="AD215" s="18">
        <v>0.1076434437535589</v>
      </c>
      <c r="AF215" s="18">
        <v>5.8350679478485983E-2</v>
      </c>
      <c r="AG215" s="18">
        <v>7.3122487859040144E-2</v>
      </c>
      <c r="AH215" s="18">
        <v>0.17740987243454159</v>
      </c>
      <c r="AI215" s="18">
        <v>0.17818035402573859</v>
      </c>
      <c r="AJ215" s="18">
        <v>6.5162360487559537E-2</v>
      </c>
      <c r="AK215" s="18">
        <v>0.15836906060611131</v>
      </c>
      <c r="AL215" s="18">
        <v>0.53841318614869627</v>
      </c>
      <c r="AM215" s="18">
        <v>0.25822077682089012</v>
      </c>
      <c r="AO215" s="18">
        <v>8.5474929494971222E-2</v>
      </c>
      <c r="AP215" s="18">
        <v>7.6976593176161415E-2</v>
      </c>
      <c r="AQ215" s="18">
        <v>0.15646629305291909</v>
      </c>
      <c r="AR215" s="18">
        <v>0.17204041934592221</v>
      </c>
      <c r="AS215" s="18">
        <v>6.9557655596171525E-2</v>
      </c>
      <c r="AT215" s="18">
        <v>0.1182577644836101</v>
      </c>
      <c r="AU215" s="18">
        <v>0.35330700733415887</v>
      </c>
      <c r="AV215" s="18">
        <v>0.3471446348848079</v>
      </c>
      <c r="AW215" s="18">
        <v>9.7296163811164599E-2</v>
      </c>
    </row>
    <row r="217" spans="2:49" ht="58" x14ac:dyDescent="0.35">
      <c r="B217" s="14" t="s">
        <v>134</v>
      </c>
    </row>
    <row r="218" spans="2:49" x14ac:dyDescent="0.35">
      <c r="B218" s="15" t="s">
        <v>18</v>
      </c>
    </row>
    <row r="219" spans="2:49" x14ac:dyDescent="0.35">
      <c r="B219" s="11" t="s">
        <v>59</v>
      </c>
      <c r="C219" s="16">
        <v>2028</v>
      </c>
      <c r="D219" s="16">
        <v>248</v>
      </c>
      <c r="E219" s="16">
        <v>354</v>
      </c>
      <c r="F219" s="16">
        <v>365</v>
      </c>
      <c r="G219" s="16">
        <v>348</v>
      </c>
      <c r="H219" s="16">
        <v>295</v>
      </c>
      <c r="I219" s="16">
        <v>418</v>
      </c>
      <c r="K219" s="16">
        <v>1004</v>
      </c>
      <c r="L219" s="16">
        <v>1018</v>
      </c>
      <c r="N219" s="16">
        <v>515</v>
      </c>
      <c r="O219" s="16">
        <v>455</v>
      </c>
      <c r="P219" s="16">
        <v>200</v>
      </c>
      <c r="Q219" s="16">
        <v>507</v>
      </c>
      <c r="R219" s="16">
        <v>238</v>
      </c>
      <c r="S219" s="16">
        <v>44</v>
      </c>
      <c r="T219" s="16">
        <v>69</v>
      </c>
      <c r="V219" s="16">
        <v>565</v>
      </c>
      <c r="W219" s="16">
        <v>604</v>
      </c>
      <c r="X219" s="16">
        <v>114</v>
      </c>
      <c r="Y219" s="16">
        <v>70</v>
      </c>
      <c r="Z219" s="16">
        <v>36</v>
      </c>
      <c r="AA219" s="16">
        <v>44</v>
      </c>
      <c r="AB219" s="16">
        <v>442</v>
      </c>
      <c r="AC219" s="16">
        <v>63</v>
      </c>
      <c r="AD219" s="16">
        <v>90</v>
      </c>
      <c r="AF219" s="16">
        <v>336</v>
      </c>
      <c r="AG219" s="16">
        <v>677</v>
      </c>
      <c r="AH219" s="16">
        <v>121</v>
      </c>
      <c r="AI219" s="16">
        <v>125</v>
      </c>
      <c r="AJ219" s="16">
        <v>261</v>
      </c>
      <c r="AK219" s="16">
        <v>43</v>
      </c>
      <c r="AL219" s="16">
        <v>45</v>
      </c>
      <c r="AM219" s="16">
        <v>420</v>
      </c>
      <c r="AO219" s="16">
        <v>312</v>
      </c>
      <c r="AP219" s="16">
        <v>557</v>
      </c>
      <c r="AQ219" s="16">
        <v>134</v>
      </c>
      <c r="AR219" s="16">
        <v>212</v>
      </c>
      <c r="AS219" s="16">
        <v>419</v>
      </c>
      <c r="AT219" s="16">
        <v>33</v>
      </c>
      <c r="AU219" s="16">
        <v>137</v>
      </c>
      <c r="AV219" s="16">
        <v>147</v>
      </c>
      <c r="AW219" s="16">
        <v>77</v>
      </c>
    </row>
    <row r="220" spans="2:49" x14ac:dyDescent="0.35">
      <c r="B220" s="12" t="s">
        <v>60</v>
      </c>
      <c r="C220" s="16">
        <v>2032</v>
      </c>
      <c r="D220" s="16">
        <v>215</v>
      </c>
      <c r="E220" s="16">
        <v>345</v>
      </c>
      <c r="F220" s="16">
        <v>345</v>
      </c>
      <c r="G220" s="16">
        <v>314</v>
      </c>
      <c r="H220" s="16">
        <v>328</v>
      </c>
      <c r="I220" s="16">
        <v>485</v>
      </c>
      <c r="K220" s="16">
        <v>981</v>
      </c>
      <c r="L220" s="16">
        <v>1045</v>
      </c>
      <c r="N220" s="16">
        <v>540</v>
      </c>
      <c r="O220" s="16">
        <v>458</v>
      </c>
      <c r="P220" s="16">
        <v>208</v>
      </c>
      <c r="Q220" s="16">
        <v>495</v>
      </c>
      <c r="R220" s="16">
        <v>222</v>
      </c>
      <c r="S220" s="16">
        <v>37</v>
      </c>
      <c r="T220" s="16">
        <v>71</v>
      </c>
      <c r="V220" s="16">
        <v>598</v>
      </c>
      <c r="W220" s="16">
        <v>590</v>
      </c>
      <c r="X220" s="16">
        <v>115</v>
      </c>
      <c r="Y220" s="16">
        <v>67</v>
      </c>
      <c r="Z220" s="16">
        <v>39</v>
      </c>
      <c r="AA220" s="16">
        <v>44</v>
      </c>
      <c r="AB220" s="16">
        <v>427</v>
      </c>
      <c r="AC220" s="16">
        <v>61</v>
      </c>
      <c r="AD220" s="16">
        <v>90</v>
      </c>
      <c r="AF220" s="16">
        <v>355</v>
      </c>
      <c r="AG220" s="16">
        <v>660</v>
      </c>
      <c r="AH220" s="16">
        <v>123</v>
      </c>
      <c r="AI220" s="16">
        <v>120</v>
      </c>
      <c r="AJ220" s="16">
        <v>274</v>
      </c>
      <c r="AK220" s="16">
        <v>44</v>
      </c>
      <c r="AL220" s="16">
        <v>43</v>
      </c>
      <c r="AM220" s="16">
        <v>413</v>
      </c>
      <c r="AO220" s="16">
        <v>321</v>
      </c>
      <c r="AP220" s="16">
        <v>538</v>
      </c>
      <c r="AQ220" s="16">
        <v>134</v>
      </c>
      <c r="AR220" s="16">
        <v>200</v>
      </c>
      <c r="AS220" s="16">
        <v>442</v>
      </c>
      <c r="AT220" s="16">
        <v>36</v>
      </c>
      <c r="AU220" s="16">
        <v>136</v>
      </c>
      <c r="AV220" s="16">
        <v>151</v>
      </c>
      <c r="AW220" s="16">
        <v>75</v>
      </c>
    </row>
    <row r="221" spans="2:49" ht="29" x14ac:dyDescent="0.35">
      <c r="B221" s="17" t="s">
        <v>135</v>
      </c>
      <c r="C221" s="18">
        <v>9.9111423693357723E-2</v>
      </c>
      <c r="D221" s="18">
        <v>7.6437148445218123E-2</v>
      </c>
      <c r="E221" s="18">
        <v>9.4787714298027653E-2</v>
      </c>
      <c r="F221" s="18">
        <v>9.3190279534981796E-2</v>
      </c>
      <c r="G221" s="18">
        <v>9.6503192494199377E-2</v>
      </c>
      <c r="H221" s="18">
        <v>9.9249652786521883E-2</v>
      </c>
      <c r="I221" s="18">
        <v>0.118057052692371</v>
      </c>
      <c r="K221" s="18">
        <v>0.1223206167452569</v>
      </c>
      <c r="L221" s="18">
        <v>7.7847295668087346E-2</v>
      </c>
      <c r="N221" s="18">
        <v>8.2564618485726424E-2</v>
      </c>
      <c r="O221" s="18">
        <v>0.1027695776361751</v>
      </c>
      <c r="P221" s="18">
        <v>8.7857350440367563E-2</v>
      </c>
      <c r="Q221" s="18">
        <v>0.11282866045673411</v>
      </c>
      <c r="R221" s="18">
        <v>9.617515833035864E-2</v>
      </c>
      <c r="S221" s="18">
        <v>0.1311657367124936</v>
      </c>
      <c r="T221" s="18">
        <v>0.13137723257624731</v>
      </c>
      <c r="V221" s="18">
        <v>5.3942724080204812E-2</v>
      </c>
      <c r="W221" s="18">
        <v>0.18075897447308409</v>
      </c>
      <c r="X221" s="18">
        <v>0.10565302048511779</v>
      </c>
      <c r="Y221" s="18">
        <v>7.178774028549971E-2</v>
      </c>
      <c r="Z221" s="18">
        <v>8.4028033660766471E-2</v>
      </c>
      <c r="AA221" s="18">
        <v>8.9012173896772739E-2</v>
      </c>
      <c r="AB221" s="18">
        <v>6.8893075071037091E-2</v>
      </c>
      <c r="AC221" s="18">
        <v>3.3826288787362407E-2</v>
      </c>
      <c r="AD221" s="18">
        <v>7.5815030057969496E-2</v>
      </c>
      <c r="AF221" s="18">
        <v>5.6120344146629322E-2</v>
      </c>
      <c r="AG221" s="18">
        <v>0.17567154011565961</v>
      </c>
      <c r="AH221" s="18">
        <v>0.1009753419031798</v>
      </c>
      <c r="AI221" s="18">
        <v>8.687562734447693E-2</v>
      </c>
      <c r="AJ221" s="18">
        <v>4.8097261354135029E-2</v>
      </c>
      <c r="AK221" s="18">
        <v>6.5997852518487943E-2</v>
      </c>
      <c r="AL221" s="18">
        <v>4.5780012600582183E-2</v>
      </c>
      <c r="AM221" s="18">
        <v>5.9615848897673622E-2</v>
      </c>
      <c r="AO221" s="18">
        <v>6.2432464243652792E-2</v>
      </c>
      <c r="AP221" s="18">
        <v>0.20436777100196599</v>
      </c>
      <c r="AQ221" s="18">
        <v>0.1008595130900251</v>
      </c>
      <c r="AR221" s="18">
        <v>9.9102890753721168E-2</v>
      </c>
      <c r="AS221" s="18">
        <v>2.885563124485022E-2</v>
      </c>
      <c r="AT221" s="18">
        <v>5.9527791919624547E-2</v>
      </c>
      <c r="AU221" s="18">
        <v>7.6432803956028098E-2</v>
      </c>
      <c r="AV221" s="18">
        <v>6.5919872952561104E-2</v>
      </c>
      <c r="AW221" s="18">
        <v>3.8192780172471123E-2</v>
      </c>
    </row>
    <row r="222" spans="2:49" ht="58" x14ac:dyDescent="0.35">
      <c r="B222" s="17" t="s">
        <v>136</v>
      </c>
      <c r="C222" s="18">
        <v>0.16411956682021839</v>
      </c>
      <c r="D222" s="18">
        <v>0.1653562977360897</v>
      </c>
      <c r="E222" s="18">
        <v>0.18237018689046519</v>
      </c>
      <c r="F222" s="18">
        <v>0.16743582531827739</v>
      </c>
      <c r="G222" s="18">
        <v>0.18788183748856441</v>
      </c>
      <c r="H222" s="18">
        <v>0.15828859986942659</v>
      </c>
      <c r="I222" s="18">
        <v>0.13678947288096319</v>
      </c>
      <c r="K222" s="18">
        <v>0.17900943563720609</v>
      </c>
      <c r="L222" s="18">
        <v>0.1475336295014453</v>
      </c>
      <c r="N222" s="18">
        <v>0.1072197031476893</v>
      </c>
      <c r="O222" s="18">
        <v>0.18331126133287659</v>
      </c>
      <c r="P222" s="18">
        <v>0.16616822705219489</v>
      </c>
      <c r="Q222" s="18">
        <v>0.20595617466754099</v>
      </c>
      <c r="R222" s="18">
        <v>0.19920741685433521</v>
      </c>
      <c r="S222" s="18">
        <v>0.1648162570697061</v>
      </c>
      <c r="T222" s="18">
        <v>6.5302195395951307E-2</v>
      </c>
      <c r="V222" s="18">
        <v>9.8721801015395821E-2</v>
      </c>
      <c r="W222" s="18">
        <v>0.22866722876162071</v>
      </c>
      <c r="X222" s="18">
        <v>0.22319787060692661</v>
      </c>
      <c r="Y222" s="18">
        <v>0.21864664483054791</v>
      </c>
      <c r="Z222" s="18">
        <v>2.8513286638072191E-2</v>
      </c>
      <c r="AA222" s="18">
        <v>0.38123937898433552</v>
      </c>
      <c r="AB222" s="18">
        <v>0.12753579071498081</v>
      </c>
      <c r="AC222" s="18">
        <v>0.13810710825293379</v>
      </c>
      <c r="AD222" s="18">
        <v>0.2033580222905137</v>
      </c>
      <c r="AF222" s="18">
        <v>7.7914179049705837E-2</v>
      </c>
      <c r="AG222" s="18">
        <v>0.24042415584333021</v>
      </c>
      <c r="AH222" s="18">
        <v>0.2288655546534937</v>
      </c>
      <c r="AI222" s="18">
        <v>0.24116403254876981</v>
      </c>
      <c r="AJ222" s="18">
        <v>9.6322204263064079E-2</v>
      </c>
      <c r="AK222" s="18">
        <v>0.26132511082298282</v>
      </c>
      <c r="AL222" s="18">
        <v>2.2711654743404908E-2</v>
      </c>
      <c r="AM222" s="18">
        <v>0.1240319182078277</v>
      </c>
      <c r="AO222" s="18">
        <v>7.4794549320219478E-2</v>
      </c>
      <c r="AP222" s="18">
        <v>0.249695584769143</v>
      </c>
      <c r="AQ222" s="18">
        <v>0.18927293289630989</v>
      </c>
      <c r="AR222" s="18">
        <v>0.2478941443343789</v>
      </c>
      <c r="AS222" s="18">
        <v>0.10584567001252899</v>
      </c>
      <c r="AT222" s="18">
        <v>0.3420980050708235</v>
      </c>
      <c r="AU222" s="18">
        <v>6.8014135281412133E-2</v>
      </c>
      <c r="AV222" s="18">
        <v>0.1125304044886745</v>
      </c>
      <c r="AW222" s="18">
        <v>0.20083710465217719</v>
      </c>
    </row>
    <row r="223" spans="2:49" ht="58" x14ac:dyDescent="0.35">
      <c r="B223" s="17" t="s">
        <v>137</v>
      </c>
      <c r="C223" s="18">
        <v>0.21628652913049851</v>
      </c>
      <c r="D223" s="18">
        <v>0.18042107031947749</v>
      </c>
      <c r="E223" s="18">
        <v>0.15039221005268971</v>
      </c>
      <c r="F223" s="18">
        <v>0.21828205534109721</v>
      </c>
      <c r="G223" s="18">
        <v>0.21598590693575939</v>
      </c>
      <c r="H223" s="18">
        <v>0.28565332580377911</v>
      </c>
      <c r="I223" s="18">
        <v>0.23083288385523651</v>
      </c>
      <c r="K223" s="18">
        <v>0.23364597406033549</v>
      </c>
      <c r="L223" s="18">
        <v>0.20113486857941101</v>
      </c>
      <c r="N223" s="18">
        <v>0.23473779132864139</v>
      </c>
      <c r="O223" s="18">
        <v>0.21509359626299571</v>
      </c>
      <c r="P223" s="18">
        <v>0.2390497427839802</v>
      </c>
      <c r="Q223" s="18">
        <v>0.20181872355958369</v>
      </c>
      <c r="R223" s="18">
        <v>0.17840498689323309</v>
      </c>
      <c r="S223" s="18">
        <v>0.27822350900242432</v>
      </c>
      <c r="T223" s="18">
        <v>0.20352426245200131</v>
      </c>
      <c r="V223" s="18">
        <v>0.23843778137784649</v>
      </c>
      <c r="W223" s="18">
        <v>0.18670176371215169</v>
      </c>
      <c r="X223" s="18">
        <v>0.28433456659314171</v>
      </c>
      <c r="Y223" s="18">
        <v>0.30722029488160751</v>
      </c>
      <c r="Z223" s="18">
        <v>0.31938291271399821</v>
      </c>
      <c r="AA223" s="18">
        <v>0.19186301210314041</v>
      </c>
      <c r="AB223" s="18">
        <v>0.2119732921080591</v>
      </c>
      <c r="AC223" s="18">
        <v>5.8913899323200562E-2</v>
      </c>
      <c r="AD223" s="18">
        <v>0.20342935059341549</v>
      </c>
      <c r="AF223" s="18">
        <v>0.20791034011013171</v>
      </c>
      <c r="AG223" s="18">
        <v>0.1862598230121762</v>
      </c>
      <c r="AH223" s="18">
        <v>0.32471626631648981</v>
      </c>
      <c r="AI223" s="18">
        <v>0.25169527085173571</v>
      </c>
      <c r="AJ223" s="18">
        <v>0.28868382024201772</v>
      </c>
      <c r="AK223" s="18">
        <v>0.15077919995110231</v>
      </c>
      <c r="AL223" s="18">
        <v>0.1019103044985688</v>
      </c>
      <c r="AM223" s="18">
        <v>0.1996728828600863</v>
      </c>
      <c r="AO223" s="18">
        <v>0.22024044465217479</v>
      </c>
      <c r="AP223" s="18">
        <v>0.16456853846125261</v>
      </c>
      <c r="AQ223" s="18">
        <v>0.26466962963167617</v>
      </c>
      <c r="AR223" s="18">
        <v>0.20573108403410981</v>
      </c>
      <c r="AS223" s="18">
        <v>0.27165758642033722</v>
      </c>
      <c r="AT223" s="18">
        <v>0.15940414933962949</v>
      </c>
      <c r="AU223" s="18">
        <v>0.19168767971697029</v>
      </c>
      <c r="AV223" s="18">
        <v>0.22106180156561081</v>
      </c>
      <c r="AW223" s="18">
        <v>0.24809259657748511</v>
      </c>
    </row>
    <row r="224" spans="2:49" ht="58" x14ac:dyDescent="0.35">
      <c r="B224" s="17" t="s">
        <v>138</v>
      </c>
      <c r="C224" s="18">
        <v>0.1626969549725506</v>
      </c>
      <c r="D224" s="18">
        <v>0.15546580534569521</v>
      </c>
      <c r="E224" s="18">
        <v>0.15578497937532221</v>
      </c>
      <c r="F224" s="18">
        <v>0.13289994431833971</v>
      </c>
      <c r="G224" s="18">
        <v>0.14951318599117119</v>
      </c>
      <c r="H224" s="18">
        <v>0.1373982776832415</v>
      </c>
      <c r="I224" s="18">
        <v>0.21773723867603531</v>
      </c>
      <c r="K224" s="18">
        <v>0.1656174793619582</v>
      </c>
      <c r="L224" s="18">
        <v>0.15973681617268759</v>
      </c>
      <c r="N224" s="18">
        <v>0.15390788310008</v>
      </c>
      <c r="O224" s="18">
        <v>0.15485922121755691</v>
      </c>
      <c r="P224" s="18">
        <v>0.1839174839740205</v>
      </c>
      <c r="Q224" s="18">
        <v>0.15761255364223331</v>
      </c>
      <c r="R224" s="18">
        <v>0.20661709655046251</v>
      </c>
      <c r="S224" s="18">
        <v>0.18092355601765051</v>
      </c>
      <c r="T224" s="18">
        <v>0.1064113895446641</v>
      </c>
      <c r="V224" s="18">
        <v>0.25447305457764757</v>
      </c>
      <c r="W224" s="18">
        <v>0.1193512025027528</v>
      </c>
      <c r="X224" s="18">
        <v>0.16717495871393651</v>
      </c>
      <c r="Y224" s="18">
        <v>0.12152070858478529</v>
      </c>
      <c r="Z224" s="18">
        <v>0.25218274649065792</v>
      </c>
      <c r="AA224" s="18">
        <v>7.1005118989529659E-2</v>
      </c>
      <c r="AB224" s="18">
        <v>0.1093386628108554</v>
      </c>
      <c r="AC224" s="18">
        <v>0.13867055249922339</v>
      </c>
      <c r="AD224" s="18">
        <v>0.13717949428422391</v>
      </c>
      <c r="AF224" s="18">
        <v>0.28631495369294963</v>
      </c>
      <c r="AG224" s="18">
        <v>0.1183852905058404</v>
      </c>
      <c r="AH224" s="18">
        <v>0.1245720809472288</v>
      </c>
      <c r="AI224" s="18">
        <v>0.11548194896295021</v>
      </c>
      <c r="AJ224" s="18">
        <v>0.20617725093316899</v>
      </c>
      <c r="AK224" s="18">
        <v>0.1108436371011798</v>
      </c>
      <c r="AL224" s="18">
        <v>0.1162079517919956</v>
      </c>
      <c r="AM224" s="18">
        <v>0.13368924455709569</v>
      </c>
      <c r="AO224" s="18">
        <v>0.27596242791049502</v>
      </c>
      <c r="AP224" s="18">
        <v>0.1082041074434066</v>
      </c>
      <c r="AQ224" s="18">
        <v>0.19268498701875111</v>
      </c>
      <c r="AR224" s="18">
        <v>0.1118180516756898</v>
      </c>
      <c r="AS224" s="18">
        <v>0.22089520893917511</v>
      </c>
      <c r="AT224" s="18">
        <v>8.4879656016262545E-2</v>
      </c>
      <c r="AU224" s="18">
        <v>8.8518611527752381E-2</v>
      </c>
      <c r="AV224" s="18">
        <v>8.0828458662687439E-2</v>
      </c>
      <c r="AW224" s="18">
        <v>0.14393353658572891</v>
      </c>
    </row>
    <row r="225" spans="2:49" ht="29" x14ac:dyDescent="0.35">
      <c r="B225" s="17" t="s">
        <v>139</v>
      </c>
      <c r="C225" s="18">
        <v>0.18711484944780279</v>
      </c>
      <c r="D225" s="18">
        <v>0.1769068458592441</v>
      </c>
      <c r="E225" s="18">
        <v>0.2277219070116073</v>
      </c>
      <c r="F225" s="18">
        <v>0.1751106388739532</v>
      </c>
      <c r="G225" s="18">
        <v>0.17871051679286429</v>
      </c>
      <c r="H225" s="18">
        <v>0.17773959647882201</v>
      </c>
      <c r="I225" s="18">
        <v>0.1830946836925629</v>
      </c>
      <c r="K225" s="18">
        <v>0.2039908425686543</v>
      </c>
      <c r="L225" s="18">
        <v>0.17226254481779529</v>
      </c>
      <c r="N225" s="18">
        <v>0.1968112470557751</v>
      </c>
      <c r="O225" s="18">
        <v>0.16759251867691069</v>
      </c>
      <c r="P225" s="18">
        <v>0.20424859337796419</v>
      </c>
      <c r="Q225" s="18">
        <v>0.18962605823831791</v>
      </c>
      <c r="R225" s="18">
        <v>0.20783990522316301</v>
      </c>
      <c r="S225" s="18">
        <v>0.18681642881037711</v>
      </c>
      <c r="T225" s="18">
        <v>0.1066964827787852</v>
      </c>
      <c r="V225" s="18">
        <v>0.27561312414342071</v>
      </c>
      <c r="W225" s="18">
        <v>0.1529330003103134</v>
      </c>
      <c r="X225" s="18">
        <v>0.14082795053317509</v>
      </c>
      <c r="Y225" s="18">
        <v>9.7369600199471287E-2</v>
      </c>
      <c r="Z225" s="18">
        <v>0.21200161255966229</v>
      </c>
      <c r="AA225" s="18">
        <v>0.15014761792619771</v>
      </c>
      <c r="AB225" s="18">
        <v>0.14158582850322521</v>
      </c>
      <c r="AC225" s="18">
        <v>7.4952292016350938E-2</v>
      </c>
      <c r="AD225" s="18">
        <v>0.2478196723178844</v>
      </c>
      <c r="AF225" s="18">
        <v>0.30101699207486321</v>
      </c>
      <c r="AG225" s="18">
        <v>0.16663629484673639</v>
      </c>
      <c r="AH225" s="18">
        <v>0.14874777054987631</v>
      </c>
      <c r="AI225" s="18">
        <v>0.1071827406202694</v>
      </c>
      <c r="AJ225" s="18">
        <v>0.23337372434984849</v>
      </c>
      <c r="AK225" s="18">
        <v>0.209103383410044</v>
      </c>
      <c r="AL225" s="18">
        <v>0.1042175229607363</v>
      </c>
      <c r="AM225" s="18">
        <v>0.13199625718522209</v>
      </c>
      <c r="AO225" s="18">
        <v>0.27199440306682221</v>
      </c>
      <c r="AP225" s="18">
        <v>0.16527602679205791</v>
      </c>
      <c r="AQ225" s="18">
        <v>0.12904864000355881</v>
      </c>
      <c r="AR225" s="18">
        <v>0.13600788875866909</v>
      </c>
      <c r="AS225" s="18">
        <v>0.24023559671713679</v>
      </c>
      <c r="AT225" s="18">
        <v>0.16589311414235969</v>
      </c>
      <c r="AU225" s="18">
        <v>8.2286108505052427E-2</v>
      </c>
      <c r="AV225" s="18">
        <v>0.1151565640277791</v>
      </c>
      <c r="AW225" s="18">
        <v>0.25161485024969038</v>
      </c>
    </row>
    <row r="226" spans="2:49" x14ac:dyDescent="0.35">
      <c r="B226" s="17" t="s">
        <v>140</v>
      </c>
      <c r="C226" s="18">
        <v>0.170670675935572</v>
      </c>
      <c r="D226" s="18">
        <v>0.2454128322942753</v>
      </c>
      <c r="E226" s="18">
        <v>0.18894300237188791</v>
      </c>
      <c r="F226" s="18">
        <v>0.21308125661335059</v>
      </c>
      <c r="G226" s="18">
        <v>0.17140536029744141</v>
      </c>
      <c r="H226" s="18">
        <v>0.14167054737820869</v>
      </c>
      <c r="I226" s="18">
        <v>0.1134886682028311</v>
      </c>
      <c r="K226" s="18">
        <v>9.5415651626589076E-2</v>
      </c>
      <c r="L226" s="18">
        <v>0.2414848452605734</v>
      </c>
      <c r="N226" s="18">
        <v>0.22475875688208771</v>
      </c>
      <c r="O226" s="18">
        <v>0.17637382487348499</v>
      </c>
      <c r="P226" s="18">
        <v>0.1187586023714725</v>
      </c>
      <c r="Q226" s="18">
        <v>0.13215782943559001</v>
      </c>
      <c r="R226" s="18">
        <v>0.1117554361484477</v>
      </c>
      <c r="S226" s="18">
        <v>5.8054512387348392E-2</v>
      </c>
      <c r="T226" s="18">
        <v>0.3866884372523508</v>
      </c>
      <c r="V226" s="18">
        <v>7.8811514805484456E-2</v>
      </c>
      <c r="W226" s="18">
        <v>0.1315878302400775</v>
      </c>
      <c r="X226" s="18">
        <v>7.881163306770228E-2</v>
      </c>
      <c r="Y226" s="18">
        <v>0.18345501121808841</v>
      </c>
      <c r="Z226" s="18">
        <v>0.103891407936843</v>
      </c>
      <c r="AA226" s="18">
        <v>0.11673269810002419</v>
      </c>
      <c r="AB226" s="18">
        <v>0.34067335079184252</v>
      </c>
      <c r="AC226" s="18">
        <v>0.55552985912092867</v>
      </c>
      <c r="AD226" s="18">
        <v>0.13239843045599309</v>
      </c>
      <c r="AF226" s="18">
        <v>7.0723190925720408E-2</v>
      </c>
      <c r="AG226" s="18">
        <v>0.1126228956762572</v>
      </c>
      <c r="AH226" s="18">
        <v>7.2122985629731517E-2</v>
      </c>
      <c r="AI226" s="18">
        <v>0.19760037967179789</v>
      </c>
      <c r="AJ226" s="18">
        <v>0.12734573885776579</v>
      </c>
      <c r="AK226" s="18">
        <v>0.2019508161962032</v>
      </c>
      <c r="AL226" s="18">
        <v>0.60917255340471232</v>
      </c>
      <c r="AM226" s="18">
        <v>0.35099384829209462</v>
      </c>
      <c r="AO226" s="18">
        <v>9.4575710806635821E-2</v>
      </c>
      <c r="AP226" s="18">
        <v>0.1078879715321739</v>
      </c>
      <c r="AQ226" s="18">
        <v>0.1234642973596788</v>
      </c>
      <c r="AR226" s="18">
        <v>0.1994459404434312</v>
      </c>
      <c r="AS226" s="18">
        <v>0.13251030666597169</v>
      </c>
      <c r="AT226" s="18">
        <v>0.1881972835113003</v>
      </c>
      <c r="AU226" s="18">
        <v>0.49306066101278467</v>
      </c>
      <c r="AV226" s="18">
        <v>0.40450289830268699</v>
      </c>
      <c r="AW226" s="18">
        <v>0.11732913176244709</v>
      </c>
    </row>
    <row r="228" spans="2:49" ht="116" x14ac:dyDescent="0.35">
      <c r="B228" s="14" t="s">
        <v>141</v>
      </c>
    </row>
    <row r="229" spans="2:49" x14ac:dyDescent="0.35">
      <c r="B229" s="15" t="s">
        <v>18</v>
      </c>
    </row>
    <row r="230" spans="2:49" x14ac:dyDescent="0.35">
      <c r="B230" s="11" t="s">
        <v>59</v>
      </c>
      <c r="C230" s="16">
        <v>2028</v>
      </c>
      <c r="D230" s="16">
        <v>248</v>
      </c>
      <c r="E230" s="16">
        <v>354</v>
      </c>
      <c r="F230" s="16">
        <v>365</v>
      </c>
      <c r="G230" s="16">
        <v>348</v>
      </c>
      <c r="H230" s="16">
        <v>295</v>
      </c>
      <c r="I230" s="16">
        <v>418</v>
      </c>
      <c r="K230" s="16">
        <v>1004</v>
      </c>
      <c r="L230" s="16">
        <v>1018</v>
      </c>
      <c r="N230" s="16">
        <v>515</v>
      </c>
      <c r="O230" s="16">
        <v>455</v>
      </c>
      <c r="P230" s="16">
        <v>200</v>
      </c>
      <c r="Q230" s="16">
        <v>507</v>
      </c>
      <c r="R230" s="16">
        <v>238</v>
      </c>
      <c r="S230" s="16">
        <v>44</v>
      </c>
      <c r="T230" s="16">
        <v>69</v>
      </c>
      <c r="V230" s="16">
        <v>565</v>
      </c>
      <c r="W230" s="16">
        <v>604</v>
      </c>
      <c r="X230" s="16">
        <v>114</v>
      </c>
      <c r="Y230" s="16">
        <v>70</v>
      </c>
      <c r="Z230" s="16">
        <v>36</v>
      </c>
      <c r="AA230" s="16">
        <v>44</v>
      </c>
      <c r="AB230" s="16">
        <v>442</v>
      </c>
      <c r="AC230" s="16">
        <v>63</v>
      </c>
      <c r="AD230" s="16">
        <v>90</v>
      </c>
      <c r="AF230" s="16">
        <v>336</v>
      </c>
      <c r="AG230" s="16">
        <v>677</v>
      </c>
      <c r="AH230" s="16">
        <v>121</v>
      </c>
      <c r="AI230" s="16">
        <v>125</v>
      </c>
      <c r="AJ230" s="16">
        <v>261</v>
      </c>
      <c r="AK230" s="16">
        <v>43</v>
      </c>
      <c r="AL230" s="16">
        <v>45</v>
      </c>
      <c r="AM230" s="16">
        <v>420</v>
      </c>
      <c r="AO230" s="16">
        <v>312</v>
      </c>
      <c r="AP230" s="16">
        <v>557</v>
      </c>
      <c r="AQ230" s="16">
        <v>134</v>
      </c>
      <c r="AR230" s="16">
        <v>212</v>
      </c>
      <c r="AS230" s="16">
        <v>419</v>
      </c>
      <c r="AT230" s="16">
        <v>33</v>
      </c>
      <c r="AU230" s="16">
        <v>137</v>
      </c>
      <c r="AV230" s="16">
        <v>147</v>
      </c>
      <c r="AW230" s="16">
        <v>77</v>
      </c>
    </row>
    <row r="231" spans="2:49" x14ac:dyDescent="0.35">
      <c r="B231" s="12" t="s">
        <v>60</v>
      </c>
      <c r="C231" s="16">
        <v>2032</v>
      </c>
      <c r="D231" s="16">
        <v>215</v>
      </c>
      <c r="E231" s="16">
        <v>345</v>
      </c>
      <c r="F231" s="16">
        <v>345</v>
      </c>
      <c r="G231" s="16">
        <v>314</v>
      </c>
      <c r="H231" s="16">
        <v>328</v>
      </c>
      <c r="I231" s="16">
        <v>485</v>
      </c>
      <c r="K231" s="16">
        <v>981</v>
      </c>
      <c r="L231" s="16">
        <v>1045</v>
      </c>
      <c r="N231" s="16">
        <v>540</v>
      </c>
      <c r="O231" s="16">
        <v>458</v>
      </c>
      <c r="P231" s="16">
        <v>208</v>
      </c>
      <c r="Q231" s="16">
        <v>495</v>
      </c>
      <c r="R231" s="16">
        <v>222</v>
      </c>
      <c r="S231" s="16">
        <v>37</v>
      </c>
      <c r="T231" s="16">
        <v>71</v>
      </c>
      <c r="V231" s="16">
        <v>598</v>
      </c>
      <c r="W231" s="16">
        <v>590</v>
      </c>
      <c r="X231" s="16">
        <v>115</v>
      </c>
      <c r="Y231" s="16">
        <v>67</v>
      </c>
      <c r="Z231" s="16">
        <v>39</v>
      </c>
      <c r="AA231" s="16">
        <v>44</v>
      </c>
      <c r="AB231" s="16">
        <v>427</v>
      </c>
      <c r="AC231" s="16">
        <v>61</v>
      </c>
      <c r="AD231" s="16">
        <v>90</v>
      </c>
      <c r="AF231" s="16">
        <v>355</v>
      </c>
      <c r="AG231" s="16">
        <v>660</v>
      </c>
      <c r="AH231" s="16">
        <v>123</v>
      </c>
      <c r="AI231" s="16">
        <v>120</v>
      </c>
      <c r="AJ231" s="16">
        <v>274</v>
      </c>
      <c r="AK231" s="16">
        <v>44</v>
      </c>
      <c r="AL231" s="16">
        <v>43</v>
      </c>
      <c r="AM231" s="16">
        <v>413</v>
      </c>
      <c r="AO231" s="16">
        <v>321</v>
      </c>
      <c r="AP231" s="16">
        <v>538</v>
      </c>
      <c r="AQ231" s="16">
        <v>134</v>
      </c>
      <c r="AR231" s="16">
        <v>200</v>
      </c>
      <c r="AS231" s="16">
        <v>442</v>
      </c>
      <c r="AT231" s="16">
        <v>36</v>
      </c>
      <c r="AU231" s="16">
        <v>136</v>
      </c>
      <c r="AV231" s="16">
        <v>151</v>
      </c>
      <c r="AW231" s="16">
        <v>75</v>
      </c>
    </row>
    <row r="232" spans="2:49" x14ac:dyDescent="0.35">
      <c r="B232" s="17" t="s">
        <v>142</v>
      </c>
      <c r="C232" s="18">
        <v>3.5565765484313089E-2</v>
      </c>
      <c r="D232" s="18">
        <v>3.4327100644597833E-2</v>
      </c>
      <c r="E232" s="18">
        <v>8.2307460319755568E-2</v>
      </c>
      <c r="F232" s="18">
        <v>7.9230241753585479E-2</v>
      </c>
      <c r="G232" s="18">
        <v>1.7396508238888539E-2</v>
      </c>
      <c r="H232" s="18">
        <v>6.1435318078641808E-3</v>
      </c>
      <c r="I232" s="18">
        <v>3.450947152720916E-3</v>
      </c>
      <c r="K232" s="18">
        <v>4.4017547311805613E-2</v>
      </c>
      <c r="L232" s="18">
        <v>2.7819504234800611E-2</v>
      </c>
      <c r="N232" s="18">
        <v>1.217071428046633E-2</v>
      </c>
      <c r="O232" s="18">
        <v>8.4350673387042149E-3</v>
      </c>
      <c r="P232" s="18">
        <v>2.03063874099398E-2</v>
      </c>
      <c r="Q232" s="18">
        <v>4.6946995149958891E-2</v>
      </c>
      <c r="R232" s="18">
        <v>9.075379458068239E-2</v>
      </c>
      <c r="S232" s="18">
        <v>0.33339935233037482</v>
      </c>
      <c r="T232" s="18">
        <v>2.6133995494230251E-2</v>
      </c>
      <c r="V232" s="18">
        <v>2.433591049728516E-2</v>
      </c>
      <c r="W232" s="18">
        <v>6.2890474974733573E-2</v>
      </c>
      <c r="X232" s="18">
        <v>4.4674526725325597E-2</v>
      </c>
      <c r="Y232" s="18">
        <v>5.3076923710979072E-2</v>
      </c>
      <c r="Z232" s="18">
        <v>0</v>
      </c>
      <c r="AA232" s="18">
        <v>0</v>
      </c>
      <c r="AB232" s="18">
        <v>2.7971828038121219E-2</v>
      </c>
      <c r="AC232" s="18">
        <v>0</v>
      </c>
      <c r="AD232" s="18">
        <v>0</v>
      </c>
      <c r="AF232" s="18">
        <v>2.8175505644189181E-2</v>
      </c>
      <c r="AG232" s="18">
        <v>5.8472274440527168E-2</v>
      </c>
      <c r="AH232" s="18">
        <v>5.082649305881333E-2</v>
      </c>
      <c r="AI232" s="18">
        <v>3.6669970692425211E-2</v>
      </c>
      <c r="AJ232" s="18">
        <v>1.5625011701260998E-2</v>
      </c>
      <c r="AK232" s="18">
        <v>2.5166872514502059E-2</v>
      </c>
      <c r="AL232" s="18">
        <v>0</v>
      </c>
      <c r="AM232" s="18">
        <v>1.8460905307252251E-2</v>
      </c>
      <c r="AO232" s="18">
        <v>3.6984918987384707E-2</v>
      </c>
      <c r="AP232" s="18">
        <v>7.7360036062956147E-2</v>
      </c>
      <c r="AQ232" s="18">
        <v>3.295280039087746E-2</v>
      </c>
      <c r="AR232" s="18">
        <v>2.9508457568455378E-2</v>
      </c>
      <c r="AS232" s="18">
        <v>6.2968993429240311E-3</v>
      </c>
      <c r="AT232" s="18">
        <v>6.0721954488245078E-2</v>
      </c>
      <c r="AU232" s="18">
        <v>2.580298166237734E-2</v>
      </c>
      <c r="AV232" s="18">
        <v>0</v>
      </c>
      <c r="AW232" s="18">
        <v>0</v>
      </c>
    </row>
    <row r="233" spans="2:49" x14ac:dyDescent="0.35">
      <c r="B233" s="17" t="s">
        <v>143</v>
      </c>
      <c r="C233" s="18">
        <v>0.14275451711601189</v>
      </c>
      <c r="D233" s="18">
        <v>0.2987904530303474</v>
      </c>
      <c r="E233" s="18">
        <v>0.28816835177383171</v>
      </c>
      <c r="F233" s="18">
        <v>0.17394177841855429</v>
      </c>
      <c r="G233" s="18">
        <v>9.1668527391560811E-2</v>
      </c>
      <c r="H233" s="18">
        <v>5.7397721139471898E-2</v>
      </c>
      <c r="I233" s="18">
        <v>3.8796334322312373E-2</v>
      </c>
      <c r="K233" s="18">
        <v>0.15748777808340561</v>
      </c>
      <c r="L233" s="18">
        <v>0.12864649237802039</v>
      </c>
      <c r="N233" s="18">
        <v>9.7506432319654737E-2</v>
      </c>
      <c r="O233" s="18">
        <v>0.13589301738184789</v>
      </c>
      <c r="P233" s="18">
        <v>9.8688139065413696E-2</v>
      </c>
      <c r="Q233" s="18">
        <v>0.16720013026761699</v>
      </c>
      <c r="R233" s="18">
        <v>0.25432916402072558</v>
      </c>
      <c r="S233" s="18">
        <v>0.33125298875502612</v>
      </c>
      <c r="T233" s="18">
        <v>4.2932671697419073E-2</v>
      </c>
      <c r="V233" s="18">
        <v>9.0110987465061243E-2</v>
      </c>
      <c r="W233" s="18">
        <v>0.23098093731837749</v>
      </c>
      <c r="X233" s="18">
        <v>0.13727633465440639</v>
      </c>
      <c r="Y233" s="18">
        <v>0.15706110709157589</v>
      </c>
      <c r="Z233" s="18">
        <v>5.5368187582093033E-2</v>
      </c>
      <c r="AA233" s="18">
        <v>3.5464037727864182E-2</v>
      </c>
      <c r="AB233" s="18">
        <v>0.14369628762846509</v>
      </c>
      <c r="AC233" s="18">
        <v>3.9407769152214528E-2</v>
      </c>
      <c r="AD233" s="18">
        <v>6.8218134040638589E-2</v>
      </c>
      <c r="AF233" s="18">
        <v>0.1041827344276447</v>
      </c>
      <c r="AG233" s="18">
        <v>0.2203278709920003</v>
      </c>
      <c r="AH233" s="18">
        <v>0.16337613213711749</v>
      </c>
      <c r="AI233" s="18">
        <v>0.1446770945793405</v>
      </c>
      <c r="AJ233" s="18">
        <v>8.4976717463497581E-2</v>
      </c>
      <c r="AK233" s="18">
        <v>4.913332691629526E-2</v>
      </c>
      <c r="AL233" s="18">
        <v>6.0251337916806862E-2</v>
      </c>
      <c r="AM233" s="18">
        <v>0.10208943743688589</v>
      </c>
      <c r="AO233" s="18">
        <v>0.13070035734175031</v>
      </c>
      <c r="AP233" s="18">
        <v>0.26151444116065442</v>
      </c>
      <c r="AQ233" s="18">
        <v>0.15434851111135461</v>
      </c>
      <c r="AR233" s="18">
        <v>0.1854983802518958</v>
      </c>
      <c r="AS233" s="18">
        <v>7.402514980407246E-2</v>
      </c>
      <c r="AT233" s="18">
        <v>2.1160788796035671E-2</v>
      </c>
      <c r="AU233" s="18">
        <v>6.5251029005811298E-2</v>
      </c>
      <c r="AV233" s="18">
        <v>2.6923269210798201E-2</v>
      </c>
      <c r="AW233" s="18">
        <v>4.3266917696934359E-2</v>
      </c>
    </row>
    <row r="234" spans="2:49" x14ac:dyDescent="0.35">
      <c r="B234" s="17" t="s">
        <v>144</v>
      </c>
      <c r="C234" s="18">
        <v>0.29949676493234878</v>
      </c>
      <c r="D234" s="18">
        <v>0.35360546587711272</v>
      </c>
      <c r="E234" s="18">
        <v>0.29614736407592729</v>
      </c>
      <c r="F234" s="18">
        <v>0.32108258750914731</v>
      </c>
      <c r="G234" s="18">
        <v>0.31938232540099348</v>
      </c>
      <c r="H234" s="18">
        <v>0.2912198600840965</v>
      </c>
      <c r="I234" s="18">
        <v>0.2552418440946902</v>
      </c>
      <c r="K234" s="18">
        <v>0.32230670346790502</v>
      </c>
      <c r="L234" s="18">
        <v>0.2789731318418941</v>
      </c>
      <c r="N234" s="18">
        <v>0.2852706191663984</v>
      </c>
      <c r="O234" s="18">
        <v>0.3389372933786054</v>
      </c>
      <c r="P234" s="18">
        <v>0.26959770703782687</v>
      </c>
      <c r="Q234" s="18">
        <v>0.32271416128502067</v>
      </c>
      <c r="R234" s="18">
        <v>0.2592768714215502</v>
      </c>
      <c r="S234" s="18">
        <v>0.13067085519090971</v>
      </c>
      <c r="T234" s="18">
        <v>0.29291440054208528</v>
      </c>
      <c r="V234" s="18">
        <v>0.22845746634675951</v>
      </c>
      <c r="W234" s="18">
        <v>0.36296496699916808</v>
      </c>
      <c r="X234" s="18">
        <v>0.27761452650915908</v>
      </c>
      <c r="Y234" s="18">
        <v>0.36903459844690351</v>
      </c>
      <c r="Z234" s="18">
        <v>0.22730200035268799</v>
      </c>
      <c r="AA234" s="18">
        <v>0.45505845026063818</v>
      </c>
      <c r="AB234" s="18">
        <v>0.31497828248957832</v>
      </c>
      <c r="AC234" s="18">
        <v>0.18920814400576441</v>
      </c>
      <c r="AD234" s="18">
        <v>0.28853396634744582</v>
      </c>
      <c r="AF234" s="18">
        <v>0.22523200971406671</v>
      </c>
      <c r="AG234" s="18">
        <v>0.35237487371777743</v>
      </c>
      <c r="AH234" s="18">
        <v>0.33374105753435013</v>
      </c>
      <c r="AI234" s="18">
        <v>0.40542378324710088</v>
      </c>
      <c r="AJ234" s="18">
        <v>0.1996818031201105</v>
      </c>
      <c r="AK234" s="18">
        <v>0.40062044418127629</v>
      </c>
      <c r="AL234" s="18">
        <v>0.21155618787688851</v>
      </c>
      <c r="AM234" s="18">
        <v>0.30261120451150447</v>
      </c>
      <c r="AO234" s="18">
        <v>0.26365702533989682</v>
      </c>
      <c r="AP234" s="18">
        <v>0.36388894771755309</v>
      </c>
      <c r="AQ234" s="18">
        <v>0.35851750773583002</v>
      </c>
      <c r="AR234" s="18">
        <v>0.3695629759566022</v>
      </c>
      <c r="AS234" s="18">
        <v>0.19165059858284841</v>
      </c>
      <c r="AT234" s="18">
        <v>0.42344778415487738</v>
      </c>
      <c r="AU234" s="18">
        <v>0.2525605467431023</v>
      </c>
      <c r="AV234" s="18">
        <v>0.33949068926099729</v>
      </c>
      <c r="AW234" s="18">
        <v>0.2805349032629959</v>
      </c>
    </row>
    <row r="235" spans="2:49" x14ac:dyDescent="0.35">
      <c r="B235" s="17" t="s">
        <v>145</v>
      </c>
      <c r="C235" s="18">
        <v>0.29270968376252438</v>
      </c>
      <c r="D235" s="18">
        <v>0.1772967909242</v>
      </c>
      <c r="E235" s="18">
        <v>0.16012974844823591</v>
      </c>
      <c r="F235" s="18">
        <v>0.20281886916694619</v>
      </c>
      <c r="G235" s="18">
        <v>0.32698710886616411</v>
      </c>
      <c r="H235" s="18">
        <v>0.34645067115517558</v>
      </c>
      <c r="I235" s="18">
        <v>0.44365983821630978</v>
      </c>
      <c r="K235" s="18">
        <v>0.28347963170352658</v>
      </c>
      <c r="L235" s="18">
        <v>0.30218514917856432</v>
      </c>
      <c r="N235" s="18">
        <v>0.35063252555395968</v>
      </c>
      <c r="O235" s="18">
        <v>0.28348233520888949</v>
      </c>
      <c r="P235" s="18">
        <v>0.34003025166822187</v>
      </c>
      <c r="Q235" s="18">
        <v>0.27296422634347389</v>
      </c>
      <c r="R235" s="18">
        <v>0.2101658228771445</v>
      </c>
      <c r="S235" s="18">
        <v>0.16276344974697979</v>
      </c>
      <c r="T235" s="18">
        <v>0.2357861313560686</v>
      </c>
      <c r="V235" s="18">
        <v>0.41541361803031163</v>
      </c>
      <c r="W235" s="18">
        <v>0.20333648992278011</v>
      </c>
      <c r="X235" s="18">
        <v>0.26489008747418319</v>
      </c>
      <c r="Y235" s="18">
        <v>0.27825741138251642</v>
      </c>
      <c r="Z235" s="18">
        <v>0.42245054710404562</v>
      </c>
      <c r="AA235" s="18">
        <v>0.37260954374393462</v>
      </c>
      <c r="AB235" s="18">
        <v>0.2365389008121343</v>
      </c>
      <c r="AC235" s="18">
        <v>0.30361765621956588</v>
      </c>
      <c r="AD235" s="18">
        <v>0.27168164263634992</v>
      </c>
      <c r="AF235" s="18">
        <v>0.41017209062983639</v>
      </c>
      <c r="AG235" s="18">
        <v>0.22293235369340431</v>
      </c>
      <c r="AH235" s="18">
        <v>0.26409359037951241</v>
      </c>
      <c r="AI235" s="18">
        <v>0.3025899161524605</v>
      </c>
      <c r="AJ235" s="18">
        <v>0.34369644909046099</v>
      </c>
      <c r="AK235" s="18">
        <v>0.30772968321612743</v>
      </c>
      <c r="AL235" s="18">
        <v>0.29494971769301259</v>
      </c>
      <c r="AM235" s="18">
        <v>0.27318334764403768</v>
      </c>
      <c r="AO235" s="18">
        <v>0.3786378337692628</v>
      </c>
      <c r="AP235" s="18">
        <v>0.19006174403853271</v>
      </c>
      <c r="AQ235" s="18">
        <v>0.2450538369736259</v>
      </c>
      <c r="AR235" s="18">
        <v>0.25571757017463798</v>
      </c>
      <c r="AS235" s="18">
        <v>0.3794614175204159</v>
      </c>
      <c r="AT235" s="18">
        <v>0.32974281568568531</v>
      </c>
      <c r="AU235" s="18">
        <v>0.26940073383982438</v>
      </c>
      <c r="AV235" s="18">
        <v>0.32184328105657217</v>
      </c>
      <c r="AW235" s="18">
        <v>0.29986879559283908</v>
      </c>
    </row>
    <row r="236" spans="2:49" x14ac:dyDescent="0.35">
      <c r="B236" s="17" t="s">
        <v>146</v>
      </c>
      <c r="C236" s="18">
        <v>0.14371143978172959</v>
      </c>
      <c r="D236" s="18">
        <v>3.2410424721217808E-2</v>
      </c>
      <c r="E236" s="18">
        <v>8.4416019802661738E-2</v>
      </c>
      <c r="F236" s="18">
        <v>0.1271487261994084</v>
      </c>
      <c r="G236" s="18">
        <v>0.1704623794878064</v>
      </c>
      <c r="H236" s="18">
        <v>0.20989615874705189</v>
      </c>
      <c r="I236" s="18">
        <v>0.1848804849623262</v>
      </c>
      <c r="K236" s="18">
        <v>0.13039141427462139</v>
      </c>
      <c r="L236" s="18">
        <v>0.15697765831400609</v>
      </c>
      <c r="N236" s="18">
        <v>0.17559083028353931</v>
      </c>
      <c r="O236" s="18">
        <v>0.12802442524070129</v>
      </c>
      <c r="P236" s="18">
        <v>0.19758999840181141</v>
      </c>
      <c r="Q236" s="18">
        <v>0.1121269550143672</v>
      </c>
      <c r="R236" s="18">
        <v>0.11364860041311541</v>
      </c>
      <c r="S236" s="18">
        <v>1.8338969162755719E-2</v>
      </c>
      <c r="T236" s="18">
        <v>0.22410726495999159</v>
      </c>
      <c r="V236" s="18">
        <v>0.2031513869799883</v>
      </c>
      <c r="W236" s="18">
        <v>6.9956507447688596E-2</v>
      </c>
      <c r="X236" s="18">
        <v>0.13473339639320681</v>
      </c>
      <c r="Y236" s="18">
        <v>8.58323859836609E-2</v>
      </c>
      <c r="Z236" s="18">
        <v>0.25720727188285852</v>
      </c>
      <c r="AA236" s="18">
        <v>0.1143599185527001</v>
      </c>
      <c r="AB236" s="18">
        <v>0.1394246360068912</v>
      </c>
      <c r="AC236" s="18">
        <v>0.1228656628676353</v>
      </c>
      <c r="AD236" s="18">
        <v>0.28537092624950672</v>
      </c>
      <c r="AF236" s="18">
        <v>0.1764678558928332</v>
      </c>
      <c r="AG236" s="18">
        <v>8.2565754761984508E-2</v>
      </c>
      <c r="AH236" s="18">
        <v>8.9393332686555041E-2</v>
      </c>
      <c r="AI236" s="18">
        <v>4.9945315366556282E-2</v>
      </c>
      <c r="AJ236" s="18">
        <v>0.32248618590532863</v>
      </c>
      <c r="AK236" s="18">
        <v>0.1484052428646826</v>
      </c>
      <c r="AL236" s="18">
        <v>7.6081260526161626E-2</v>
      </c>
      <c r="AM236" s="18">
        <v>0.14454905572615659</v>
      </c>
      <c r="AO236" s="18">
        <v>0.13973679422671831</v>
      </c>
      <c r="AP236" s="18">
        <v>3.9788839274564447E-2</v>
      </c>
      <c r="AQ236" s="18">
        <v>0.11636010674593671</v>
      </c>
      <c r="AR236" s="18">
        <v>7.3375913760277744E-2</v>
      </c>
      <c r="AS236" s="18">
        <v>0.30478499424891181</v>
      </c>
      <c r="AT236" s="18">
        <v>0.1368190203807044</v>
      </c>
      <c r="AU236" s="18">
        <v>0.1550393348339805</v>
      </c>
      <c r="AV236" s="18">
        <v>0.1028560551880527</v>
      </c>
      <c r="AW236" s="18">
        <v>0.25797808497364089</v>
      </c>
    </row>
    <row r="237" spans="2:49" x14ac:dyDescent="0.35">
      <c r="B237" s="17" t="s">
        <v>68</v>
      </c>
      <c r="C237" s="18">
        <v>8.5761828923072284E-2</v>
      </c>
      <c r="D237" s="18">
        <v>0.103569764802524</v>
      </c>
      <c r="E237" s="18">
        <v>8.8831055579587606E-2</v>
      </c>
      <c r="F237" s="18">
        <v>9.5777796952358302E-2</v>
      </c>
      <c r="G237" s="18">
        <v>7.4103150614586694E-2</v>
      </c>
      <c r="H237" s="18">
        <v>8.889205706633975E-2</v>
      </c>
      <c r="I237" s="18">
        <v>7.3970551251640496E-2</v>
      </c>
      <c r="K237" s="18">
        <v>6.2316925158735742E-2</v>
      </c>
      <c r="L237" s="18">
        <v>0.1053980640527144</v>
      </c>
      <c r="N237" s="18">
        <v>7.8828878395981364E-2</v>
      </c>
      <c r="O237" s="18">
        <v>0.1052278614512516</v>
      </c>
      <c r="P237" s="18">
        <v>7.3787516416786214E-2</v>
      </c>
      <c r="Q237" s="18">
        <v>7.8047531939562056E-2</v>
      </c>
      <c r="R237" s="18">
        <v>7.1825746686781919E-2</v>
      </c>
      <c r="S237" s="18">
        <v>2.3574384813953859E-2</v>
      </c>
      <c r="T237" s="18">
        <v>0.17812553595020511</v>
      </c>
      <c r="V237" s="18">
        <v>3.8530630680594043E-2</v>
      </c>
      <c r="W237" s="18">
        <v>6.9870623337252302E-2</v>
      </c>
      <c r="X237" s="18">
        <v>0.1408111282437188</v>
      </c>
      <c r="Y237" s="18">
        <v>5.6737573384364283E-2</v>
      </c>
      <c r="Z237" s="18">
        <v>3.7671993078314973E-2</v>
      </c>
      <c r="AA237" s="18">
        <v>2.2508049714863219E-2</v>
      </c>
      <c r="AB237" s="18">
        <v>0.13739006502480999</v>
      </c>
      <c r="AC237" s="18">
        <v>0.34490076775481959</v>
      </c>
      <c r="AD237" s="18">
        <v>8.6195330726058964E-2</v>
      </c>
      <c r="AF237" s="18">
        <v>5.5769803691429767E-2</v>
      </c>
      <c r="AG237" s="18">
        <v>6.3326872394306483E-2</v>
      </c>
      <c r="AH237" s="18">
        <v>9.8569394203651503E-2</v>
      </c>
      <c r="AI237" s="18">
        <v>6.0693919962116587E-2</v>
      </c>
      <c r="AJ237" s="18">
        <v>3.3533832719341253E-2</v>
      </c>
      <c r="AK237" s="18">
        <v>6.8944430307116431E-2</v>
      </c>
      <c r="AL237" s="18">
        <v>0.35716149598713032</v>
      </c>
      <c r="AM237" s="18">
        <v>0.15910604937416301</v>
      </c>
      <c r="AO237" s="18">
        <v>5.0283070334987183E-2</v>
      </c>
      <c r="AP237" s="18">
        <v>6.7385991745739365E-2</v>
      </c>
      <c r="AQ237" s="18">
        <v>9.2767237042375231E-2</v>
      </c>
      <c r="AR237" s="18">
        <v>8.633670228813084E-2</v>
      </c>
      <c r="AS237" s="18">
        <v>4.3780940500827432E-2</v>
      </c>
      <c r="AT237" s="18">
        <v>2.810763649445246E-2</v>
      </c>
      <c r="AU237" s="18">
        <v>0.23194537391490411</v>
      </c>
      <c r="AV237" s="18">
        <v>0.20888670528357961</v>
      </c>
      <c r="AW237" s="18">
        <v>0.11835129847358949</v>
      </c>
    </row>
    <row r="239" spans="2:49" ht="58" x14ac:dyDescent="0.35">
      <c r="B239" s="14" t="s">
        <v>147</v>
      </c>
    </row>
    <row r="240" spans="2:49" x14ac:dyDescent="0.35">
      <c r="B240" s="15" t="s">
        <v>18</v>
      </c>
    </row>
    <row r="241" spans="2:49" x14ac:dyDescent="0.35">
      <c r="B241" s="11" t="s">
        <v>59</v>
      </c>
      <c r="C241" s="16">
        <v>2028</v>
      </c>
      <c r="D241" s="16">
        <v>248</v>
      </c>
      <c r="E241" s="16">
        <v>354</v>
      </c>
      <c r="F241" s="16">
        <v>365</v>
      </c>
      <c r="G241" s="16">
        <v>348</v>
      </c>
      <c r="H241" s="16">
        <v>295</v>
      </c>
      <c r="I241" s="16">
        <v>418</v>
      </c>
      <c r="K241" s="16">
        <v>1004</v>
      </c>
      <c r="L241" s="16">
        <v>1018</v>
      </c>
      <c r="N241" s="16">
        <v>515</v>
      </c>
      <c r="O241" s="16">
        <v>455</v>
      </c>
      <c r="P241" s="16">
        <v>200</v>
      </c>
      <c r="Q241" s="16">
        <v>507</v>
      </c>
      <c r="R241" s="16">
        <v>238</v>
      </c>
      <c r="S241" s="16">
        <v>44</v>
      </c>
      <c r="T241" s="16">
        <v>69</v>
      </c>
      <c r="V241" s="16">
        <v>565</v>
      </c>
      <c r="W241" s="16">
        <v>604</v>
      </c>
      <c r="X241" s="16">
        <v>114</v>
      </c>
      <c r="Y241" s="16">
        <v>70</v>
      </c>
      <c r="Z241" s="16">
        <v>36</v>
      </c>
      <c r="AA241" s="16">
        <v>44</v>
      </c>
      <c r="AB241" s="16">
        <v>442</v>
      </c>
      <c r="AC241" s="16">
        <v>63</v>
      </c>
      <c r="AD241" s="16">
        <v>90</v>
      </c>
      <c r="AF241" s="16">
        <v>336</v>
      </c>
      <c r="AG241" s="16">
        <v>677</v>
      </c>
      <c r="AH241" s="16">
        <v>121</v>
      </c>
      <c r="AI241" s="16">
        <v>125</v>
      </c>
      <c r="AJ241" s="16">
        <v>261</v>
      </c>
      <c r="AK241" s="16">
        <v>43</v>
      </c>
      <c r="AL241" s="16">
        <v>45</v>
      </c>
      <c r="AM241" s="16">
        <v>420</v>
      </c>
      <c r="AO241" s="16">
        <v>312</v>
      </c>
      <c r="AP241" s="16">
        <v>557</v>
      </c>
      <c r="AQ241" s="16">
        <v>134</v>
      </c>
      <c r="AR241" s="16">
        <v>212</v>
      </c>
      <c r="AS241" s="16">
        <v>419</v>
      </c>
      <c r="AT241" s="16">
        <v>33</v>
      </c>
      <c r="AU241" s="16">
        <v>137</v>
      </c>
      <c r="AV241" s="16">
        <v>147</v>
      </c>
      <c r="AW241" s="16">
        <v>77</v>
      </c>
    </row>
    <row r="242" spans="2:49" x14ac:dyDescent="0.35">
      <c r="B242" s="12" t="s">
        <v>60</v>
      </c>
      <c r="C242" s="16">
        <v>2032</v>
      </c>
      <c r="D242" s="16">
        <v>215</v>
      </c>
      <c r="E242" s="16">
        <v>345</v>
      </c>
      <c r="F242" s="16">
        <v>345</v>
      </c>
      <c r="G242" s="16">
        <v>314</v>
      </c>
      <c r="H242" s="16">
        <v>328</v>
      </c>
      <c r="I242" s="16">
        <v>485</v>
      </c>
      <c r="K242" s="16">
        <v>981</v>
      </c>
      <c r="L242" s="16">
        <v>1045</v>
      </c>
      <c r="N242" s="16">
        <v>540</v>
      </c>
      <c r="O242" s="16">
        <v>458</v>
      </c>
      <c r="P242" s="16">
        <v>208</v>
      </c>
      <c r="Q242" s="16">
        <v>495</v>
      </c>
      <c r="R242" s="16">
        <v>222</v>
      </c>
      <c r="S242" s="16">
        <v>37</v>
      </c>
      <c r="T242" s="16">
        <v>71</v>
      </c>
      <c r="V242" s="16">
        <v>598</v>
      </c>
      <c r="W242" s="16">
        <v>590</v>
      </c>
      <c r="X242" s="16">
        <v>115</v>
      </c>
      <c r="Y242" s="16">
        <v>67</v>
      </c>
      <c r="Z242" s="16">
        <v>39</v>
      </c>
      <c r="AA242" s="16">
        <v>44</v>
      </c>
      <c r="AB242" s="16">
        <v>427</v>
      </c>
      <c r="AC242" s="16">
        <v>61</v>
      </c>
      <c r="AD242" s="16">
        <v>90</v>
      </c>
      <c r="AF242" s="16">
        <v>355</v>
      </c>
      <c r="AG242" s="16">
        <v>660</v>
      </c>
      <c r="AH242" s="16">
        <v>123</v>
      </c>
      <c r="AI242" s="16">
        <v>120</v>
      </c>
      <c r="AJ242" s="16">
        <v>274</v>
      </c>
      <c r="AK242" s="16">
        <v>44</v>
      </c>
      <c r="AL242" s="16">
        <v>43</v>
      </c>
      <c r="AM242" s="16">
        <v>413</v>
      </c>
      <c r="AO242" s="16">
        <v>321</v>
      </c>
      <c r="AP242" s="16">
        <v>538</v>
      </c>
      <c r="AQ242" s="16">
        <v>134</v>
      </c>
      <c r="AR242" s="16">
        <v>200</v>
      </c>
      <c r="AS242" s="16">
        <v>442</v>
      </c>
      <c r="AT242" s="16">
        <v>36</v>
      </c>
      <c r="AU242" s="16">
        <v>136</v>
      </c>
      <c r="AV242" s="16">
        <v>151</v>
      </c>
      <c r="AW242" s="16">
        <v>75</v>
      </c>
    </row>
    <row r="243" spans="2:49" x14ac:dyDescent="0.35">
      <c r="B243" s="17" t="s">
        <v>148</v>
      </c>
      <c r="C243" s="18">
        <v>0.42067052813784878</v>
      </c>
      <c r="D243" s="18">
        <v>0.29759418875045879</v>
      </c>
      <c r="E243" s="18">
        <v>0.32278803427127678</v>
      </c>
      <c r="F243" s="18">
        <v>0.33360984410965788</v>
      </c>
      <c r="G243" s="18">
        <v>0.4514348301663062</v>
      </c>
      <c r="H243" s="18">
        <v>0.51972471757704386</v>
      </c>
      <c r="I243" s="18">
        <v>0.51986923740589375</v>
      </c>
      <c r="K243" s="18">
        <v>0.39278452347343012</v>
      </c>
      <c r="L243" s="18">
        <v>0.44833822381450988</v>
      </c>
      <c r="N243" s="18">
        <v>0.49371920618910009</v>
      </c>
      <c r="O243" s="18">
        <v>0.42891995622602169</v>
      </c>
      <c r="P243" s="18">
        <v>0.44274458116535093</v>
      </c>
      <c r="Q243" s="18">
        <v>0.37216342562133159</v>
      </c>
      <c r="R243" s="18">
        <v>0.32238049255264778</v>
      </c>
      <c r="S243" s="18">
        <v>0.38215443304458252</v>
      </c>
      <c r="T243" s="18">
        <v>0.41194702239670999</v>
      </c>
      <c r="V243" s="18">
        <v>0.48629478933734682</v>
      </c>
      <c r="W243" s="18">
        <v>0.35336313479609349</v>
      </c>
      <c r="X243" s="18">
        <v>0.43478434661198928</v>
      </c>
      <c r="Y243" s="18">
        <v>0.37428598175484928</v>
      </c>
      <c r="Z243" s="18">
        <v>0.44543983045597119</v>
      </c>
      <c r="AA243" s="18">
        <v>0.56383208070395985</v>
      </c>
      <c r="AB243" s="18">
        <v>0.4210043641041562</v>
      </c>
      <c r="AC243" s="18">
        <v>0.25752401609513759</v>
      </c>
      <c r="AD243" s="18">
        <v>0.46949740772353987</v>
      </c>
      <c r="AF243" s="18">
        <v>0.43586314148534749</v>
      </c>
      <c r="AG243" s="18">
        <v>0.40835678239339462</v>
      </c>
      <c r="AH243" s="18">
        <v>0.38624502028873647</v>
      </c>
      <c r="AI243" s="18">
        <v>0.37967404756447831</v>
      </c>
      <c r="AJ243" s="18">
        <v>0.51756052137639186</v>
      </c>
      <c r="AK243" s="18">
        <v>0.35240640630075409</v>
      </c>
      <c r="AL243" s="18">
        <v>0.25697810638822</v>
      </c>
      <c r="AM243" s="18">
        <v>0.40942229778478317</v>
      </c>
      <c r="AO243" s="18">
        <v>0.42365692907924918</v>
      </c>
      <c r="AP243" s="18">
        <v>0.34147045828754108</v>
      </c>
      <c r="AQ243" s="18">
        <v>0.40717330180905359</v>
      </c>
      <c r="AR243" s="18">
        <v>0.34744710079173857</v>
      </c>
      <c r="AS243" s="18">
        <v>0.54496592100009511</v>
      </c>
      <c r="AT243" s="18">
        <v>0.45596632910203733</v>
      </c>
      <c r="AU243" s="18">
        <v>0.44368606694969309</v>
      </c>
      <c r="AV243" s="18">
        <v>0.38499594307558049</v>
      </c>
      <c r="AW243" s="18">
        <v>0.47589710299164018</v>
      </c>
    </row>
    <row r="244" spans="2:49" x14ac:dyDescent="0.35">
      <c r="B244" s="17" t="s">
        <v>149</v>
      </c>
      <c r="C244" s="18">
        <v>0.39573556526929887</v>
      </c>
      <c r="D244" s="18">
        <v>0.37488444050872199</v>
      </c>
      <c r="E244" s="18">
        <v>0.41622806820806513</v>
      </c>
      <c r="F244" s="18">
        <v>0.41188426397529432</v>
      </c>
      <c r="G244" s="18">
        <v>0.38207134827411032</v>
      </c>
      <c r="H244" s="18">
        <v>0.35951800831018438</v>
      </c>
      <c r="I244" s="18">
        <v>0.41229162313358553</v>
      </c>
      <c r="K244" s="18">
        <v>0.40909127953254509</v>
      </c>
      <c r="L244" s="18">
        <v>0.3842607761178819</v>
      </c>
      <c r="N244" s="18">
        <v>0.34301100193719058</v>
      </c>
      <c r="O244" s="18">
        <v>0.38269444148371512</v>
      </c>
      <c r="P244" s="18">
        <v>0.41853853917532641</v>
      </c>
      <c r="Q244" s="18">
        <v>0.44353374420359731</v>
      </c>
      <c r="R244" s="18">
        <v>0.44908988234182051</v>
      </c>
      <c r="S244" s="18">
        <v>0.3837031736973962</v>
      </c>
      <c r="T244" s="18">
        <v>0.32044687716477399</v>
      </c>
      <c r="V244" s="18">
        <v>0.38896549837048988</v>
      </c>
      <c r="W244" s="18">
        <v>0.43927476910838981</v>
      </c>
      <c r="X244" s="18">
        <v>0.40895701935564033</v>
      </c>
      <c r="Y244" s="18">
        <v>0.38715597672574648</v>
      </c>
      <c r="Z244" s="18">
        <v>0.47639080887212037</v>
      </c>
      <c r="AA244" s="18">
        <v>0.3157623685497819</v>
      </c>
      <c r="AB244" s="18">
        <v>0.35397245661236543</v>
      </c>
      <c r="AC244" s="18">
        <v>0.41122734207614797</v>
      </c>
      <c r="AD244" s="18">
        <v>0.33708745082486702</v>
      </c>
      <c r="AF244" s="18">
        <v>0.44235245700861148</v>
      </c>
      <c r="AG244" s="18">
        <v>0.40853982445182191</v>
      </c>
      <c r="AH244" s="18">
        <v>0.4791471335457832</v>
      </c>
      <c r="AI244" s="18">
        <v>0.38705630507189559</v>
      </c>
      <c r="AJ244" s="18">
        <v>0.31992575476774832</v>
      </c>
      <c r="AK244" s="18">
        <v>0.47244146734903952</v>
      </c>
      <c r="AL244" s="18">
        <v>0.27025984479503928</v>
      </c>
      <c r="AM244" s="18">
        <v>0.36792545252065201</v>
      </c>
      <c r="AO244" s="18">
        <v>0.45246606518035909</v>
      </c>
      <c r="AP244" s="18">
        <v>0.44251789116890922</v>
      </c>
      <c r="AQ244" s="18">
        <v>0.42432112156594892</v>
      </c>
      <c r="AR244" s="18">
        <v>0.45126451708306231</v>
      </c>
      <c r="AS244" s="18">
        <v>0.30908259245974778</v>
      </c>
      <c r="AT244" s="18">
        <v>0.40347861157879478</v>
      </c>
      <c r="AU244" s="18">
        <v>0.28773826473587288</v>
      </c>
      <c r="AV244" s="18">
        <v>0.3723869067137579</v>
      </c>
      <c r="AW244" s="18">
        <v>0.36806149366257418</v>
      </c>
    </row>
    <row r="245" spans="2:49" x14ac:dyDescent="0.35">
      <c r="B245" s="17" t="s">
        <v>150</v>
      </c>
      <c r="C245" s="18">
        <v>0.1085640644895948</v>
      </c>
      <c r="D245" s="18">
        <v>0.14966805106154499</v>
      </c>
      <c r="E245" s="18">
        <v>0.15265061826577561</v>
      </c>
      <c r="F245" s="18">
        <v>0.13732484849023921</v>
      </c>
      <c r="G245" s="18">
        <v>0.1166955361797873</v>
      </c>
      <c r="H245" s="18">
        <v>8.9074904766326596E-2</v>
      </c>
      <c r="I245" s="18">
        <v>4.6418807447977148E-2</v>
      </c>
      <c r="K245" s="18">
        <v>0.12582805986933601</v>
      </c>
      <c r="L245" s="18">
        <v>9.2235713688125734E-2</v>
      </c>
      <c r="N245" s="18">
        <v>8.7386082643934299E-2</v>
      </c>
      <c r="O245" s="18">
        <v>0.1240470504698562</v>
      </c>
      <c r="P245" s="18">
        <v>9.5450142464277604E-2</v>
      </c>
      <c r="Q245" s="18">
        <v>0.11243842745982011</v>
      </c>
      <c r="R245" s="18">
        <v>0.13233671446832479</v>
      </c>
      <c r="S245" s="18">
        <v>0.1143260441114453</v>
      </c>
      <c r="T245" s="18">
        <v>0.1039681331501545</v>
      </c>
      <c r="V245" s="18">
        <v>8.1606218665525337E-2</v>
      </c>
      <c r="W245" s="18">
        <v>0.13805447250581621</v>
      </c>
      <c r="X245" s="18">
        <v>8.4964375483386284E-2</v>
      </c>
      <c r="Y245" s="18">
        <v>0.1162805041678014</v>
      </c>
      <c r="Z245" s="18">
        <v>7.8169360671908467E-2</v>
      </c>
      <c r="AA245" s="18">
        <v>0.1204055507462585</v>
      </c>
      <c r="AB245" s="18">
        <v>0.1118066691498998</v>
      </c>
      <c r="AC245" s="18">
        <v>0.12147187213912911</v>
      </c>
      <c r="AD245" s="18">
        <v>0.1021834543323077</v>
      </c>
      <c r="AF245" s="18">
        <v>8.0696959514528918E-2</v>
      </c>
      <c r="AG245" s="18">
        <v>0.12771831547342111</v>
      </c>
      <c r="AH245" s="18">
        <v>8.2433765547457086E-2</v>
      </c>
      <c r="AI245" s="18">
        <v>0.11294750678149661</v>
      </c>
      <c r="AJ245" s="18">
        <v>9.3691038845067603E-2</v>
      </c>
      <c r="AK245" s="18">
        <v>0.10517055802247741</v>
      </c>
      <c r="AL245" s="18">
        <v>0.18128980056254509</v>
      </c>
      <c r="AM245" s="18">
        <v>0.11113276861862439</v>
      </c>
      <c r="AO245" s="18">
        <v>7.248386244234295E-2</v>
      </c>
      <c r="AP245" s="18">
        <v>0.1397167385301388</v>
      </c>
      <c r="AQ245" s="18">
        <v>0.1076068048635664</v>
      </c>
      <c r="AR245" s="18">
        <v>0.12377143004462331</v>
      </c>
      <c r="AS245" s="18">
        <v>9.426248357516194E-2</v>
      </c>
      <c r="AT245" s="18">
        <v>0.14055505931916801</v>
      </c>
      <c r="AU245" s="18">
        <v>7.9392256428861288E-2</v>
      </c>
      <c r="AV245" s="18">
        <v>0.12544309889074071</v>
      </c>
      <c r="AW245" s="18">
        <v>8.8574344831400545E-2</v>
      </c>
    </row>
    <row r="246" spans="2:49" x14ac:dyDescent="0.35">
      <c r="B246" s="17" t="s">
        <v>151</v>
      </c>
      <c r="C246" s="18">
        <v>3.3062349955402387E-2</v>
      </c>
      <c r="D246" s="18">
        <v>0.10301920760379819</v>
      </c>
      <c r="E246" s="18">
        <v>4.2053994929149519E-2</v>
      </c>
      <c r="F246" s="18">
        <v>4.881875104529388E-2</v>
      </c>
      <c r="G246" s="18">
        <v>1.333911522162788E-2</v>
      </c>
      <c r="H246" s="18">
        <v>1.043595296002304E-2</v>
      </c>
      <c r="I246" s="18">
        <v>1.252169462195166E-2</v>
      </c>
      <c r="K246" s="18">
        <v>3.1948729953781688E-2</v>
      </c>
      <c r="L246" s="18">
        <v>3.3469318569123468E-2</v>
      </c>
      <c r="N246" s="18">
        <v>2.75610136261356E-2</v>
      </c>
      <c r="O246" s="18">
        <v>3.1579227715694339E-2</v>
      </c>
      <c r="P246" s="18">
        <v>0</v>
      </c>
      <c r="Q246" s="18">
        <v>4.1903862183949432E-2</v>
      </c>
      <c r="R246" s="18">
        <v>5.5952847043277458E-2</v>
      </c>
      <c r="S246" s="18">
        <v>2.1888815707371889E-2</v>
      </c>
      <c r="T246" s="18">
        <v>5.4323171426531189E-2</v>
      </c>
      <c r="V246" s="18">
        <v>1.9299147276301019E-2</v>
      </c>
      <c r="W246" s="18">
        <v>3.6213549536345542E-2</v>
      </c>
      <c r="X246" s="18">
        <v>4.5562222521793913E-2</v>
      </c>
      <c r="Y246" s="18">
        <v>5.1277108810732518E-2</v>
      </c>
      <c r="Z246" s="18">
        <v>0</v>
      </c>
      <c r="AA246" s="18">
        <v>0</v>
      </c>
      <c r="AB246" s="18">
        <v>4.4196574256174383E-2</v>
      </c>
      <c r="AC246" s="18">
        <v>4.3511648609627737E-2</v>
      </c>
      <c r="AD246" s="18">
        <v>4.5291263792766642E-2</v>
      </c>
      <c r="AF246" s="18">
        <v>2.1052359552570871E-2</v>
      </c>
      <c r="AG246" s="18">
        <v>3.6700709758537592E-2</v>
      </c>
      <c r="AH246" s="18">
        <v>2.884781532561884E-2</v>
      </c>
      <c r="AI246" s="18">
        <v>5.4910213958507273E-2</v>
      </c>
      <c r="AJ246" s="18">
        <v>3.0982239559578691E-2</v>
      </c>
      <c r="AK246" s="18">
        <v>2.384352898695688E-2</v>
      </c>
      <c r="AL246" s="18">
        <v>2.332080641927399E-2</v>
      </c>
      <c r="AM246" s="18">
        <v>3.5891664491895008E-2</v>
      </c>
      <c r="AO246" s="18">
        <v>2.3312172655358222E-2</v>
      </c>
      <c r="AP246" s="18">
        <v>4.7529274650387802E-2</v>
      </c>
      <c r="AQ246" s="18">
        <v>3.9355674166892417E-2</v>
      </c>
      <c r="AR246" s="18">
        <v>3.8793939996007797E-2</v>
      </c>
      <c r="AS246" s="18">
        <v>1.59164902167898E-2</v>
      </c>
      <c r="AT246" s="18">
        <v>0</v>
      </c>
      <c r="AU246" s="18">
        <v>4.7636945758709179E-2</v>
      </c>
      <c r="AV246" s="18">
        <v>2.3886466190188409E-2</v>
      </c>
      <c r="AW246" s="18">
        <v>5.3314903254126557E-2</v>
      </c>
    </row>
    <row r="247" spans="2:49" x14ac:dyDescent="0.35">
      <c r="B247" s="17" t="s">
        <v>152</v>
      </c>
      <c r="C247" s="18">
        <v>1.8233366871468249E-2</v>
      </c>
      <c r="D247" s="18">
        <v>3.7692060197581728E-2</v>
      </c>
      <c r="E247" s="18">
        <v>3.4935592102407348E-2</v>
      </c>
      <c r="F247" s="18">
        <v>2.0662915102543099E-2</v>
      </c>
      <c r="G247" s="18">
        <v>1.216750594237479E-2</v>
      </c>
      <c r="H247" s="18">
        <v>1.493584060711183E-2</v>
      </c>
      <c r="I247" s="18">
        <v>2.1502248245209021E-3</v>
      </c>
      <c r="K247" s="18">
        <v>2.0892277395951949E-2</v>
      </c>
      <c r="L247" s="18">
        <v>1.489902817017078E-2</v>
      </c>
      <c r="N247" s="18">
        <v>2.4459742480565282E-2</v>
      </c>
      <c r="O247" s="18">
        <v>1.3024001979781029E-2</v>
      </c>
      <c r="P247" s="18">
        <v>2.4171899746521688E-2</v>
      </c>
      <c r="Q247" s="18">
        <v>1.516747856510858E-2</v>
      </c>
      <c r="R247" s="18">
        <v>1.6375694249699389E-2</v>
      </c>
      <c r="S247" s="18">
        <v>4.5325892431575913E-2</v>
      </c>
      <c r="T247" s="18">
        <v>0</v>
      </c>
      <c r="V247" s="18">
        <v>1.863575029131628E-2</v>
      </c>
      <c r="W247" s="18">
        <v>1.7831757073787782E-2</v>
      </c>
      <c r="X247" s="18">
        <v>0</v>
      </c>
      <c r="Y247" s="18">
        <v>5.6198650586598412E-2</v>
      </c>
      <c r="Z247" s="18">
        <v>0</v>
      </c>
      <c r="AA247" s="18">
        <v>0</v>
      </c>
      <c r="AB247" s="18">
        <v>2.0473025123982049E-2</v>
      </c>
      <c r="AC247" s="18">
        <v>1.111281181184391E-2</v>
      </c>
      <c r="AD247" s="18">
        <v>2.4461005833801969E-2</v>
      </c>
      <c r="AF247" s="18">
        <v>1.700296390315564E-2</v>
      </c>
      <c r="AG247" s="18">
        <v>1.253243437264388E-2</v>
      </c>
      <c r="AH247" s="18">
        <v>9.0632925112056114E-3</v>
      </c>
      <c r="AI247" s="18">
        <v>3.2620508173308443E-2</v>
      </c>
      <c r="AJ247" s="18">
        <v>3.3282758110972178E-2</v>
      </c>
      <c r="AK247" s="18">
        <v>0</v>
      </c>
      <c r="AL247" s="18">
        <v>1.5851070439238179E-2</v>
      </c>
      <c r="AM247" s="18">
        <v>1.9182036688132072E-2</v>
      </c>
      <c r="AO247" s="18">
        <v>2.1834374384343099E-2</v>
      </c>
      <c r="AP247" s="18">
        <v>1.746018478374689E-2</v>
      </c>
      <c r="AQ247" s="18">
        <v>8.3704524770338261E-3</v>
      </c>
      <c r="AR247" s="18">
        <v>2.4686549173945839E-2</v>
      </c>
      <c r="AS247" s="18">
        <v>2.2513615536699762E-2</v>
      </c>
      <c r="AT247" s="18">
        <v>0</v>
      </c>
      <c r="AU247" s="18">
        <v>2.801599741426981E-2</v>
      </c>
      <c r="AV247" s="18">
        <v>5.4981211568831808E-3</v>
      </c>
      <c r="AW247" s="18">
        <v>0</v>
      </c>
    </row>
    <row r="248" spans="2:49" x14ac:dyDescent="0.35">
      <c r="B248" s="17" t="s">
        <v>140</v>
      </c>
      <c r="C248" s="18">
        <v>2.373412527638687E-2</v>
      </c>
      <c r="D248" s="18">
        <v>3.7142051877894267E-2</v>
      </c>
      <c r="E248" s="18">
        <v>3.1343692223325531E-2</v>
      </c>
      <c r="F248" s="18">
        <v>4.7699377276971468E-2</v>
      </c>
      <c r="G248" s="18">
        <v>2.4291664215793689E-2</v>
      </c>
      <c r="H248" s="18">
        <v>6.3105757793102532E-3</v>
      </c>
      <c r="I248" s="18">
        <v>6.7484125660709458E-3</v>
      </c>
      <c r="K248" s="18">
        <v>1.9455129774955199E-2</v>
      </c>
      <c r="L248" s="18">
        <v>2.6796939640188078E-2</v>
      </c>
      <c r="N248" s="18">
        <v>2.386295312307397E-2</v>
      </c>
      <c r="O248" s="18">
        <v>1.9735322124931658E-2</v>
      </c>
      <c r="P248" s="18">
        <v>1.9094837448523399E-2</v>
      </c>
      <c r="Q248" s="18">
        <v>1.4793061966192809E-2</v>
      </c>
      <c r="R248" s="18">
        <v>2.386436934423013E-2</v>
      </c>
      <c r="S248" s="18">
        <v>5.2601641007628049E-2</v>
      </c>
      <c r="T248" s="18">
        <v>0.10931479586183029</v>
      </c>
      <c r="V248" s="18">
        <v>5.1985960590204116E-3</v>
      </c>
      <c r="W248" s="18">
        <v>1.526231697956742E-2</v>
      </c>
      <c r="X248" s="18">
        <v>2.5732036027190121E-2</v>
      </c>
      <c r="Y248" s="18">
        <v>1.480177795427196E-2</v>
      </c>
      <c r="Z248" s="18">
        <v>0</v>
      </c>
      <c r="AA248" s="18">
        <v>0</v>
      </c>
      <c r="AB248" s="18">
        <v>4.8546910753422393E-2</v>
      </c>
      <c r="AC248" s="18">
        <v>0.1551523092681133</v>
      </c>
      <c r="AD248" s="18">
        <v>2.1479417492716809E-2</v>
      </c>
      <c r="AF248" s="18">
        <v>3.0321185357855508E-3</v>
      </c>
      <c r="AG248" s="18">
        <v>6.1519335501811169E-3</v>
      </c>
      <c r="AH248" s="18">
        <v>1.426297278119858E-2</v>
      </c>
      <c r="AI248" s="18">
        <v>3.2791418450313643E-2</v>
      </c>
      <c r="AJ248" s="18">
        <v>4.5576873402413936E-3</v>
      </c>
      <c r="AK248" s="18">
        <v>4.6138039340772062E-2</v>
      </c>
      <c r="AL248" s="18">
        <v>0.25230037139568351</v>
      </c>
      <c r="AM248" s="18">
        <v>5.6445779895913338E-2</v>
      </c>
      <c r="AO248" s="18">
        <v>6.2465962583475292E-3</v>
      </c>
      <c r="AP248" s="18">
        <v>1.130545257927636E-2</v>
      </c>
      <c r="AQ248" s="18">
        <v>1.317264511750472E-2</v>
      </c>
      <c r="AR248" s="18">
        <v>1.403646291062228E-2</v>
      </c>
      <c r="AS248" s="18">
        <v>1.325889721150551E-2</v>
      </c>
      <c r="AT248" s="18">
        <v>0</v>
      </c>
      <c r="AU248" s="18">
        <v>0.1135304687125938</v>
      </c>
      <c r="AV248" s="18">
        <v>8.7789463972849174E-2</v>
      </c>
      <c r="AW248" s="18">
        <v>1.4152155260258269E-2</v>
      </c>
    </row>
    <row r="250" spans="2:49" ht="58" x14ac:dyDescent="0.35">
      <c r="B250" s="14" t="s">
        <v>153</v>
      </c>
    </row>
    <row r="251" spans="2:49" x14ac:dyDescent="0.35">
      <c r="B251" s="15" t="s">
        <v>18</v>
      </c>
    </row>
    <row r="252" spans="2:49" x14ac:dyDescent="0.35">
      <c r="B252" s="11" t="s">
        <v>59</v>
      </c>
      <c r="C252" s="16">
        <v>2028</v>
      </c>
      <c r="D252" s="16">
        <v>248</v>
      </c>
      <c r="E252" s="16">
        <v>354</v>
      </c>
      <c r="F252" s="16">
        <v>365</v>
      </c>
      <c r="G252" s="16">
        <v>348</v>
      </c>
      <c r="H252" s="16">
        <v>295</v>
      </c>
      <c r="I252" s="16">
        <v>418</v>
      </c>
      <c r="K252" s="16">
        <v>1004</v>
      </c>
      <c r="L252" s="16">
        <v>1018</v>
      </c>
      <c r="N252" s="16">
        <v>515</v>
      </c>
      <c r="O252" s="16">
        <v>455</v>
      </c>
      <c r="P252" s="16">
        <v>200</v>
      </c>
      <c r="Q252" s="16">
        <v>507</v>
      </c>
      <c r="R252" s="16">
        <v>238</v>
      </c>
      <c r="S252" s="16">
        <v>44</v>
      </c>
      <c r="T252" s="16">
        <v>69</v>
      </c>
      <c r="V252" s="16">
        <v>565</v>
      </c>
      <c r="W252" s="16">
        <v>604</v>
      </c>
      <c r="X252" s="16">
        <v>114</v>
      </c>
      <c r="Y252" s="16">
        <v>70</v>
      </c>
      <c r="Z252" s="16">
        <v>36</v>
      </c>
      <c r="AA252" s="16">
        <v>44</v>
      </c>
      <c r="AB252" s="16">
        <v>442</v>
      </c>
      <c r="AC252" s="16">
        <v>63</v>
      </c>
      <c r="AD252" s="16">
        <v>90</v>
      </c>
      <c r="AF252" s="16">
        <v>336</v>
      </c>
      <c r="AG252" s="16">
        <v>677</v>
      </c>
      <c r="AH252" s="16">
        <v>121</v>
      </c>
      <c r="AI252" s="16">
        <v>125</v>
      </c>
      <c r="AJ252" s="16">
        <v>261</v>
      </c>
      <c r="AK252" s="16">
        <v>43</v>
      </c>
      <c r="AL252" s="16">
        <v>45</v>
      </c>
      <c r="AM252" s="16">
        <v>420</v>
      </c>
      <c r="AO252" s="16">
        <v>312</v>
      </c>
      <c r="AP252" s="16">
        <v>557</v>
      </c>
      <c r="AQ252" s="16">
        <v>134</v>
      </c>
      <c r="AR252" s="16">
        <v>212</v>
      </c>
      <c r="AS252" s="16">
        <v>419</v>
      </c>
      <c r="AT252" s="16">
        <v>33</v>
      </c>
      <c r="AU252" s="16">
        <v>137</v>
      </c>
      <c r="AV252" s="16">
        <v>147</v>
      </c>
      <c r="AW252" s="16">
        <v>77</v>
      </c>
    </row>
    <row r="253" spans="2:49" x14ac:dyDescent="0.35">
      <c r="B253" s="12" t="s">
        <v>60</v>
      </c>
      <c r="C253" s="16">
        <v>2032</v>
      </c>
      <c r="D253" s="16">
        <v>215</v>
      </c>
      <c r="E253" s="16">
        <v>345</v>
      </c>
      <c r="F253" s="16">
        <v>345</v>
      </c>
      <c r="G253" s="16">
        <v>314</v>
      </c>
      <c r="H253" s="16">
        <v>328</v>
      </c>
      <c r="I253" s="16">
        <v>485</v>
      </c>
      <c r="K253" s="16">
        <v>981</v>
      </c>
      <c r="L253" s="16">
        <v>1045</v>
      </c>
      <c r="N253" s="16">
        <v>540</v>
      </c>
      <c r="O253" s="16">
        <v>458</v>
      </c>
      <c r="P253" s="16">
        <v>208</v>
      </c>
      <c r="Q253" s="16">
        <v>495</v>
      </c>
      <c r="R253" s="16">
        <v>222</v>
      </c>
      <c r="S253" s="16">
        <v>37</v>
      </c>
      <c r="T253" s="16">
        <v>71</v>
      </c>
      <c r="V253" s="16">
        <v>598</v>
      </c>
      <c r="W253" s="16">
        <v>590</v>
      </c>
      <c r="X253" s="16">
        <v>115</v>
      </c>
      <c r="Y253" s="16">
        <v>67</v>
      </c>
      <c r="Z253" s="16">
        <v>39</v>
      </c>
      <c r="AA253" s="16">
        <v>44</v>
      </c>
      <c r="AB253" s="16">
        <v>427</v>
      </c>
      <c r="AC253" s="16">
        <v>61</v>
      </c>
      <c r="AD253" s="16">
        <v>90</v>
      </c>
      <c r="AF253" s="16">
        <v>355</v>
      </c>
      <c r="AG253" s="16">
        <v>660</v>
      </c>
      <c r="AH253" s="16">
        <v>123</v>
      </c>
      <c r="AI253" s="16">
        <v>120</v>
      </c>
      <c r="AJ253" s="16">
        <v>274</v>
      </c>
      <c r="AK253" s="16">
        <v>44</v>
      </c>
      <c r="AL253" s="16">
        <v>43</v>
      </c>
      <c r="AM253" s="16">
        <v>413</v>
      </c>
      <c r="AO253" s="16">
        <v>321</v>
      </c>
      <c r="AP253" s="16">
        <v>538</v>
      </c>
      <c r="AQ253" s="16">
        <v>134</v>
      </c>
      <c r="AR253" s="16">
        <v>200</v>
      </c>
      <c r="AS253" s="16">
        <v>442</v>
      </c>
      <c r="AT253" s="16">
        <v>36</v>
      </c>
      <c r="AU253" s="16">
        <v>136</v>
      </c>
      <c r="AV253" s="16">
        <v>151</v>
      </c>
      <c r="AW253" s="16">
        <v>75</v>
      </c>
    </row>
    <row r="254" spans="2:49" x14ac:dyDescent="0.35">
      <c r="B254" s="17" t="s">
        <v>148</v>
      </c>
      <c r="C254" s="18">
        <v>0.1005122917851483</v>
      </c>
      <c r="D254" s="18">
        <v>0.114367092359845</v>
      </c>
      <c r="E254" s="18">
        <v>0.14210246377170799</v>
      </c>
      <c r="F254" s="18">
        <v>9.6249486290573311E-2</v>
      </c>
      <c r="G254" s="18">
        <v>8.3833196869671958E-2</v>
      </c>
      <c r="H254" s="18">
        <v>0.102293327052456</v>
      </c>
      <c r="I254" s="18">
        <v>7.7400599112230253E-2</v>
      </c>
      <c r="K254" s="18">
        <v>0.13800418321386501</v>
      </c>
      <c r="L254" s="18">
        <v>6.5106560267999589E-2</v>
      </c>
      <c r="N254" s="18">
        <v>9.6476229676336261E-2</v>
      </c>
      <c r="O254" s="18">
        <v>7.1976092120066712E-2</v>
      </c>
      <c r="P254" s="18">
        <v>0.10393227728839349</v>
      </c>
      <c r="Q254" s="18">
        <v>0.10702804643866271</v>
      </c>
      <c r="R254" s="18">
        <v>0.12591589822820309</v>
      </c>
      <c r="S254" s="18">
        <v>0.28183968182353197</v>
      </c>
      <c r="T254" s="18">
        <v>8.5830463986816666E-2</v>
      </c>
      <c r="V254" s="18">
        <v>9.3854783555543275E-2</v>
      </c>
      <c r="W254" s="18">
        <v>0.1331937291515406</v>
      </c>
      <c r="X254" s="18">
        <v>0.14289607609127319</v>
      </c>
      <c r="Y254" s="18">
        <v>0.12612251461067689</v>
      </c>
      <c r="Z254" s="18">
        <v>3.0767235500570839E-2</v>
      </c>
      <c r="AA254" s="18">
        <v>6.3069640787351819E-2</v>
      </c>
      <c r="AB254" s="18">
        <v>7.463186164484592E-2</v>
      </c>
      <c r="AC254" s="18">
        <v>2.6408815939769639E-2</v>
      </c>
      <c r="AD254" s="18">
        <v>7.9835904952662406E-2</v>
      </c>
      <c r="AF254" s="18">
        <v>0.1038219729178558</v>
      </c>
      <c r="AG254" s="18">
        <v>0.13740262790176341</v>
      </c>
      <c r="AH254" s="18">
        <v>9.8047188486834927E-2</v>
      </c>
      <c r="AI254" s="18">
        <v>0.1098060057883411</v>
      </c>
      <c r="AJ254" s="18">
        <v>8.0730482547992422E-2</v>
      </c>
      <c r="AK254" s="18">
        <v>4.7287394364660118E-2</v>
      </c>
      <c r="AL254" s="18">
        <v>1.5668253701433491E-2</v>
      </c>
      <c r="AM254" s="18">
        <v>6.4337824450922246E-2</v>
      </c>
      <c r="AO254" s="18">
        <v>0.10599676239361031</v>
      </c>
      <c r="AP254" s="18">
        <v>0.1383845396832013</v>
      </c>
      <c r="AQ254" s="18">
        <v>0.13431938520023079</v>
      </c>
      <c r="AR254" s="18">
        <v>8.5921063719749252E-2</v>
      </c>
      <c r="AS254" s="18">
        <v>8.6438616805583138E-2</v>
      </c>
      <c r="AT254" s="18">
        <v>7.0549442690015174E-2</v>
      </c>
      <c r="AU254" s="18">
        <v>5.5093684756403583E-2</v>
      </c>
      <c r="AV254" s="18">
        <v>6.0042151350179852E-2</v>
      </c>
      <c r="AW254" s="18">
        <v>4.4589460630057497E-2</v>
      </c>
    </row>
    <row r="255" spans="2:49" x14ac:dyDescent="0.35">
      <c r="B255" s="17" t="s">
        <v>149</v>
      </c>
      <c r="C255" s="18">
        <v>0.43797212670720648</v>
      </c>
      <c r="D255" s="18">
        <v>0.45271754038297518</v>
      </c>
      <c r="E255" s="18">
        <v>0.47672699927370982</v>
      </c>
      <c r="F255" s="18">
        <v>0.43673955145900828</v>
      </c>
      <c r="G255" s="18">
        <v>0.43125844044490641</v>
      </c>
      <c r="H255" s="18">
        <v>0.3572345065425212</v>
      </c>
      <c r="I255" s="18">
        <v>0.46381007680498648</v>
      </c>
      <c r="K255" s="18">
        <v>0.47172081355903511</v>
      </c>
      <c r="L255" s="18">
        <v>0.40685991104668667</v>
      </c>
      <c r="N255" s="18">
        <v>0.36467857574665852</v>
      </c>
      <c r="O255" s="18">
        <v>0.42621020702237589</v>
      </c>
      <c r="P255" s="18">
        <v>0.47698997875830113</v>
      </c>
      <c r="Q255" s="18">
        <v>0.50691796629965769</v>
      </c>
      <c r="R255" s="18">
        <v>0.50560044002557447</v>
      </c>
      <c r="S255" s="18">
        <v>0.3845634214953737</v>
      </c>
      <c r="T255" s="18">
        <v>0.29275713173674511</v>
      </c>
      <c r="V255" s="18">
        <v>0.47083696716650519</v>
      </c>
      <c r="W255" s="18">
        <v>0.4899690475155728</v>
      </c>
      <c r="X255" s="18">
        <v>0.42325001097085002</v>
      </c>
      <c r="Y255" s="18">
        <v>0.46058502609590368</v>
      </c>
      <c r="Z255" s="18">
        <v>0.35781551547911089</v>
      </c>
      <c r="AA255" s="18">
        <v>0.5305214625103517</v>
      </c>
      <c r="AB255" s="18">
        <v>0.35803722205144872</v>
      </c>
      <c r="AC255" s="18">
        <v>0.26449853632330561</v>
      </c>
      <c r="AD255" s="18">
        <v>0.36743816345818331</v>
      </c>
      <c r="AF255" s="18">
        <v>0.48430942265560539</v>
      </c>
      <c r="AG255" s="18">
        <v>0.49276040915683561</v>
      </c>
      <c r="AH255" s="18">
        <v>0.4985375949527151</v>
      </c>
      <c r="AI255" s="18">
        <v>0.4911635122257017</v>
      </c>
      <c r="AJ255" s="18">
        <v>0.36496895008656638</v>
      </c>
      <c r="AK255" s="18">
        <v>0.46902750713986041</v>
      </c>
      <c r="AL255" s="18">
        <v>0.23784779169272019</v>
      </c>
      <c r="AM255" s="18">
        <v>0.34294202606551549</v>
      </c>
      <c r="AO255" s="18">
        <v>0.48354747587947378</v>
      </c>
      <c r="AP255" s="18">
        <v>0.52773376151457985</v>
      </c>
      <c r="AQ255" s="18">
        <v>0.51535268559966063</v>
      </c>
      <c r="AR255" s="18">
        <v>0.48271800268841802</v>
      </c>
      <c r="AS255" s="18">
        <v>0.37848359049570302</v>
      </c>
      <c r="AT255" s="18">
        <v>0.45509994762058881</v>
      </c>
      <c r="AU255" s="18">
        <v>0.2031704623767461</v>
      </c>
      <c r="AV255" s="18">
        <v>0.27864332831636413</v>
      </c>
      <c r="AW255" s="18">
        <v>0.42955111610915048</v>
      </c>
    </row>
    <row r="256" spans="2:49" x14ac:dyDescent="0.35">
      <c r="B256" s="17" t="s">
        <v>150</v>
      </c>
      <c r="C256" s="18">
        <v>0.26569885208091287</v>
      </c>
      <c r="D256" s="18">
        <v>0.21163721961485149</v>
      </c>
      <c r="E256" s="18">
        <v>0.21370145212655281</v>
      </c>
      <c r="F256" s="18">
        <v>0.22396132574422911</v>
      </c>
      <c r="G256" s="18">
        <v>0.27419221431395169</v>
      </c>
      <c r="H256" s="18">
        <v>0.34696584014404219</v>
      </c>
      <c r="I256" s="18">
        <v>0.29582417807386191</v>
      </c>
      <c r="K256" s="18">
        <v>0.22016069402230379</v>
      </c>
      <c r="L256" s="18">
        <v>0.30916229338538759</v>
      </c>
      <c r="N256" s="18">
        <v>0.32441167486669659</v>
      </c>
      <c r="O256" s="18">
        <v>0.28612067757444298</v>
      </c>
      <c r="P256" s="18">
        <v>0.2205171622708611</v>
      </c>
      <c r="Q256" s="18">
        <v>0.22173596737817089</v>
      </c>
      <c r="R256" s="18">
        <v>0.19101181063938</v>
      </c>
      <c r="S256" s="18">
        <v>0.25196799947979193</v>
      </c>
      <c r="T256" s="18">
        <v>0.36691328861143818</v>
      </c>
      <c r="V256" s="18">
        <v>0.25558639216362278</v>
      </c>
      <c r="W256" s="18">
        <v>0.23984226302575529</v>
      </c>
      <c r="X256" s="18">
        <v>0.23035876207531439</v>
      </c>
      <c r="Y256" s="18">
        <v>0.20191611516938279</v>
      </c>
      <c r="Z256" s="18">
        <v>0.42120031200691199</v>
      </c>
      <c r="AA256" s="18">
        <v>0.2249961388410206</v>
      </c>
      <c r="AB256" s="18">
        <v>0.31977909279347322</v>
      </c>
      <c r="AC256" s="18">
        <v>0.30187665927613921</v>
      </c>
      <c r="AD256" s="18">
        <v>0.26574355306250103</v>
      </c>
      <c r="AF256" s="18">
        <v>0.2770241024630859</v>
      </c>
      <c r="AG256" s="18">
        <v>0.24315425063358251</v>
      </c>
      <c r="AH256" s="18">
        <v>0.19921214395207121</v>
      </c>
      <c r="AI256" s="18">
        <v>0.21622786817111661</v>
      </c>
      <c r="AJ256" s="18">
        <v>0.25560774005628623</v>
      </c>
      <c r="AK256" s="18">
        <v>0.24266546611764889</v>
      </c>
      <c r="AL256" s="18">
        <v>0.22511183335939849</v>
      </c>
      <c r="AM256" s="18">
        <v>0.33955801711876898</v>
      </c>
      <c r="AO256" s="18">
        <v>0.27983223784564859</v>
      </c>
      <c r="AP256" s="18">
        <v>0.2254213994944908</v>
      </c>
      <c r="AQ256" s="18">
        <v>0.16997585755862751</v>
      </c>
      <c r="AR256" s="18">
        <v>0.24241446627369989</v>
      </c>
      <c r="AS256" s="18">
        <v>0.2938418342962254</v>
      </c>
      <c r="AT256" s="18">
        <v>0.29907198913923733</v>
      </c>
      <c r="AU256" s="18">
        <v>0.39942328019000822</v>
      </c>
      <c r="AV256" s="18">
        <v>0.32425260980757731</v>
      </c>
      <c r="AW256" s="18">
        <v>0.1851306927170433</v>
      </c>
    </row>
    <row r="257" spans="2:49" x14ac:dyDescent="0.35">
      <c r="B257" s="17" t="s">
        <v>151</v>
      </c>
      <c r="C257" s="18">
        <v>0.1116987661803852</v>
      </c>
      <c r="D257" s="18">
        <v>0.13200454148052029</v>
      </c>
      <c r="E257" s="18">
        <v>9.2894474767520996E-2</v>
      </c>
      <c r="F257" s="18">
        <v>0.13006312436928069</v>
      </c>
      <c r="G257" s="18">
        <v>0.1047524384202248</v>
      </c>
      <c r="H257" s="18">
        <v>0.1127241661814084</v>
      </c>
      <c r="I257" s="18">
        <v>0.1067929981097241</v>
      </c>
      <c r="K257" s="18">
        <v>0.1142200886164615</v>
      </c>
      <c r="L257" s="18">
        <v>0.1088909757413123</v>
      </c>
      <c r="N257" s="18">
        <v>0.1117467509332226</v>
      </c>
      <c r="O257" s="18">
        <v>0.1208585827180572</v>
      </c>
      <c r="P257" s="18">
        <v>0.1005725015043195</v>
      </c>
      <c r="Q257" s="18">
        <v>0.11743958877570231</v>
      </c>
      <c r="R257" s="18">
        <v>0.1091720298012183</v>
      </c>
      <c r="S257" s="18">
        <v>0</v>
      </c>
      <c r="T257" s="18">
        <v>0.1111068255093262</v>
      </c>
      <c r="V257" s="18">
        <v>0.1163614962051977</v>
      </c>
      <c r="W257" s="18">
        <v>8.4605254872230765E-2</v>
      </c>
      <c r="X257" s="18">
        <v>0.13159146383252901</v>
      </c>
      <c r="Y257" s="18">
        <v>0.18373410655412931</v>
      </c>
      <c r="Z257" s="18">
        <v>0.13179299474241171</v>
      </c>
      <c r="AA257" s="18">
        <v>0.12057294082238521</v>
      </c>
      <c r="AB257" s="18">
        <v>0.1160998656790232</v>
      </c>
      <c r="AC257" s="18">
        <v>9.5945827332410236E-2</v>
      </c>
      <c r="AD257" s="18">
        <v>0.1560882930350814</v>
      </c>
      <c r="AF257" s="18">
        <v>8.2245136933332672E-2</v>
      </c>
      <c r="AG257" s="18">
        <v>8.7170315192976772E-2</v>
      </c>
      <c r="AH257" s="18">
        <v>0.1332445256819341</v>
      </c>
      <c r="AI257" s="18">
        <v>9.3024860620633351E-2</v>
      </c>
      <c r="AJ257" s="18">
        <v>0.2097434179197406</v>
      </c>
      <c r="AK257" s="18">
        <v>0.125827659623163</v>
      </c>
      <c r="AL257" s="18">
        <v>0.15682858153714041</v>
      </c>
      <c r="AM257" s="18">
        <v>0.1039755284124783</v>
      </c>
      <c r="AO257" s="18">
        <v>7.6670392737382062E-2</v>
      </c>
      <c r="AP257" s="18">
        <v>7.3868434975990716E-2</v>
      </c>
      <c r="AQ257" s="18">
        <v>0.122695245056368</v>
      </c>
      <c r="AR257" s="18">
        <v>0.1188303559973746</v>
      </c>
      <c r="AS257" s="18">
        <v>0.1667000196314754</v>
      </c>
      <c r="AT257" s="18">
        <v>0.1156823826812944</v>
      </c>
      <c r="AU257" s="18">
        <v>0.1202492913556179</v>
      </c>
      <c r="AV257" s="18">
        <v>0.1096524739493763</v>
      </c>
      <c r="AW257" s="18">
        <v>0.1570027312654905</v>
      </c>
    </row>
    <row r="258" spans="2:49" x14ac:dyDescent="0.35">
      <c r="B258" s="17" t="s">
        <v>152</v>
      </c>
      <c r="C258" s="18">
        <v>2.85065072864015E-2</v>
      </c>
      <c r="D258" s="18">
        <v>2.5892070799290502E-2</v>
      </c>
      <c r="E258" s="18">
        <v>2.264538704729701E-2</v>
      </c>
      <c r="F258" s="18">
        <v>3.0890936661821921E-2</v>
      </c>
      <c r="G258" s="18">
        <v>5.2107684389754182E-2</v>
      </c>
      <c r="H258" s="18">
        <v>2.341908102298039E-2</v>
      </c>
      <c r="I258" s="18">
        <v>2.0306558884456691E-2</v>
      </c>
      <c r="K258" s="18">
        <v>2.5363668247085289E-2</v>
      </c>
      <c r="L258" s="18">
        <v>3.160803773056968E-2</v>
      </c>
      <c r="N258" s="18">
        <v>3.2105397755991368E-2</v>
      </c>
      <c r="O258" s="18">
        <v>3.641627519679453E-2</v>
      </c>
      <c r="P258" s="18">
        <v>3.6308626655304301E-2</v>
      </c>
      <c r="Q258" s="18">
        <v>1.7806496827918749E-2</v>
      </c>
      <c r="R258" s="18">
        <v>2.5620947990643558E-2</v>
      </c>
      <c r="S258" s="18">
        <v>0</v>
      </c>
      <c r="T258" s="18">
        <v>2.563338183954415E-2</v>
      </c>
      <c r="V258" s="18">
        <v>4.0882554470397132E-2</v>
      </c>
      <c r="W258" s="18">
        <v>1.2368905858991719E-2</v>
      </c>
      <c r="X258" s="18">
        <v>8.5401713880870582E-3</v>
      </c>
      <c r="Y258" s="18">
        <v>1.2497668328344791E-2</v>
      </c>
      <c r="Z258" s="18">
        <v>2.0751949192679631E-2</v>
      </c>
      <c r="AA258" s="18">
        <v>6.0839817038890909E-2</v>
      </c>
      <c r="AB258" s="18">
        <v>2.8459485017276819E-2</v>
      </c>
      <c r="AC258" s="18">
        <v>4.918071358733199E-2</v>
      </c>
      <c r="AD258" s="18">
        <v>6.2754344552147068E-2</v>
      </c>
      <c r="AF258" s="18">
        <v>2.7216687736809561E-2</v>
      </c>
      <c r="AG258" s="18">
        <v>1.2721760547767851E-2</v>
      </c>
      <c r="AH258" s="18">
        <v>2.1823342234628638E-2</v>
      </c>
      <c r="AI258" s="18">
        <v>3.0431499104655781E-2</v>
      </c>
      <c r="AJ258" s="18">
        <v>5.5753933909242472E-2</v>
      </c>
      <c r="AK258" s="18">
        <v>6.9053933413895693E-2</v>
      </c>
      <c r="AL258" s="18">
        <v>1.5851070439238179E-2</v>
      </c>
      <c r="AM258" s="18">
        <v>3.5215654984303082E-2</v>
      </c>
      <c r="AO258" s="18">
        <v>2.9406339210707361E-2</v>
      </c>
      <c r="AP258" s="18">
        <v>5.9635605633029378E-3</v>
      </c>
      <c r="AQ258" s="18">
        <v>1.271555839056487E-2</v>
      </c>
      <c r="AR258" s="18">
        <v>3.6227887158456921E-2</v>
      </c>
      <c r="AS258" s="18">
        <v>4.7173137192459781E-2</v>
      </c>
      <c r="AT258" s="18">
        <v>5.9596237868864477E-2</v>
      </c>
      <c r="AU258" s="18">
        <v>3.2868690984454482E-2</v>
      </c>
      <c r="AV258" s="18">
        <v>1.7012461170289341E-2</v>
      </c>
      <c r="AW258" s="18">
        <v>8.4417583014040343E-2</v>
      </c>
    </row>
    <row r="259" spans="2:49" x14ac:dyDescent="0.35">
      <c r="B259" s="17" t="s">
        <v>140</v>
      </c>
      <c r="C259" s="18">
        <v>5.5611455959945592E-2</v>
      </c>
      <c r="D259" s="18">
        <v>6.3381535362517338E-2</v>
      </c>
      <c r="E259" s="18">
        <v>5.1929223013211213E-2</v>
      </c>
      <c r="F259" s="18">
        <v>8.209557547508671E-2</v>
      </c>
      <c r="G259" s="18">
        <v>5.3856025561491189E-2</v>
      </c>
      <c r="H259" s="18">
        <v>5.7363079056591652E-2</v>
      </c>
      <c r="I259" s="18">
        <v>3.5865589014740462E-2</v>
      </c>
      <c r="K259" s="18">
        <v>3.0530552341249271E-2</v>
      </c>
      <c r="L259" s="18">
        <v>7.8372221828043959E-2</v>
      </c>
      <c r="N259" s="18">
        <v>7.0581371021094505E-2</v>
      </c>
      <c r="O259" s="18">
        <v>5.8418165368262477E-2</v>
      </c>
      <c r="P259" s="18">
        <v>6.1679453522820428E-2</v>
      </c>
      <c r="Q259" s="18">
        <v>2.9071934279887451E-2</v>
      </c>
      <c r="R259" s="18">
        <v>4.2678873314980617E-2</v>
      </c>
      <c r="S259" s="18">
        <v>8.1628897201302245E-2</v>
      </c>
      <c r="T259" s="18">
        <v>0.1177589083161297</v>
      </c>
      <c r="V259" s="18">
        <v>2.2477806438733809E-2</v>
      </c>
      <c r="W259" s="18">
        <v>4.0020799575908851E-2</v>
      </c>
      <c r="X259" s="18">
        <v>6.3363515641946228E-2</v>
      </c>
      <c r="Y259" s="18">
        <v>1.514456924156255E-2</v>
      </c>
      <c r="Z259" s="18">
        <v>3.7671993078314973E-2</v>
      </c>
      <c r="AA259" s="18">
        <v>0</v>
      </c>
      <c r="AB259" s="18">
        <v>0.1029924728139323</v>
      </c>
      <c r="AC259" s="18">
        <v>0.26208944754104307</v>
      </c>
      <c r="AD259" s="18">
        <v>6.8139740939424737E-2</v>
      </c>
      <c r="AF259" s="18">
        <v>2.5382677293310622E-2</v>
      </c>
      <c r="AG259" s="18">
        <v>2.679063656707403E-2</v>
      </c>
      <c r="AH259" s="18">
        <v>4.9135204691815842E-2</v>
      </c>
      <c r="AI259" s="18">
        <v>5.9346254089551437E-2</v>
      </c>
      <c r="AJ259" s="18">
        <v>3.3195475480171988E-2</v>
      </c>
      <c r="AK259" s="18">
        <v>4.6138039340772062E-2</v>
      </c>
      <c r="AL259" s="18">
        <v>0.34869246927006919</v>
      </c>
      <c r="AM259" s="18">
        <v>0.1139709489680118</v>
      </c>
      <c r="AO259" s="18">
        <v>2.454679193317794E-2</v>
      </c>
      <c r="AP259" s="18">
        <v>2.8628303768434539E-2</v>
      </c>
      <c r="AQ259" s="18">
        <v>4.4941268194548217E-2</v>
      </c>
      <c r="AR259" s="18">
        <v>3.3888224162301417E-2</v>
      </c>
      <c r="AS259" s="18">
        <v>2.7362801578553409E-2</v>
      </c>
      <c r="AT259" s="18">
        <v>0</v>
      </c>
      <c r="AU259" s="18">
        <v>0.18919459033676969</v>
      </c>
      <c r="AV259" s="18">
        <v>0.2103969754062131</v>
      </c>
      <c r="AW259" s="18">
        <v>9.9308416264217575E-2</v>
      </c>
    </row>
    <row r="261" spans="2:49" ht="29" x14ac:dyDescent="0.35">
      <c r="B261" s="14" t="s">
        <v>115</v>
      </c>
    </row>
    <row r="262" spans="2:49" x14ac:dyDescent="0.35">
      <c r="B262" s="15" t="s">
        <v>18</v>
      </c>
    </row>
    <row r="263" spans="2:49" x14ac:dyDescent="0.35">
      <c r="B263" s="11" t="s">
        <v>59</v>
      </c>
      <c r="C263" s="16">
        <v>2028</v>
      </c>
      <c r="D263" s="16">
        <v>248</v>
      </c>
      <c r="E263" s="16">
        <v>354</v>
      </c>
      <c r="F263" s="16">
        <v>365</v>
      </c>
      <c r="G263" s="16">
        <v>348</v>
      </c>
      <c r="H263" s="16">
        <v>295</v>
      </c>
      <c r="I263" s="16">
        <v>418</v>
      </c>
      <c r="K263" s="16">
        <v>1004</v>
      </c>
      <c r="L263" s="16">
        <v>1018</v>
      </c>
      <c r="N263" s="16">
        <v>515</v>
      </c>
      <c r="O263" s="16">
        <v>455</v>
      </c>
      <c r="P263" s="16">
        <v>200</v>
      </c>
      <c r="Q263" s="16">
        <v>507</v>
      </c>
      <c r="R263" s="16">
        <v>238</v>
      </c>
      <c r="S263" s="16">
        <v>44</v>
      </c>
      <c r="T263" s="16">
        <v>69</v>
      </c>
      <c r="V263" s="16">
        <v>565</v>
      </c>
      <c r="W263" s="16">
        <v>604</v>
      </c>
      <c r="X263" s="16">
        <v>114</v>
      </c>
      <c r="Y263" s="16">
        <v>70</v>
      </c>
      <c r="Z263" s="16">
        <v>36</v>
      </c>
      <c r="AA263" s="16">
        <v>44</v>
      </c>
      <c r="AB263" s="16">
        <v>442</v>
      </c>
      <c r="AC263" s="16">
        <v>63</v>
      </c>
      <c r="AD263" s="16">
        <v>90</v>
      </c>
      <c r="AF263" s="16">
        <v>336</v>
      </c>
      <c r="AG263" s="16">
        <v>677</v>
      </c>
      <c r="AH263" s="16">
        <v>121</v>
      </c>
      <c r="AI263" s="16">
        <v>125</v>
      </c>
      <c r="AJ263" s="16">
        <v>261</v>
      </c>
      <c r="AK263" s="16">
        <v>43</v>
      </c>
      <c r="AL263" s="16">
        <v>45</v>
      </c>
      <c r="AM263" s="16">
        <v>420</v>
      </c>
      <c r="AO263" s="16">
        <v>312</v>
      </c>
      <c r="AP263" s="16">
        <v>557</v>
      </c>
      <c r="AQ263" s="16">
        <v>134</v>
      </c>
      <c r="AR263" s="16">
        <v>212</v>
      </c>
      <c r="AS263" s="16">
        <v>419</v>
      </c>
      <c r="AT263" s="16">
        <v>33</v>
      </c>
      <c r="AU263" s="16">
        <v>137</v>
      </c>
      <c r="AV263" s="16">
        <v>147</v>
      </c>
      <c r="AW263" s="16">
        <v>77</v>
      </c>
    </row>
    <row r="264" spans="2:49" x14ac:dyDescent="0.35">
      <c r="B264" s="12" t="s">
        <v>60</v>
      </c>
      <c r="C264" s="16">
        <v>2032</v>
      </c>
      <c r="D264" s="16">
        <v>215</v>
      </c>
      <c r="E264" s="16">
        <v>345</v>
      </c>
      <c r="F264" s="16">
        <v>345</v>
      </c>
      <c r="G264" s="16">
        <v>314</v>
      </c>
      <c r="H264" s="16">
        <v>328</v>
      </c>
      <c r="I264" s="16">
        <v>485</v>
      </c>
      <c r="K264" s="16">
        <v>981</v>
      </c>
      <c r="L264" s="16">
        <v>1045</v>
      </c>
      <c r="N264" s="16">
        <v>540</v>
      </c>
      <c r="O264" s="16">
        <v>458</v>
      </c>
      <c r="P264" s="16">
        <v>208</v>
      </c>
      <c r="Q264" s="16">
        <v>495</v>
      </c>
      <c r="R264" s="16">
        <v>222</v>
      </c>
      <c r="S264" s="16">
        <v>37</v>
      </c>
      <c r="T264" s="16">
        <v>71</v>
      </c>
      <c r="V264" s="16">
        <v>598</v>
      </c>
      <c r="W264" s="16">
        <v>590</v>
      </c>
      <c r="X264" s="16">
        <v>115</v>
      </c>
      <c r="Y264" s="16">
        <v>67</v>
      </c>
      <c r="Z264" s="16">
        <v>39</v>
      </c>
      <c r="AA264" s="16">
        <v>44</v>
      </c>
      <c r="AB264" s="16">
        <v>427</v>
      </c>
      <c r="AC264" s="16">
        <v>61</v>
      </c>
      <c r="AD264" s="16">
        <v>90</v>
      </c>
      <c r="AF264" s="16">
        <v>355</v>
      </c>
      <c r="AG264" s="16">
        <v>660</v>
      </c>
      <c r="AH264" s="16">
        <v>123</v>
      </c>
      <c r="AI264" s="16">
        <v>120</v>
      </c>
      <c r="AJ264" s="16">
        <v>274</v>
      </c>
      <c r="AK264" s="16">
        <v>44</v>
      </c>
      <c r="AL264" s="16">
        <v>43</v>
      </c>
      <c r="AM264" s="16">
        <v>413</v>
      </c>
      <c r="AO264" s="16">
        <v>321</v>
      </c>
      <c r="AP264" s="16">
        <v>538</v>
      </c>
      <c r="AQ264" s="16">
        <v>134</v>
      </c>
      <c r="AR264" s="16">
        <v>200</v>
      </c>
      <c r="AS264" s="16">
        <v>442</v>
      </c>
      <c r="AT264" s="16">
        <v>36</v>
      </c>
      <c r="AU264" s="16">
        <v>136</v>
      </c>
      <c r="AV264" s="16">
        <v>151</v>
      </c>
      <c r="AW264" s="16">
        <v>75</v>
      </c>
    </row>
    <row r="265" spans="2:49" ht="58" x14ac:dyDescent="0.35">
      <c r="B265" s="17" t="s">
        <v>154</v>
      </c>
      <c r="C265" s="18">
        <v>0.40984596142872648</v>
      </c>
      <c r="D265" s="18">
        <v>0.33868084435642798</v>
      </c>
      <c r="E265" s="18">
        <v>0.31119118899448323</v>
      </c>
      <c r="F265" s="18">
        <v>0.38420574790523992</v>
      </c>
      <c r="G265" s="18">
        <v>0.48054950437985727</v>
      </c>
      <c r="H265" s="18">
        <v>0.54437260080839212</v>
      </c>
      <c r="I265" s="18">
        <v>0.39290864373723888</v>
      </c>
      <c r="K265" s="18">
        <v>0.38343529172409591</v>
      </c>
      <c r="L265" s="18">
        <v>0.43681149638383121</v>
      </c>
      <c r="N265" s="18">
        <v>0.50291464304183797</v>
      </c>
      <c r="O265" s="18">
        <v>0.38817043988136712</v>
      </c>
      <c r="P265" s="18">
        <v>0.47960694646679292</v>
      </c>
      <c r="Q265" s="18">
        <v>0.37977309036884233</v>
      </c>
      <c r="R265" s="18">
        <v>0.26871354709286932</v>
      </c>
      <c r="S265" s="18">
        <v>0.1291249561476846</v>
      </c>
      <c r="T265" s="18">
        <v>0.43405124898456698</v>
      </c>
      <c r="V265" s="18">
        <v>0.49027009498764018</v>
      </c>
      <c r="W265" s="18">
        <v>0.28849584210576668</v>
      </c>
      <c r="X265" s="18">
        <v>0.26337847241591977</v>
      </c>
      <c r="Y265" s="18">
        <v>0.31099763395176477</v>
      </c>
      <c r="Z265" s="18">
        <v>0.81127030463606087</v>
      </c>
      <c r="AA265" s="18">
        <v>0.44171544130554069</v>
      </c>
      <c r="AB265" s="18">
        <v>0.45123357621679477</v>
      </c>
      <c r="AC265" s="18">
        <v>0.36116116889060018</v>
      </c>
      <c r="AD265" s="18">
        <v>0.57578245134441597</v>
      </c>
      <c r="AF265" s="18">
        <v>0.45493802335816802</v>
      </c>
      <c r="AG265" s="18">
        <v>0.30240247860880881</v>
      </c>
      <c r="AH265" s="18">
        <v>0.27562182568616272</v>
      </c>
      <c r="AI265" s="18">
        <v>0.31818875495483001</v>
      </c>
      <c r="AJ265" s="18">
        <v>0.65411512054990018</v>
      </c>
      <c r="AK265" s="18">
        <v>0.4360500805085249</v>
      </c>
      <c r="AL265" s="18">
        <v>0.28757353277225461</v>
      </c>
      <c r="AM265" s="18">
        <v>0.45728821382709262</v>
      </c>
      <c r="AO265" s="18">
        <v>0.4438756061933723</v>
      </c>
      <c r="AP265" s="18">
        <v>0.23117726136036901</v>
      </c>
      <c r="AQ265" s="18">
        <v>0.28823407737524098</v>
      </c>
      <c r="AR265" s="18">
        <v>0.30244855080874228</v>
      </c>
      <c r="AS265" s="18">
        <v>0.66580645792761994</v>
      </c>
      <c r="AT265" s="18">
        <v>0.46178540275962809</v>
      </c>
      <c r="AU265" s="18">
        <v>0.37862103944295689</v>
      </c>
      <c r="AV265" s="18">
        <v>0.38053774950583419</v>
      </c>
      <c r="AW265" s="18">
        <v>0.63120989842399389</v>
      </c>
    </row>
    <row r="266" spans="2:49" ht="58" x14ac:dyDescent="0.35">
      <c r="B266" s="17" t="s">
        <v>155</v>
      </c>
      <c r="C266" s="18">
        <v>0.35797879093002127</v>
      </c>
      <c r="D266" s="18">
        <v>0.3835343292886283</v>
      </c>
      <c r="E266" s="18">
        <v>0.44750737959634562</v>
      </c>
      <c r="F266" s="18">
        <v>0.37522550950397671</v>
      </c>
      <c r="G266" s="18">
        <v>0.28006713691111501</v>
      </c>
      <c r="H266" s="18">
        <v>0.29202910805629262</v>
      </c>
      <c r="I266" s="18">
        <v>0.36579644311026732</v>
      </c>
      <c r="K266" s="18">
        <v>0.41376059996473641</v>
      </c>
      <c r="L266" s="18">
        <v>0.30587579998399789</v>
      </c>
      <c r="N266" s="18">
        <v>0.26996104953409061</v>
      </c>
      <c r="O266" s="18">
        <v>0.34789048632206698</v>
      </c>
      <c r="P266" s="18">
        <v>0.32623500359476182</v>
      </c>
      <c r="Q266" s="18">
        <v>0.40617262149813782</v>
      </c>
      <c r="R266" s="18">
        <v>0.52462004655525241</v>
      </c>
      <c r="S266" s="18">
        <v>0.63753822464051646</v>
      </c>
      <c r="T266" s="18">
        <v>0.18290566809391229</v>
      </c>
      <c r="V266" s="18">
        <v>0.30432282265675348</v>
      </c>
      <c r="W266" s="18">
        <v>0.51320291089949122</v>
      </c>
      <c r="X266" s="18">
        <v>0.49606477885671468</v>
      </c>
      <c r="Y266" s="18">
        <v>0.41983665601819459</v>
      </c>
      <c r="Z266" s="18">
        <v>0.13478791419141201</v>
      </c>
      <c r="AA266" s="18">
        <v>0.2971941079423932</v>
      </c>
      <c r="AB266" s="18">
        <v>0.26178761256850819</v>
      </c>
      <c r="AC266" s="18">
        <v>0.1794088573598604</v>
      </c>
      <c r="AD266" s="18">
        <v>0.18149705039240119</v>
      </c>
      <c r="AF266" s="18">
        <v>0.33228476490371578</v>
      </c>
      <c r="AG266" s="18">
        <v>0.52376705869202544</v>
      </c>
      <c r="AH266" s="18">
        <v>0.51721487031592006</v>
      </c>
      <c r="AI266" s="18">
        <v>0.39858790419388002</v>
      </c>
      <c r="AJ266" s="18">
        <v>0.1447983494414592</v>
      </c>
      <c r="AK266" s="18">
        <v>0.29473997890783971</v>
      </c>
      <c r="AL266" s="18">
        <v>8.5681993291292363E-2</v>
      </c>
      <c r="AM266" s="18">
        <v>0.23220083433113259</v>
      </c>
      <c r="AO266" s="18">
        <v>0.32960632041558052</v>
      </c>
      <c r="AP266" s="18">
        <v>0.602515387667932</v>
      </c>
      <c r="AQ266" s="18">
        <v>0.54777395033796716</v>
      </c>
      <c r="AR266" s="18">
        <v>0.38617279378479602</v>
      </c>
      <c r="AS266" s="18">
        <v>0.14054182733794099</v>
      </c>
      <c r="AT266" s="18">
        <v>0.31622848966946798</v>
      </c>
      <c r="AU266" s="18">
        <v>0.20418485228742081</v>
      </c>
      <c r="AV266" s="18">
        <v>0.229913883763361</v>
      </c>
      <c r="AW266" s="18">
        <v>0.14849564885326319</v>
      </c>
    </row>
    <row r="267" spans="2:49" ht="58" x14ac:dyDescent="0.35">
      <c r="B267" s="17" t="s">
        <v>156</v>
      </c>
      <c r="C267" s="18">
        <v>9.8835787543129716E-2</v>
      </c>
      <c r="D267" s="18">
        <v>0.14637178505392659</v>
      </c>
      <c r="E267" s="18">
        <v>0.1289905490222307</v>
      </c>
      <c r="F267" s="18">
        <v>8.371132798587666E-2</v>
      </c>
      <c r="G267" s="18">
        <v>7.9019586697427188E-2</v>
      </c>
      <c r="H267" s="18">
        <v>6.7701844994790095E-2</v>
      </c>
      <c r="I267" s="18">
        <v>0.10100754083715451</v>
      </c>
      <c r="K267" s="18">
        <v>0.1059566520913955</v>
      </c>
      <c r="L267" s="18">
        <v>9.1641754439551346E-2</v>
      </c>
      <c r="N267" s="18">
        <v>8.6198824101759025E-2</v>
      </c>
      <c r="O267" s="18">
        <v>0.113551364369643</v>
      </c>
      <c r="P267" s="18">
        <v>8.3733858516696125E-2</v>
      </c>
      <c r="Q267" s="18">
        <v>9.770741784700937E-2</v>
      </c>
      <c r="R267" s="18">
        <v>0.12113373176364051</v>
      </c>
      <c r="S267" s="18">
        <v>0.12806126406713689</v>
      </c>
      <c r="T267" s="18">
        <v>6.7146709054846723E-2</v>
      </c>
      <c r="V267" s="18">
        <v>0.11783022784021829</v>
      </c>
      <c r="W267" s="18">
        <v>9.6098725596869577E-2</v>
      </c>
      <c r="X267" s="18">
        <v>9.9280785853968781E-2</v>
      </c>
      <c r="Y267" s="18">
        <v>0.16615121958707421</v>
      </c>
      <c r="Z267" s="18">
        <v>0</v>
      </c>
      <c r="AA267" s="18">
        <v>2.3596521270703111E-2</v>
      </c>
      <c r="AB267" s="18">
        <v>8.9085489975201368E-2</v>
      </c>
      <c r="AC267" s="18">
        <v>2.603541719797452E-2</v>
      </c>
      <c r="AD267" s="18">
        <v>0.1160771631289557</v>
      </c>
      <c r="AF267" s="18">
        <v>0.1172750648074314</v>
      </c>
      <c r="AG267" s="18">
        <v>9.0551977204098869E-2</v>
      </c>
      <c r="AH267" s="18">
        <v>8.2478451337410566E-2</v>
      </c>
      <c r="AI267" s="18">
        <v>0.13818948040050749</v>
      </c>
      <c r="AJ267" s="18">
        <v>0.1134020455588156</v>
      </c>
      <c r="AK267" s="18">
        <v>2.3909290070118661E-2</v>
      </c>
      <c r="AL267" s="18">
        <v>5.8357787565411379E-2</v>
      </c>
      <c r="AM267" s="18">
        <v>9.2214182279948584E-2</v>
      </c>
      <c r="AO267" s="18">
        <v>0.13105350963738799</v>
      </c>
      <c r="AP267" s="18">
        <v>8.9825230916137283E-2</v>
      </c>
      <c r="AQ267" s="18">
        <v>9.5507749486738194E-2</v>
      </c>
      <c r="AR267" s="18">
        <v>0.1349330465575736</v>
      </c>
      <c r="AS267" s="18">
        <v>9.7253041828476203E-2</v>
      </c>
      <c r="AT267" s="18">
        <v>3.9532641067007809E-2</v>
      </c>
      <c r="AU267" s="18">
        <v>8.70710721222058E-2</v>
      </c>
      <c r="AV267" s="18">
        <v>5.8536547233376958E-2</v>
      </c>
      <c r="AW267" s="18">
        <v>7.5104564205184035E-2</v>
      </c>
    </row>
    <row r="268" spans="2:49" x14ac:dyDescent="0.35">
      <c r="B268" s="17" t="s">
        <v>140</v>
      </c>
      <c r="C268" s="18">
        <v>0.13333946009812259</v>
      </c>
      <c r="D268" s="18">
        <v>0.131413041301017</v>
      </c>
      <c r="E268" s="18">
        <v>0.1123108823869404</v>
      </c>
      <c r="F268" s="18">
        <v>0.1568574146049066</v>
      </c>
      <c r="G268" s="18">
        <v>0.1603637720116006</v>
      </c>
      <c r="H268" s="18">
        <v>9.5896446140524921E-2</v>
      </c>
      <c r="I268" s="18">
        <v>0.1402873723153393</v>
      </c>
      <c r="K268" s="18">
        <v>9.6847456219772268E-2</v>
      </c>
      <c r="L268" s="18">
        <v>0.16567094919261949</v>
      </c>
      <c r="N268" s="18">
        <v>0.14092548332231231</v>
      </c>
      <c r="O268" s="18">
        <v>0.15038770942692281</v>
      </c>
      <c r="P268" s="18">
        <v>0.1104241914217491</v>
      </c>
      <c r="Q268" s="18">
        <v>0.1163468702860104</v>
      </c>
      <c r="R268" s="18">
        <v>8.5532674588237961E-2</v>
      </c>
      <c r="S268" s="18">
        <v>0.105275555144662</v>
      </c>
      <c r="T268" s="18">
        <v>0.31589637386667402</v>
      </c>
      <c r="V268" s="18">
        <v>8.7576854515387742E-2</v>
      </c>
      <c r="W268" s="18">
        <v>0.1022025213978726</v>
      </c>
      <c r="X268" s="18">
        <v>0.14127596287339661</v>
      </c>
      <c r="Y268" s="18">
        <v>0.1030144904429665</v>
      </c>
      <c r="Z268" s="18">
        <v>5.394178117252732E-2</v>
      </c>
      <c r="AA268" s="18">
        <v>0.23749392948136311</v>
      </c>
      <c r="AB268" s="18">
        <v>0.19789332123949591</v>
      </c>
      <c r="AC268" s="18">
        <v>0.43339455655156439</v>
      </c>
      <c r="AD268" s="18">
        <v>0.12664333513422721</v>
      </c>
      <c r="AF268" s="18">
        <v>9.5502146930684789E-2</v>
      </c>
      <c r="AG268" s="18">
        <v>8.3278485495067001E-2</v>
      </c>
      <c r="AH268" s="18">
        <v>0.1246848526605065</v>
      </c>
      <c r="AI268" s="18">
        <v>0.14503386045078251</v>
      </c>
      <c r="AJ268" s="18">
        <v>8.7684484449824865E-2</v>
      </c>
      <c r="AK268" s="18">
        <v>0.2453006505135169</v>
      </c>
      <c r="AL268" s="18">
        <v>0.56838668637104162</v>
      </c>
      <c r="AM268" s="18">
        <v>0.21829676956182631</v>
      </c>
      <c r="AO268" s="18">
        <v>9.5464563753659248E-2</v>
      </c>
      <c r="AP268" s="18">
        <v>7.6482120055561889E-2</v>
      </c>
      <c r="AQ268" s="18">
        <v>6.848422280005366E-2</v>
      </c>
      <c r="AR268" s="18">
        <v>0.17644560884888821</v>
      </c>
      <c r="AS268" s="18">
        <v>9.6398672905962796E-2</v>
      </c>
      <c r="AT268" s="18">
        <v>0.18245346650389621</v>
      </c>
      <c r="AU268" s="18">
        <v>0.33012303614741639</v>
      </c>
      <c r="AV268" s="18">
        <v>0.33101181949742781</v>
      </c>
      <c r="AW268" s="18">
        <v>0.14518988851755871</v>
      </c>
    </row>
    <row r="270" spans="2:49" ht="43.5" x14ac:dyDescent="0.35">
      <c r="B270" s="14" t="s">
        <v>157</v>
      </c>
    </row>
    <row r="271" spans="2:49" x14ac:dyDescent="0.35">
      <c r="B271" s="15" t="s">
        <v>18</v>
      </c>
    </row>
    <row r="272" spans="2:49" x14ac:dyDescent="0.35">
      <c r="B272" s="11" t="s">
        <v>59</v>
      </c>
      <c r="C272" s="16">
        <v>2028</v>
      </c>
      <c r="D272" s="16">
        <v>248</v>
      </c>
      <c r="E272" s="16">
        <v>354</v>
      </c>
      <c r="F272" s="16">
        <v>365</v>
      </c>
      <c r="G272" s="16">
        <v>348</v>
      </c>
      <c r="H272" s="16">
        <v>295</v>
      </c>
      <c r="I272" s="16">
        <v>418</v>
      </c>
      <c r="K272" s="16">
        <v>1004</v>
      </c>
      <c r="L272" s="16">
        <v>1018</v>
      </c>
      <c r="N272" s="16">
        <v>515</v>
      </c>
      <c r="O272" s="16">
        <v>455</v>
      </c>
      <c r="P272" s="16">
        <v>200</v>
      </c>
      <c r="Q272" s="16">
        <v>507</v>
      </c>
      <c r="R272" s="16">
        <v>238</v>
      </c>
      <c r="S272" s="16">
        <v>44</v>
      </c>
      <c r="T272" s="16">
        <v>69</v>
      </c>
      <c r="V272" s="16">
        <v>565</v>
      </c>
      <c r="W272" s="16">
        <v>604</v>
      </c>
      <c r="X272" s="16">
        <v>114</v>
      </c>
      <c r="Y272" s="16">
        <v>70</v>
      </c>
      <c r="Z272" s="16">
        <v>36</v>
      </c>
      <c r="AA272" s="16">
        <v>44</v>
      </c>
      <c r="AB272" s="16">
        <v>442</v>
      </c>
      <c r="AC272" s="16">
        <v>63</v>
      </c>
      <c r="AD272" s="16">
        <v>90</v>
      </c>
      <c r="AF272" s="16">
        <v>336</v>
      </c>
      <c r="AG272" s="16">
        <v>677</v>
      </c>
      <c r="AH272" s="16">
        <v>121</v>
      </c>
      <c r="AI272" s="16">
        <v>125</v>
      </c>
      <c r="AJ272" s="16">
        <v>261</v>
      </c>
      <c r="AK272" s="16">
        <v>43</v>
      </c>
      <c r="AL272" s="16">
        <v>45</v>
      </c>
      <c r="AM272" s="16">
        <v>420</v>
      </c>
      <c r="AO272" s="16">
        <v>312</v>
      </c>
      <c r="AP272" s="16">
        <v>557</v>
      </c>
      <c r="AQ272" s="16">
        <v>134</v>
      </c>
      <c r="AR272" s="16">
        <v>212</v>
      </c>
      <c r="AS272" s="16">
        <v>419</v>
      </c>
      <c r="AT272" s="16">
        <v>33</v>
      </c>
      <c r="AU272" s="16">
        <v>137</v>
      </c>
      <c r="AV272" s="16">
        <v>147</v>
      </c>
      <c r="AW272" s="16">
        <v>77</v>
      </c>
    </row>
    <row r="273" spans="2:49" x14ac:dyDescent="0.35">
      <c r="B273" s="12" t="s">
        <v>60</v>
      </c>
      <c r="C273" s="16">
        <v>2032</v>
      </c>
      <c r="D273" s="16">
        <v>215</v>
      </c>
      <c r="E273" s="16">
        <v>345</v>
      </c>
      <c r="F273" s="16">
        <v>345</v>
      </c>
      <c r="G273" s="16">
        <v>314</v>
      </c>
      <c r="H273" s="16">
        <v>328</v>
      </c>
      <c r="I273" s="16">
        <v>485</v>
      </c>
      <c r="K273" s="16">
        <v>981</v>
      </c>
      <c r="L273" s="16">
        <v>1045</v>
      </c>
      <c r="N273" s="16">
        <v>540</v>
      </c>
      <c r="O273" s="16">
        <v>458</v>
      </c>
      <c r="P273" s="16">
        <v>208</v>
      </c>
      <c r="Q273" s="16">
        <v>495</v>
      </c>
      <c r="R273" s="16">
        <v>222</v>
      </c>
      <c r="S273" s="16">
        <v>37</v>
      </c>
      <c r="T273" s="16">
        <v>71</v>
      </c>
      <c r="V273" s="16">
        <v>598</v>
      </c>
      <c r="W273" s="16">
        <v>590</v>
      </c>
      <c r="X273" s="16">
        <v>115</v>
      </c>
      <c r="Y273" s="16">
        <v>67</v>
      </c>
      <c r="Z273" s="16">
        <v>39</v>
      </c>
      <c r="AA273" s="16">
        <v>44</v>
      </c>
      <c r="AB273" s="16">
        <v>427</v>
      </c>
      <c r="AC273" s="16">
        <v>61</v>
      </c>
      <c r="AD273" s="16">
        <v>90</v>
      </c>
      <c r="AF273" s="16">
        <v>355</v>
      </c>
      <c r="AG273" s="16">
        <v>660</v>
      </c>
      <c r="AH273" s="16">
        <v>123</v>
      </c>
      <c r="AI273" s="16">
        <v>120</v>
      </c>
      <c r="AJ273" s="16">
        <v>274</v>
      </c>
      <c r="AK273" s="16">
        <v>44</v>
      </c>
      <c r="AL273" s="16">
        <v>43</v>
      </c>
      <c r="AM273" s="16">
        <v>413</v>
      </c>
      <c r="AO273" s="16">
        <v>321</v>
      </c>
      <c r="AP273" s="16">
        <v>538</v>
      </c>
      <c r="AQ273" s="16">
        <v>134</v>
      </c>
      <c r="AR273" s="16">
        <v>200</v>
      </c>
      <c r="AS273" s="16">
        <v>442</v>
      </c>
      <c r="AT273" s="16">
        <v>36</v>
      </c>
      <c r="AU273" s="16">
        <v>136</v>
      </c>
      <c r="AV273" s="16">
        <v>151</v>
      </c>
      <c r="AW273" s="16">
        <v>75</v>
      </c>
    </row>
    <row r="274" spans="2:49" ht="29" x14ac:dyDescent="0.35">
      <c r="B274" s="17" t="s">
        <v>158</v>
      </c>
      <c r="C274" s="18">
        <v>0.46443849556223921</v>
      </c>
      <c r="D274" s="18">
        <v>0.1867113571946811</v>
      </c>
      <c r="E274" s="18">
        <v>0.29450591004548371</v>
      </c>
      <c r="F274" s="18">
        <v>0.39907712379002952</v>
      </c>
      <c r="G274" s="18">
        <v>0.49377816098619842</v>
      </c>
      <c r="H274" s="18">
        <v>0.57889901917116215</v>
      </c>
      <c r="I274" s="18">
        <v>0.65850866419825893</v>
      </c>
      <c r="K274" s="18">
        <v>0.45824797059020961</v>
      </c>
      <c r="L274" s="18">
        <v>0.47271025513448789</v>
      </c>
      <c r="N274" s="18">
        <v>0.55438503527438043</v>
      </c>
      <c r="O274" s="18">
        <v>0.46507444670102732</v>
      </c>
      <c r="P274" s="18">
        <v>0.58063015840721266</v>
      </c>
      <c r="Q274" s="18">
        <v>0.36584818896527338</v>
      </c>
      <c r="R274" s="18">
        <v>0.3416385609305071</v>
      </c>
      <c r="S274" s="18">
        <v>0.26810955047973251</v>
      </c>
      <c r="T274" s="18">
        <v>0.60869864271488006</v>
      </c>
      <c r="V274" s="18">
        <v>0.68840440923463109</v>
      </c>
      <c r="W274" s="18">
        <v>0.29923515075497631</v>
      </c>
      <c r="X274" s="18">
        <v>0.30676983774283573</v>
      </c>
      <c r="Y274" s="18">
        <v>0.19364109070410149</v>
      </c>
      <c r="Z274" s="18">
        <v>0.83525941498922973</v>
      </c>
      <c r="AA274" s="18">
        <v>0.4004062290315189</v>
      </c>
      <c r="AB274" s="18">
        <v>0.42239828550781711</v>
      </c>
      <c r="AC274" s="18">
        <v>0.3669475345993361</v>
      </c>
      <c r="AD274" s="18">
        <v>0.59488469714912584</v>
      </c>
      <c r="AF274" s="18">
        <v>0.65650834013221748</v>
      </c>
      <c r="AG274" s="18">
        <v>0.32700399601400632</v>
      </c>
      <c r="AH274" s="18">
        <v>0.27841932677367531</v>
      </c>
      <c r="AI274" s="18">
        <v>0.26321547892043989</v>
      </c>
      <c r="AJ274" s="18">
        <v>0.79519458266797449</v>
      </c>
      <c r="AK274" s="18">
        <v>0.35698112615806532</v>
      </c>
      <c r="AL274" s="18">
        <v>0.36033822714876279</v>
      </c>
      <c r="AM274" s="18">
        <v>0.43543626096051002</v>
      </c>
      <c r="AO274" s="18">
        <v>0.60637786135616156</v>
      </c>
      <c r="AP274" s="18">
        <v>0.25641590289117239</v>
      </c>
      <c r="AQ274" s="18">
        <v>0.28908084398763723</v>
      </c>
      <c r="AR274" s="18">
        <v>0.1537365513779026</v>
      </c>
      <c r="AS274" s="18">
        <v>0.80789573578159368</v>
      </c>
      <c r="AT274" s="18">
        <v>0.38137970187640319</v>
      </c>
      <c r="AU274" s="18">
        <v>0.42736747178131462</v>
      </c>
      <c r="AV274" s="18">
        <v>0.39994146976798162</v>
      </c>
      <c r="AW274" s="18">
        <v>0.70175655679911197</v>
      </c>
    </row>
    <row r="275" spans="2:49" ht="29" x14ac:dyDescent="0.35">
      <c r="B275" s="17" t="s">
        <v>159</v>
      </c>
      <c r="C275" s="18">
        <v>0.29349411595558478</v>
      </c>
      <c r="D275" s="18">
        <v>0.37596121287475992</v>
      </c>
      <c r="E275" s="18">
        <v>0.38357433925600021</v>
      </c>
      <c r="F275" s="18">
        <v>0.30188001544539778</v>
      </c>
      <c r="G275" s="18">
        <v>0.28165364627377409</v>
      </c>
      <c r="H275" s="18">
        <v>0.22642433756142891</v>
      </c>
      <c r="I275" s="18">
        <v>0.2399775207139421</v>
      </c>
      <c r="K275" s="18">
        <v>0.32223547127238339</v>
      </c>
      <c r="L275" s="18">
        <v>0.26806591705689431</v>
      </c>
      <c r="N275" s="18">
        <v>0.2215587913645819</v>
      </c>
      <c r="O275" s="18">
        <v>0.29258281323770541</v>
      </c>
      <c r="P275" s="18">
        <v>0.23096949530501029</v>
      </c>
      <c r="Q275" s="18">
        <v>0.37291539930309459</v>
      </c>
      <c r="R275" s="18">
        <v>0.39302863036604102</v>
      </c>
      <c r="S275" s="18">
        <v>0.35310682576623648</v>
      </c>
      <c r="T275" s="18">
        <v>0.13411278602894819</v>
      </c>
      <c r="V275" s="18">
        <v>0.22245772126693689</v>
      </c>
      <c r="W275" s="18">
        <v>0.40888586121593529</v>
      </c>
      <c r="X275" s="18">
        <v>0.39442737977070508</v>
      </c>
      <c r="Y275" s="18">
        <v>0.41709606635402169</v>
      </c>
      <c r="Z275" s="18">
        <v>0.1130423224563388</v>
      </c>
      <c r="AA275" s="18">
        <v>0.28538504711486129</v>
      </c>
      <c r="AB275" s="18">
        <v>0.25348028607506762</v>
      </c>
      <c r="AC275" s="18">
        <v>0.187997292567326</v>
      </c>
      <c r="AD275" s="18">
        <v>0.13415925941212539</v>
      </c>
      <c r="AF275" s="18">
        <v>0.23654708580094919</v>
      </c>
      <c r="AG275" s="18">
        <v>0.41087163725071563</v>
      </c>
      <c r="AH275" s="18">
        <v>0.46609009963290321</v>
      </c>
      <c r="AI275" s="18">
        <v>0.40922054069933977</v>
      </c>
      <c r="AJ275" s="18">
        <v>0.1027274334512069</v>
      </c>
      <c r="AK275" s="18">
        <v>0.25411631215356401</v>
      </c>
      <c r="AL275" s="18">
        <v>0.15679471818641741</v>
      </c>
      <c r="AM275" s="18">
        <v>0.21476839249612939</v>
      </c>
      <c r="AO275" s="18">
        <v>0.25791133781801018</v>
      </c>
      <c r="AP275" s="18">
        <v>0.47801047438023347</v>
      </c>
      <c r="AQ275" s="18">
        <v>0.47469957361584658</v>
      </c>
      <c r="AR275" s="18">
        <v>0.35955526123147757</v>
      </c>
      <c r="AS275" s="18">
        <v>9.8026985708002001E-2</v>
      </c>
      <c r="AT275" s="18">
        <v>0.29530680269304632</v>
      </c>
      <c r="AU275" s="18">
        <v>0.18625052000413511</v>
      </c>
      <c r="AV275" s="18">
        <v>0.21929888082288099</v>
      </c>
      <c r="AW275" s="18">
        <v>0.1173498840869831</v>
      </c>
    </row>
    <row r="276" spans="2:49" ht="43.5" x14ac:dyDescent="0.35">
      <c r="B276" s="17" t="s">
        <v>160</v>
      </c>
      <c r="C276" s="18">
        <v>0.1635769053937719</v>
      </c>
      <c r="D276" s="18">
        <v>0.33406381075806968</v>
      </c>
      <c r="E276" s="18">
        <v>0.22854591564442289</v>
      </c>
      <c r="F276" s="18">
        <v>0.1790443152031774</v>
      </c>
      <c r="G276" s="18">
        <v>0.15552069569702109</v>
      </c>
      <c r="H276" s="18">
        <v>0.12698625650989359</v>
      </c>
      <c r="I276" s="18">
        <v>6.0739503480609927E-2</v>
      </c>
      <c r="K276" s="18">
        <v>0.16495006875371679</v>
      </c>
      <c r="L276" s="18">
        <v>0.1596332376106798</v>
      </c>
      <c r="N276" s="18">
        <v>0.1110764853717419</v>
      </c>
      <c r="O276" s="18">
        <v>0.17742937544819079</v>
      </c>
      <c r="P276" s="18">
        <v>0.13799553671606871</v>
      </c>
      <c r="Q276" s="18">
        <v>0.195169973707776</v>
      </c>
      <c r="R276" s="18">
        <v>0.22327047293548699</v>
      </c>
      <c r="S276" s="18">
        <v>0.32618198274640292</v>
      </c>
      <c r="T276" s="18">
        <v>5.6727592772139353E-2</v>
      </c>
      <c r="V276" s="18">
        <v>6.9554793017267746E-2</v>
      </c>
      <c r="W276" s="18">
        <v>0.2322539986089231</v>
      </c>
      <c r="X276" s="18">
        <v>0.18775829627269969</v>
      </c>
      <c r="Y276" s="18">
        <v>0.33156211263313679</v>
      </c>
      <c r="Z276" s="18">
        <v>0</v>
      </c>
      <c r="AA276" s="18">
        <v>0.22305195325837759</v>
      </c>
      <c r="AB276" s="18">
        <v>0.17792313451435349</v>
      </c>
      <c r="AC276" s="18">
        <v>0.15338022241298799</v>
      </c>
      <c r="AD276" s="18">
        <v>0.1642348498661414</v>
      </c>
      <c r="AF276" s="18">
        <v>8.8132771512776945E-2</v>
      </c>
      <c r="AG276" s="18">
        <v>0.21093235517378339</v>
      </c>
      <c r="AH276" s="18">
        <v>0.17354695066195239</v>
      </c>
      <c r="AI276" s="18">
        <v>0.2521729697561213</v>
      </c>
      <c r="AJ276" s="18">
        <v>7.1094643664256718E-2</v>
      </c>
      <c r="AK276" s="18">
        <v>0.26622473943337432</v>
      </c>
      <c r="AL276" s="18">
        <v>0.12516445381986979</v>
      </c>
      <c r="AM276" s="18">
        <v>0.17862823331635039</v>
      </c>
      <c r="AO276" s="18">
        <v>0.10986131254178839</v>
      </c>
      <c r="AP276" s="18">
        <v>0.210476537531161</v>
      </c>
      <c r="AQ276" s="18">
        <v>0.17088440678731001</v>
      </c>
      <c r="AR276" s="18">
        <v>0.40543709166942199</v>
      </c>
      <c r="AS276" s="18">
        <v>5.7152464970224387E-2</v>
      </c>
      <c r="AT276" s="18">
        <v>0.25449135518555299</v>
      </c>
      <c r="AU276" s="18">
        <v>0.111356318115133</v>
      </c>
      <c r="AV276" s="18">
        <v>0.1397958368114984</v>
      </c>
      <c r="AW276" s="18">
        <v>0.1258763861541036</v>
      </c>
    </row>
    <row r="277" spans="2:49" x14ac:dyDescent="0.35">
      <c r="B277" s="17" t="s">
        <v>80</v>
      </c>
      <c r="C277" s="18">
        <v>7.849048308840427E-2</v>
      </c>
      <c r="D277" s="18">
        <v>0.1032636191724893</v>
      </c>
      <c r="E277" s="18">
        <v>9.3373835054093232E-2</v>
      </c>
      <c r="F277" s="18">
        <v>0.11999854556139521</v>
      </c>
      <c r="G277" s="18">
        <v>6.9047497043006473E-2</v>
      </c>
      <c r="H277" s="18">
        <v>6.7690386757514986E-2</v>
      </c>
      <c r="I277" s="18">
        <v>4.0774311607189057E-2</v>
      </c>
      <c r="K277" s="18">
        <v>5.4566489383690131E-2</v>
      </c>
      <c r="L277" s="18">
        <v>9.959059019793802E-2</v>
      </c>
      <c r="N277" s="18">
        <v>0.1129796879892957</v>
      </c>
      <c r="O277" s="18">
        <v>6.491336461307648E-2</v>
      </c>
      <c r="P277" s="18">
        <v>5.0404809571708273E-2</v>
      </c>
      <c r="Q277" s="18">
        <v>6.6066438023855825E-2</v>
      </c>
      <c r="R277" s="18">
        <v>4.2062335767965003E-2</v>
      </c>
      <c r="S277" s="18">
        <v>5.2601641007628049E-2</v>
      </c>
      <c r="T277" s="18">
        <v>0.2004609784840323</v>
      </c>
      <c r="V277" s="18">
        <v>1.958307648116412E-2</v>
      </c>
      <c r="W277" s="18">
        <v>5.9624989420165211E-2</v>
      </c>
      <c r="X277" s="18">
        <v>0.11104448621375949</v>
      </c>
      <c r="Y277" s="18">
        <v>5.7700730308740032E-2</v>
      </c>
      <c r="Z277" s="18">
        <v>5.1698262554431711E-2</v>
      </c>
      <c r="AA277" s="18">
        <v>9.115677059524234E-2</v>
      </c>
      <c r="AB277" s="18">
        <v>0.1461982939027619</v>
      </c>
      <c r="AC277" s="18">
        <v>0.29167495042034952</v>
      </c>
      <c r="AD277" s="18">
        <v>0.1067211935726072</v>
      </c>
      <c r="AF277" s="18">
        <v>1.881180255405639E-2</v>
      </c>
      <c r="AG277" s="18">
        <v>5.1192011561494839E-2</v>
      </c>
      <c r="AH277" s="18">
        <v>8.1943622931469048E-2</v>
      </c>
      <c r="AI277" s="18">
        <v>7.5391010624098975E-2</v>
      </c>
      <c r="AJ277" s="18">
        <v>3.0983340216561919E-2</v>
      </c>
      <c r="AK277" s="18">
        <v>0.1226778222549964</v>
      </c>
      <c r="AL277" s="18">
        <v>0.35770260084494998</v>
      </c>
      <c r="AM277" s="18">
        <v>0.1711671132270102</v>
      </c>
      <c r="AO277" s="18">
        <v>2.5849488284039969E-2</v>
      </c>
      <c r="AP277" s="18">
        <v>5.5097085197433199E-2</v>
      </c>
      <c r="AQ277" s="18">
        <v>6.5335175609206E-2</v>
      </c>
      <c r="AR277" s="18">
        <v>8.1271095721197742E-2</v>
      </c>
      <c r="AS277" s="18">
        <v>3.692481354017995E-2</v>
      </c>
      <c r="AT277" s="18">
        <v>6.8822140244997609E-2</v>
      </c>
      <c r="AU277" s="18">
        <v>0.2750256900994173</v>
      </c>
      <c r="AV277" s="18">
        <v>0.24096381259763899</v>
      </c>
      <c r="AW277" s="18">
        <v>5.50171729598012E-2</v>
      </c>
    </row>
    <row r="279" spans="2:49" ht="29" x14ac:dyDescent="0.35">
      <c r="B279" s="14" t="s">
        <v>115</v>
      </c>
    </row>
    <row r="280" spans="2:49" x14ac:dyDescent="0.35">
      <c r="B280" s="15" t="s">
        <v>18</v>
      </c>
    </row>
    <row r="281" spans="2:49" x14ac:dyDescent="0.35">
      <c r="B281" s="11" t="s">
        <v>59</v>
      </c>
      <c r="C281" s="16">
        <v>2028</v>
      </c>
      <c r="D281" s="16">
        <v>248</v>
      </c>
      <c r="E281" s="16">
        <v>354</v>
      </c>
      <c r="F281" s="16">
        <v>365</v>
      </c>
      <c r="G281" s="16">
        <v>348</v>
      </c>
      <c r="H281" s="16">
        <v>295</v>
      </c>
      <c r="I281" s="16">
        <v>418</v>
      </c>
      <c r="K281" s="16">
        <v>1004</v>
      </c>
      <c r="L281" s="16">
        <v>1018</v>
      </c>
      <c r="N281" s="16">
        <v>515</v>
      </c>
      <c r="O281" s="16">
        <v>455</v>
      </c>
      <c r="P281" s="16">
        <v>200</v>
      </c>
      <c r="Q281" s="16">
        <v>507</v>
      </c>
      <c r="R281" s="16">
        <v>238</v>
      </c>
      <c r="S281" s="16">
        <v>44</v>
      </c>
      <c r="T281" s="16">
        <v>69</v>
      </c>
      <c r="V281" s="16">
        <v>565</v>
      </c>
      <c r="W281" s="16">
        <v>604</v>
      </c>
      <c r="X281" s="16">
        <v>114</v>
      </c>
      <c r="Y281" s="16">
        <v>70</v>
      </c>
      <c r="Z281" s="16">
        <v>36</v>
      </c>
      <c r="AA281" s="16">
        <v>44</v>
      </c>
      <c r="AB281" s="16">
        <v>442</v>
      </c>
      <c r="AC281" s="16">
        <v>63</v>
      </c>
      <c r="AD281" s="16">
        <v>90</v>
      </c>
      <c r="AF281" s="16">
        <v>336</v>
      </c>
      <c r="AG281" s="16">
        <v>677</v>
      </c>
      <c r="AH281" s="16">
        <v>121</v>
      </c>
      <c r="AI281" s="16">
        <v>125</v>
      </c>
      <c r="AJ281" s="16">
        <v>261</v>
      </c>
      <c r="AK281" s="16">
        <v>43</v>
      </c>
      <c r="AL281" s="16">
        <v>45</v>
      </c>
      <c r="AM281" s="16">
        <v>420</v>
      </c>
      <c r="AO281" s="16">
        <v>312</v>
      </c>
      <c r="AP281" s="16">
        <v>557</v>
      </c>
      <c r="AQ281" s="16">
        <v>134</v>
      </c>
      <c r="AR281" s="16">
        <v>212</v>
      </c>
      <c r="AS281" s="16">
        <v>419</v>
      </c>
      <c r="AT281" s="16">
        <v>33</v>
      </c>
      <c r="AU281" s="16">
        <v>137</v>
      </c>
      <c r="AV281" s="16">
        <v>147</v>
      </c>
      <c r="AW281" s="16">
        <v>77</v>
      </c>
    </row>
    <row r="282" spans="2:49" x14ac:dyDescent="0.35">
      <c r="B282" s="12" t="s">
        <v>60</v>
      </c>
      <c r="C282" s="16">
        <v>2032</v>
      </c>
      <c r="D282" s="16">
        <v>215</v>
      </c>
      <c r="E282" s="16">
        <v>345</v>
      </c>
      <c r="F282" s="16">
        <v>345</v>
      </c>
      <c r="G282" s="16">
        <v>314</v>
      </c>
      <c r="H282" s="16">
        <v>328</v>
      </c>
      <c r="I282" s="16">
        <v>485</v>
      </c>
      <c r="K282" s="16">
        <v>981</v>
      </c>
      <c r="L282" s="16">
        <v>1045</v>
      </c>
      <c r="N282" s="16">
        <v>540</v>
      </c>
      <c r="O282" s="16">
        <v>458</v>
      </c>
      <c r="P282" s="16">
        <v>208</v>
      </c>
      <c r="Q282" s="16">
        <v>495</v>
      </c>
      <c r="R282" s="16">
        <v>222</v>
      </c>
      <c r="S282" s="16">
        <v>37</v>
      </c>
      <c r="T282" s="16">
        <v>71</v>
      </c>
      <c r="V282" s="16">
        <v>598</v>
      </c>
      <c r="W282" s="16">
        <v>590</v>
      </c>
      <c r="X282" s="16">
        <v>115</v>
      </c>
      <c r="Y282" s="16">
        <v>67</v>
      </c>
      <c r="Z282" s="16">
        <v>39</v>
      </c>
      <c r="AA282" s="16">
        <v>44</v>
      </c>
      <c r="AB282" s="16">
        <v>427</v>
      </c>
      <c r="AC282" s="16">
        <v>61</v>
      </c>
      <c r="AD282" s="16">
        <v>90</v>
      </c>
      <c r="AF282" s="16">
        <v>355</v>
      </c>
      <c r="AG282" s="16">
        <v>660</v>
      </c>
      <c r="AH282" s="16">
        <v>123</v>
      </c>
      <c r="AI282" s="16">
        <v>120</v>
      </c>
      <c r="AJ282" s="16">
        <v>274</v>
      </c>
      <c r="AK282" s="16">
        <v>44</v>
      </c>
      <c r="AL282" s="16">
        <v>43</v>
      </c>
      <c r="AM282" s="16">
        <v>413</v>
      </c>
      <c r="AO282" s="16">
        <v>321</v>
      </c>
      <c r="AP282" s="16">
        <v>538</v>
      </c>
      <c r="AQ282" s="16">
        <v>134</v>
      </c>
      <c r="AR282" s="16">
        <v>200</v>
      </c>
      <c r="AS282" s="16">
        <v>442</v>
      </c>
      <c r="AT282" s="16">
        <v>36</v>
      </c>
      <c r="AU282" s="16">
        <v>136</v>
      </c>
      <c r="AV282" s="16">
        <v>151</v>
      </c>
      <c r="AW282" s="16">
        <v>75</v>
      </c>
    </row>
    <row r="283" spans="2:49" ht="43.5" x14ac:dyDescent="0.35">
      <c r="B283" s="17" t="s">
        <v>161</v>
      </c>
      <c r="C283" s="18">
        <v>0.4636108707932321</v>
      </c>
      <c r="D283" s="18">
        <v>0.54297764956845984</v>
      </c>
      <c r="E283" s="18">
        <v>0.559558455944004</v>
      </c>
      <c r="F283" s="18">
        <v>0.48795400423609397</v>
      </c>
      <c r="G283" s="18">
        <v>0.49335517101466608</v>
      </c>
      <c r="H283" s="18">
        <v>0.36087183148105811</v>
      </c>
      <c r="I283" s="18">
        <v>0.39318110754989433</v>
      </c>
      <c r="K283" s="18">
        <v>0.53883123852618109</v>
      </c>
      <c r="L283" s="18">
        <v>0.3944162483799285</v>
      </c>
      <c r="N283" s="18">
        <v>0.41085534521821432</v>
      </c>
      <c r="O283" s="18">
        <v>0.44588268171633999</v>
      </c>
      <c r="P283" s="18">
        <v>0.42169994891182661</v>
      </c>
      <c r="Q283" s="18">
        <v>0.52478780489645149</v>
      </c>
      <c r="R283" s="18">
        <v>0.54880299935860832</v>
      </c>
      <c r="S283" s="18">
        <v>0.55297233780614963</v>
      </c>
      <c r="T283" s="18">
        <v>0.36296350723221737</v>
      </c>
      <c r="V283" s="18">
        <v>0.3880999956493531</v>
      </c>
      <c r="W283" s="18">
        <v>0.55794872438243015</v>
      </c>
      <c r="X283" s="18">
        <v>0.50908202928256163</v>
      </c>
      <c r="Y283" s="18">
        <v>0.51059536972454045</v>
      </c>
      <c r="Z283" s="18">
        <v>0.46475670025865901</v>
      </c>
      <c r="AA283" s="18">
        <v>0.49376716590903208</v>
      </c>
      <c r="AB283" s="18">
        <v>0.44243619497869591</v>
      </c>
      <c r="AC283" s="18">
        <v>0.31541674574889139</v>
      </c>
      <c r="AD283" s="18">
        <v>0.44075982309327871</v>
      </c>
      <c r="AF283" s="18">
        <v>0.39700005138159289</v>
      </c>
      <c r="AG283" s="18">
        <v>0.54861316611223954</v>
      </c>
      <c r="AH283" s="18">
        <v>0.51828036408917277</v>
      </c>
      <c r="AI283" s="18">
        <v>0.55398200543396081</v>
      </c>
      <c r="AJ283" s="18">
        <v>0.39557315842017182</v>
      </c>
      <c r="AK283" s="18">
        <v>0.41949443021284277</v>
      </c>
      <c r="AL283" s="18">
        <v>0.1704875758992459</v>
      </c>
      <c r="AM283" s="18">
        <v>0.42287326563322192</v>
      </c>
      <c r="AO283" s="18">
        <v>0.4372609847775254</v>
      </c>
      <c r="AP283" s="18">
        <v>0.5506070990457208</v>
      </c>
      <c r="AQ283" s="18">
        <v>0.56844404940625359</v>
      </c>
      <c r="AR283" s="18">
        <v>0.59130341788325869</v>
      </c>
      <c r="AS283" s="18">
        <v>0.40087470275604581</v>
      </c>
      <c r="AT283" s="18">
        <v>0.42479620243885352</v>
      </c>
      <c r="AU283" s="18">
        <v>0.33741344641969662</v>
      </c>
      <c r="AV283" s="18">
        <v>0.25389983405989341</v>
      </c>
      <c r="AW283" s="18">
        <v>0.46305058364540702</v>
      </c>
    </row>
    <row r="284" spans="2:49" ht="43.5" x14ac:dyDescent="0.35">
      <c r="B284" s="17" t="s">
        <v>162</v>
      </c>
      <c r="C284" s="18">
        <v>0.28345310761082698</v>
      </c>
      <c r="D284" s="18">
        <v>0.26575666553177979</v>
      </c>
      <c r="E284" s="18">
        <v>0.27867421786195629</v>
      </c>
      <c r="F284" s="18">
        <v>0.25969893689273998</v>
      </c>
      <c r="G284" s="18">
        <v>0.23447831234391611</v>
      </c>
      <c r="H284" s="18">
        <v>0.3455478219324829</v>
      </c>
      <c r="I284" s="18">
        <v>0.30124066238577268</v>
      </c>
      <c r="K284" s="18">
        <v>0.27574646919030887</v>
      </c>
      <c r="L284" s="18">
        <v>0.2905146464874338</v>
      </c>
      <c r="N284" s="18">
        <v>0.28345269289823471</v>
      </c>
      <c r="O284" s="18">
        <v>0.27853808117688811</v>
      </c>
      <c r="P284" s="18">
        <v>0.34790152480017678</v>
      </c>
      <c r="Q284" s="18">
        <v>0.26905268305012719</v>
      </c>
      <c r="R284" s="18">
        <v>0.26852608459326621</v>
      </c>
      <c r="S284" s="18">
        <v>0.31065562411751829</v>
      </c>
      <c r="T284" s="18">
        <v>0.25872948401050178</v>
      </c>
      <c r="V284" s="18">
        <v>0.39817400377516698</v>
      </c>
      <c r="W284" s="18">
        <v>0.2378344842333395</v>
      </c>
      <c r="X284" s="18">
        <v>0.1940749550215172</v>
      </c>
      <c r="Y284" s="18">
        <v>0.27194013017018093</v>
      </c>
      <c r="Z284" s="18">
        <v>0.28094784467110029</v>
      </c>
      <c r="AA284" s="18">
        <v>0.28888163454948801</v>
      </c>
      <c r="AB284" s="18">
        <v>0.22325468625198119</v>
      </c>
      <c r="AC284" s="18">
        <v>0.14748825232668061</v>
      </c>
      <c r="AD284" s="18">
        <v>0.31851633484969522</v>
      </c>
      <c r="AF284" s="18">
        <v>0.36346535289239701</v>
      </c>
      <c r="AG284" s="18">
        <v>0.25731179425051087</v>
      </c>
      <c r="AH284" s="18">
        <v>0.23601844290697491</v>
      </c>
      <c r="AI284" s="18">
        <v>0.21397746451774879</v>
      </c>
      <c r="AJ284" s="18">
        <v>0.42728096030651558</v>
      </c>
      <c r="AK284" s="18">
        <v>0.28054405353383471</v>
      </c>
      <c r="AL284" s="18">
        <v>0.1029818438726699</v>
      </c>
      <c r="AM284" s="18">
        <v>0.2142886982679002</v>
      </c>
      <c r="AO284" s="18">
        <v>0.35409477957920688</v>
      </c>
      <c r="AP284" s="18">
        <v>0.25746352150529511</v>
      </c>
      <c r="AQ284" s="18">
        <v>0.22388744251675799</v>
      </c>
      <c r="AR284" s="18">
        <v>0.19042470711582901</v>
      </c>
      <c r="AS284" s="18">
        <v>0.40279694675774752</v>
      </c>
      <c r="AT284" s="18">
        <v>0.31334075243541087</v>
      </c>
      <c r="AU284" s="18">
        <v>0.15504939785832519</v>
      </c>
      <c r="AV284" s="18">
        <v>0.14125271998370109</v>
      </c>
      <c r="AW284" s="18">
        <v>0.32204209313434629</v>
      </c>
    </row>
    <row r="285" spans="2:49" x14ac:dyDescent="0.35">
      <c r="B285" s="17" t="s">
        <v>140</v>
      </c>
      <c r="C285" s="18">
        <v>0.25293602159594092</v>
      </c>
      <c r="D285" s="18">
        <v>0.19126568489976009</v>
      </c>
      <c r="E285" s="18">
        <v>0.16176732619403961</v>
      </c>
      <c r="F285" s="18">
        <v>0.25234705887116587</v>
      </c>
      <c r="G285" s="18">
        <v>0.27216651664141811</v>
      </c>
      <c r="H285" s="18">
        <v>0.29358034658645882</v>
      </c>
      <c r="I285" s="18">
        <v>0.30557823006433299</v>
      </c>
      <c r="K285" s="18">
        <v>0.18542229228351001</v>
      </c>
      <c r="L285" s="18">
        <v>0.31506910513263758</v>
      </c>
      <c r="N285" s="18">
        <v>0.30569196188355069</v>
      </c>
      <c r="O285" s="18">
        <v>0.27557923710677168</v>
      </c>
      <c r="P285" s="18">
        <v>0.23039852628799651</v>
      </c>
      <c r="Q285" s="18">
        <v>0.2061595120534212</v>
      </c>
      <c r="R285" s="18">
        <v>0.18267091604812549</v>
      </c>
      <c r="S285" s="18">
        <v>0.13637203807633189</v>
      </c>
      <c r="T285" s="18">
        <v>0.37830700875728068</v>
      </c>
      <c r="V285" s="18">
        <v>0.21372600057547969</v>
      </c>
      <c r="W285" s="18">
        <v>0.20421679138423049</v>
      </c>
      <c r="X285" s="18">
        <v>0.29684301569592098</v>
      </c>
      <c r="Y285" s="18">
        <v>0.21746450010527879</v>
      </c>
      <c r="Z285" s="18">
        <v>0.25429545507024082</v>
      </c>
      <c r="AA285" s="18">
        <v>0.21735119954148011</v>
      </c>
      <c r="AB285" s="18">
        <v>0.33430911876932312</v>
      </c>
      <c r="AC285" s="18">
        <v>0.53709500192442761</v>
      </c>
      <c r="AD285" s="18">
        <v>0.2407238420570261</v>
      </c>
      <c r="AF285" s="18">
        <v>0.2395345957260103</v>
      </c>
      <c r="AG285" s="18">
        <v>0.1940750396372497</v>
      </c>
      <c r="AH285" s="18">
        <v>0.24570119300385221</v>
      </c>
      <c r="AI285" s="18">
        <v>0.23204053004829039</v>
      </c>
      <c r="AJ285" s="18">
        <v>0.17714588127331271</v>
      </c>
      <c r="AK285" s="18">
        <v>0.29996151625332268</v>
      </c>
      <c r="AL285" s="18">
        <v>0.72653058022808414</v>
      </c>
      <c r="AM285" s="18">
        <v>0.36283803609887788</v>
      </c>
      <c r="AO285" s="18">
        <v>0.20864423564326781</v>
      </c>
      <c r="AP285" s="18">
        <v>0.19192937944898431</v>
      </c>
      <c r="AQ285" s="18">
        <v>0.20766850807698831</v>
      </c>
      <c r="AR285" s="18">
        <v>0.21827187500091241</v>
      </c>
      <c r="AS285" s="18">
        <v>0.1963283504862067</v>
      </c>
      <c r="AT285" s="18">
        <v>0.26186304512573549</v>
      </c>
      <c r="AU285" s="18">
        <v>0.50753715572197844</v>
      </c>
      <c r="AV285" s="18">
        <v>0.60484744595640549</v>
      </c>
      <c r="AW285" s="18">
        <v>0.21490732322024639</v>
      </c>
    </row>
    <row r="287" spans="2:49" ht="58" x14ac:dyDescent="0.35">
      <c r="B287" s="14" t="s">
        <v>163</v>
      </c>
    </row>
    <row r="288" spans="2:49" x14ac:dyDescent="0.35">
      <c r="B288" s="15" t="s">
        <v>18</v>
      </c>
    </row>
    <row r="289" spans="2:49" x14ac:dyDescent="0.35">
      <c r="B289" s="11" t="s">
        <v>59</v>
      </c>
      <c r="C289" s="16">
        <v>2028</v>
      </c>
      <c r="D289" s="16">
        <v>248</v>
      </c>
      <c r="E289" s="16">
        <v>354</v>
      </c>
      <c r="F289" s="16">
        <v>365</v>
      </c>
      <c r="G289" s="16">
        <v>348</v>
      </c>
      <c r="H289" s="16">
        <v>295</v>
      </c>
      <c r="I289" s="16">
        <v>418</v>
      </c>
      <c r="K289" s="16">
        <v>1004</v>
      </c>
      <c r="L289" s="16">
        <v>1018</v>
      </c>
      <c r="N289" s="16">
        <v>515</v>
      </c>
      <c r="O289" s="16">
        <v>455</v>
      </c>
      <c r="P289" s="16">
        <v>200</v>
      </c>
      <c r="Q289" s="16">
        <v>507</v>
      </c>
      <c r="R289" s="16">
        <v>238</v>
      </c>
      <c r="S289" s="16">
        <v>44</v>
      </c>
      <c r="T289" s="16">
        <v>69</v>
      </c>
      <c r="V289" s="16">
        <v>565</v>
      </c>
      <c r="W289" s="16">
        <v>604</v>
      </c>
      <c r="X289" s="16">
        <v>114</v>
      </c>
      <c r="Y289" s="16">
        <v>70</v>
      </c>
      <c r="Z289" s="16">
        <v>36</v>
      </c>
      <c r="AA289" s="16">
        <v>44</v>
      </c>
      <c r="AB289" s="16">
        <v>442</v>
      </c>
      <c r="AC289" s="16">
        <v>63</v>
      </c>
      <c r="AD289" s="16">
        <v>90</v>
      </c>
      <c r="AF289" s="16">
        <v>336</v>
      </c>
      <c r="AG289" s="16">
        <v>677</v>
      </c>
      <c r="AH289" s="16">
        <v>121</v>
      </c>
      <c r="AI289" s="16">
        <v>125</v>
      </c>
      <c r="AJ289" s="16">
        <v>261</v>
      </c>
      <c r="AK289" s="16">
        <v>43</v>
      </c>
      <c r="AL289" s="16">
        <v>45</v>
      </c>
      <c r="AM289" s="16">
        <v>420</v>
      </c>
      <c r="AO289" s="16">
        <v>312</v>
      </c>
      <c r="AP289" s="16">
        <v>557</v>
      </c>
      <c r="AQ289" s="16">
        <v>134</v>
      </c>
      <c r="AR289" s="16">
        <v>212</v>
      </c>
      <c r="AS289" s="16">
        <v>419</v>
      </c>
      <c r="AT289" s="16">
        <v>33</v>
      </c>
      <c r="AU289" s="16">
        <v>137</v>
      </c>
      <c r="AV289" s="16">
        <v>147</v>
      </c>
      <c r="AW289" s="16">
        <v>77</v>
      </c>
    </row>
    <row r="290" spans="2:49" x14ac:dyDescent="0.35">
      <c r="B290" s="12" t="s">
        <v>60</v>
      </c>
      <c r="C290" s="16">
        <v>2032</v>
      </c>
      <c r="D290" s="16">
        <v>215</v>
      </c>
      <c r="E290" s="16">
        <v>345</v>
      </c>
      <c r="F290" s="16">
        <v>345</v>
      </c>
      <c r="G290" s="16">
        <v>314</v>
      </c>
      <c r="H290" s="16">
        <v>328</v>
      </c>
      <c r="I290" s="16">
        <v>485</v>
      </c>
      <c r="K290" s="16">
        <v>981</v>
      </c>
      <c r="L290" s="16">
        <v>1045</v>
      </c>
      <c r="N290" s="16">
        <v>540</v>
      </c>
      <c r="O290" s="16">
        <v>458</v>
      </c>
      <c r="P290" s="16">
        <v>208</v>
      </c>
      <c r="Q290" s="16">
        <v>495</v>
      </c>
      <c r="R290" s="16">
        <v>222</v>
      </c>
      <c r="S290" s="16">
        <v>37</v>
      </c>
      <c r="T290" s="16">
        <v>71</v>
      </c>
      <c r="V290" s="16">
        <v>598</v>
      </c>
      <c r="W290" s="16">
        <v>590</v>
      </c>
      <c r="X290" s="16">
        <v>115</v>
      </c>
      <c r="Y290" s="16">
        <v>67</v>
      </c>
      <c r="Z290" s="16">
        <v>39</v>
      </c>
      <c r="AA290" s="16">
        <v>44</v>
      </c>
      <c r="AB290" s="16">
        <v>427</v>
      </c>
      <c r="AC290" s="16">
        <v>61</v>
      </c>
      <c r="AD290" s="16">
        <v>90</v>
      </c>
      <c r="AF290" s="16">
        <v>355</v>
      </c>
      <c r="AG290" s="16">
        <v>660</v>
      </c>
      <c r="AH290" s="16">
        <v>123</v>
      </c>
      <c r="AI290" s="16">
        <v>120</v>
      </c>
      <c r="AJ290" s="16">
        <v>274</v>
      </c>
      <c r="AK290" s="16">
        <v>44</v>
      </c>
      <c r="AL290" s="16">
        <v>43</v>
      </c>
      <c r="AM290" s="16">
        <v>413</v>
      </c>
      <c r="AO290" s="16">
        <v>321</v>
      </c>
      <c r="AP290" s="16">
        <v>538</v>
      </c>
      <c r="AQ290" s="16">
        <v>134</v>
      </c>
      <c r="AR290" s="16">
        <v>200</v>
      </c>
      <c r="AS290" s="16">
        <v>442</v>
      </c>
      <c r="AT290" s="16">
        <v>36</v>
      </c>
      <c r="AU290" s="16">
        <v>136</v>
      </c>
      <c r="AV290" s="16">
        <v>151</v>
      </c>
      <c r="AW290" s="16">
        <v>75</v>
      </c>
    </row>
    <row r="291" spans="2:49" x14ac:dyDescent="0.35">
      <c r="B291" s="17" t="s">
        <v>164</v>
      </c>
      <c r="C291" s="18">
        <v>0.49259727994726832</v>
      </c>
      <c r="D291" s="18">
        <v>0.51330644008094983</v>
      </c>
      <c r="E291" s="18">
        <v>0.57360494065412526</v>
      </c>
      <c r="F291" s="18">
        <v>0.51495584353830937</v>
      </c>
      <c r="G291" s="18">
        <v>0.54029999057767764</v>
      </c>
      <c r="H291" s="18">
        <v>0.46134148655878471</v>
      </c>
      <c r="I291" s="18">
        <v>0.40014147051385529</v>
      </c>
      <c r="K291" s="18">
        <v>0.55516959863649673</v>
      </c>
      <c r="L291" s="18">
        <v>0.43468692853605467</v>
      </c>
      <c r="N291" s="18">
        <v>0.51035708340353469</v>
      </c>
      <c r="O291" s="18">
        <v>0.48745710673623949</v>
      </c>
      <c r="P291" s="18">
        <v>0.45071548640334941</v>
      </c>
      <c r="Q291" s="18">
        <v>0.50574291498747648</v>
      </c>
      <c r="R291" s="18">
        <v>0.53032352666352167</v>
      </c>
      <c r="S291" s="18">
        <v>0.51332391908021768</v>
      </c>
      <c r="T291" s="18">
        <v>0.29252793458826271</v>
      </c>
      <c r="V291" s="18">
        <v>0.58629142463804873</v>
      </c>
      <c r="W291" s="18">
        <v>0.46816582032611997</v>
      </c>
      <c r="X291" s="18">
        <v>0.35985873099923638</v>
      </c>
      <c r="Y291" s="18">
        <v>0.45614755254546852</v>
      </c>
      <c r="Z291" s="18">
        <v>0.711002582976624</v>
      </c>
      <c r="AA291" s="18">
        <v>0.34306478853787531</v>
      </c>
      <c r="AB291" s="18">
        <v>0.42519747888657738</v>
      </c>
      <c r="AC291" s="18">
        <v>0.37155453237215857</v>
      </c>
      <c r="AD291" s="18">
        <v>0.60654747226947237</v>
      </c>
      <c r="AF291" s="18">
        <v>0.58469870010497627</v>
      </c>
      <c r="AG291" s="18">
        <v>0.4591539574975716</v>
      </c>
      <c r="AH291" s="18">
        <v>0.39933690519075071</v>
      </c>
      <c r="AI291" s="18">
        <v>0.41115114468859693</v>
      </c>
      <c r="AJ291" s="18">
        <v>0.68863857327014233</v>
      </c>
      <c r="AK291" s="18">
        <v>0.52844505220334792</v>
      </c>
      <c r="AL291" s="18">
        <v>0.2298366985591084</v>
      </c>
      <c r="AM291" s="18">
        <v>0.41164472716992639</v>
      </c>
      <c r="AO291" s="18">
        <v>0.59003433939578209</v>
      </c>
      <c r="AP291" s="18">
        <v>0.45718587707613612</v>
      </c>
      <c r="AQ291" s="18">
        <v>0.37408452765661682</v>
      </c>
      <c r="AR291" s="18">
        <v>0.40803070354239213</v>
      </c>
      <c r="AS291" s="18">
        <v>0.67048560946037061</v>
      </c>
      <c r="AT291" s="18">
        <v>0.49522344897904458</v>
      </c>
      <c r="AU291" s="18">
        <v>0.29530251550133407</v>
      </c>
      <c r="AV291" s="18">
        <v>0.26803210672024169</v>
      </c>
      <c r="AW291" s="18">
        <v>0.52452938214814637</v>
      </c>
    </row>
    <row r="292" spans="2:49" x14ac:dyDescent="0.35">
      <c r="B292" s="17" t="s">
        <v>165</v>
      </c>
      <c r="C292" s="18">
        <v>0.39758844333293369</v>
      </c>
      <c r="D292" s="18">
        <v>0.42176530395322132</v>
      </c>
      <c r="E292" s="18">
        <v>0.39181318351485528</v>
      </c>
      <c r="F292" s="18">
        <v>0.28807134011470498</v>
      </c>
      <c r="G292" s="18">
        <v>0.4578980576258917</v>
      </c>
      <c r="H292" s="18">
        <v>0.43829659933193349</v>
      </c>
      <c r="I292" s="18">
        <v>0.40236483656071559</v>
      </c>
      <c r="K292" s="18">
        <v>0.46318444705516798</v>
      </c>
      <c r="L292" s="18">
        <v>0.33518588448992598</v>
      </c>
      <c r="N292" s="18">
        <v>0.34315256601560651</v>
      </c>
      <c r="O292" s="18">
        <v>0.41257261677970702</v>
      </c>
      <c r="P292" s="18">
        <v>0.41465892082551198</v>
      </c>
      <c r="Q292" s="18">
        <v>0.42285348186069133</v>
      </c>
      <c r="R292" s="18">
        <v>0.49979410632135329</v>
      </c>
      <c r="S292" s="18">
        <v>0.34920434234143582</v>
      </c>
      <c r="T292" s="18">
        <v>0.19420425008933301</v>
      </c>
      <c r="V292" s="18">
        <v>0.38404244178177738</v>
      </c>
      <c r="W292" s="18">
        <v>0.46913648926276569</v>
      </c>
      <c r="X292" s="18">
        <v>0.53891952515450781</v>
      </c>
      <c r="Y292" s="18">
        <v>0.39295212370971128</v>
      </c>
      <c r="Z292" s="18">
        <v>0.22717041117606379</v>
      </c>
      <c r="AA292" s="18">
        <v>0.4742734028509879</v>
      </c>
      <c r="AB292" s="18">
        <v>0.35074416608887471</v>
      </c>
      <c r="AC292" s="18">
        <v>0.19757200528105781</v>
      </c>
      <c r="AD292" s="18">
        <v>0.23725175542066451</v>
      </c>
      <c r="AF292" s="18">
        <v>0.36226874872301379</v>
      </c>
      <c r="AG292" s="18">
        <v>0.50155394675946929</v>
      </c>
      <c r="AH292" s="18">
        <v>0.50075155052567655</v>
      </c>
      <c r="AI292" s="18">
        <v>0.47185966634065368</v>
      </c>
      <c r="AJ292" s="18">
        <v>0.24814085715969589</v>
      </c>
      <c r="AK292" s="18">
        <v>0.41400135075429528</v>
      </c>
      <c r="AL292" s="18">
        <v>0.1818348093166603</v>
      </c>
      <c r="AM292" s="18">
        <v>0.32930647122112272</v>
      </c>
      <c r="AO292" s="18">
        <v>0.38013264366205812</v>
      </c>
      <c r="AP292" s="18">
        <v>0.52027065486919888</v>
      </c>
      <c r="AQ292" s="18">
        <v>0.5164442963878243</v>
      </c>
      <c r="AR292" s="18">
        <v>0.5040623169589844</v>
      </c>
      <c r="AS292" s="18">
        <v>0.318395501999166</v>
      </c>
      <c r="AT292" s="18">
        <v>0.37072266099196388</v>
      </c>
      <c r="AU292" s="18">
        <v>0.18631823701372829</v>
      </c>
      <c r="AV292" s="18">
        <v>0.27569331187654739</v>
      </c>
      <c r="AW292" s="18">
        <v>0.20328859743330499</v>
      </c>
    </row>
    <row r="293" spans="2:49" x14ac:dyDescent="0.35">
      <c r="B293" s="17" t="s">
        <v>166</v>
      </c>
      <c r="C293" s="18">
        <v>0.30139619102205661</v>
      </c>
      <c r="D293" s="18">
        <v>0.17170550638338941</v>
      </c>
      <c r="E293" s="18">
        <v>0.23503165457272521</v>
      </c>
      <c r="F293" s="18">
        <v>0.22699406969364189</v>
      </c>
      <c r="G293" s="18">
        <v>0.2953990065257841</v>
      </c>
      <c r="H293" s="18">
        <v>0.32396363431806108</v>
      </c>
      <c r="I293" s="18">
        <v>0.44772979224060128</v>
      </c>
      <c r="K293" s="18">
        <v>0.34017131904822839</v>
      </c>
      <c r="L293" s="18">
        <v>0.26555762960412083</v>
      </c>
      <c r="N293" s="18">
        <v>0.27097898641771079</v>
      </c>
      <c r="O293" s="18">
        <v>0.28861248848941679</v>
      </c>
      <c r="P293" s="18">
        <v>0.34483728356923371</v>
      </c>
      <c r="Q293" s="18">
        <v>0.31884070833685951</v>
      </c>
      <c r="R293" s="18">
        <v>0.36906017204352037</v>
      </c>
      <c r="S293" s="18">
        <v>0.25339907017793162</v>
      </c>
      <c r="T293" s="18">
        <v>0.1795989202925001</v>
      </c>
      <c r="V293" s="18">
        <v>0.37626299154195791</v>
      </c>
      <c r="W293" s="18">
        <v>0.29434979691932323</v>
      </c>
      <c r="X293" s="18">
        <v>0.43469978017763827</v>
      </c>
      <c r="Y293" s="18">
        <v>0.26894371783009041</v>
      </c>
      <c r="Z293" s="18">
        <v>0.20008419241102279</v>
      </c>
      <c r="AA293" s="18">
        <v>0.42655526009096723</v>
      </c>
      <c r="AB293" s="18">
        <v>0.18941373536304121</v>
      </c>
      <c r="AC293" s="18">
        <v>0.13066753232320891</v>
      </c>
      <c r="AD293" s="18">
        <v>0.33372405668942218</v>
      </c>
      <c r="AF293" s="18">
        <v>0.37318899301029951</v>
      </c>
      <c r="AG293" s="18">
        <v>0.3508633966327187</v>
      </c>
      <c r="AH293" s="18">
        <v>0.40920286590366961</v>
      </c>
      <c r="AI293" s="18">
        <v>0.28427346430407319</v>
      </c>
      <c r="AJ293" s="18">
        <v>0.24627288101375039</v>
      </c>
      <c r="AK293" s="18">
        <v>0.35628599278478579</v>
      </c>
      <c r="AL293" s="18">
        <v>0.1034621533651153</v>
      </c>
      <c r="AM293" s="18">
        <v>0.18457321081289441</v>
      </c>
      <c r="AO293" s="18">
        <v>0.34870139132656452</v>
      </c>
      <c r="AP293" s="18">
        <v>0.33536057871398561</v>
      </c>
      <c r="AQ293" s="18">
        <v>0.3851078409782131</v>
      </c>
      <c r="AR293" s="18">
        <v>0.27941104345468509</v>
      </c>
      <c r="AS293" s="18">
        <v>0.26166571472106598</v>
      </c>
      <c r="AT293" s="18">
        <v>0.41563212993576071</v>
      </c>
      <c r="AU293" s="18">
        <v>0.1815892742038045</v>
      </c>
      <c r="AV293" s="18">
        <v>0.20834480877034961</v>
      </c>
      <c r="AW293" s="18">
        <v>0.34865106894991582</v>
      </c>
    </row>
    <row r="294" spans="2:49" x14ac:dyDescent="0.35">
      <c r="B294" s="17" t="s">
        <v>167</v>
      </c>
      <c r="C294" s="18">
        <v>0.29180635687207251</v>
      </c>
      <c r="D294" s="18">
        <v>0.18284563003476101</v>
      </c>
      <c r="E294" s="18">
        <v>0.2246531606511061</v>
      </c>
      <c r="F294" s="18">
        <v>0.20753264683682071</v>
      </c>
      <c r="G294" s="18">
        <v>0.3320770696828379</v>
      </c>
      <c r="H294" s="18">
        <v>0.34667723554558771</v>
      </c>
      <c r="I294" s="18">
        <v>0.38468875741532449</v>
      </c>
      <c r="K294" s="18">
        <v>0.39198136219796581</v>
      </c>
      <c r="L294" s="18">
        <v>0.1975580353427025</v>
      </c>
      <c r="N294" s="18">
        <v>0.23335478346760891</v>
      </c>
      <c r="O294" s="18">
        <v>0.31819274287735733</v>
      </c>
      <c r="P294" s="18">
        <v>0.3235055206705767</v>
      </c>
      <c r="Q294" s="18">
        <v>0.32074099999005479</v>
      </c>
      <c r="R294" s="18">
        <v>0.29267395979922728</v>
      </c>
      <c r="S294" s="18">
        <v>0.35127525847781149</v>
      </c>
      <c r="T294" s="18">
        <v>0.2375954132611641</v>
      </c>
      <c r="V294" s="18">
        <v>0.32113905747846172</v>
      </c>
      <c r="W294" s="18">
        <v>0.33035458853415622</v>
      </c>
      <c r="X294" s="18">
        <v>0.48759630591545239</v>
      </c>
      <c r="Y294" s="18">
        <v>0.28542926813108771</v>
      </c>
      <c r="Z294" s="18">
        <v>0.23944848229459609</v>
      </c>
      <c r="AA294" s="18">
        <v>0.37033827413609782</v>
      </c>
      <c r="AB294" s="18">
        <v>0.17901325979421051</v>
      </c>
      <c r="AC294" s="18">
        <v>0.10775882214950031</v>
      </c>
      <c r="AD294" s="18">
        <v>0.24395211854851581</v>
      </c>
      <c r="AF294" s="18">
        <v>0.3148283829082737</v>
      </c>
      <c r="AG294" s="18">
        <v>0.3491861840804697</v>
      </c>
      <c r="AH294" s="18">
        <v>0.45167884496869309</v>
      </c>
      <c r="AI294" s="18">
        <v>0.2955985656612185</v>
      </c>
      <c r="AJ294" s="18">
        <v>0.227349911992479</v>
      </c>
      <c r="AK294" s="18">
        <v>0.27698783236983948</v>
      </c>
      <c r="AL294" s="18">
        <v>8.7031287256345152E-2</v>
      </c>
      <c r="AM294" s="18">
        <v>0.19702322836586431</v>
      </c>
      <c r="AO294" s="18">
        <v>0.29881411643660288</v>
      </c>
      <c r="AP294" s="18">
        <v>0.35915178069140158</v>
      </c>
      <c r="AQ294" s="18">
        <v>0.44628641538777869</v>
      </c>
      <c r="AR294" s="18">
        <v>0.2589068897911963</v>
      </c>
      <c r="AS294" s="18">
        <v>0.24484292519133649</v>
      </c>
      <c r="AT294" s="18">
        <v>0.32803300650585621</v>
      </c>
      <c r="AU294" s="18">
        <v>0.14457045771842369</v>
      </c>
      <c r="AV294" s="18">
        <v>0.24131712099157049</v>
      </c>
      <c r="AW294" s="18">
        <v>0.218730576268299</v>
      </c>
    </row>
    <row r="295" spans="2:49" x14ac:dyDescent="0.35">
      <c r="B295" s="17" t="s">
        <v>168</v>
      </c>
      <c r="C295" s="18">
        <v>0.240890350116823</v>
      </c>
      <c r="D295" s="18">
        <v>0.14757908124178559</v>
      </c>
      <c r="E295" s="18">
        <v>0.19491841171880511</v>
      </c>
      <c r="F295" s="18">
        <v>0.17771966936496281</v>
      </c>
      <c r="G295" s="18">
        <v>0.2143367064386402</v>
      </c>
      <c r="H295" s="18">
        <v>0.24033593538434159</v>
      </c>
      <c r="I295" s="18">
        <v>0.37755988520190448</v>
      </c>
      <c r="K295" s="18">
        <v>0.26490599124149672</v>
      </c>
      <c r="L295" s="18">
        <v>0.21858770529067259</v>
      </c>
      <c r="N295" s="18">
        <v>0.242603555548071</v>
      </c>
      <c r="O295" s="18">
        <v>0.20022434960561239</v>
      </c>
      <c r="P295" s="18">
        <v>0.32219925667210098</v>
      </c>
      <c r="Q295" s="18">
        <v>0.25496662501394463</v>
      </c>
      <c r="R295" s="18">
        <v>0.2343592277818613</v>
      </c>
      <c r="S295" s="18">
        <v>0.1105020767419659</v>
      </c>
      <c r="T295" s="18">
        <v>0.24219393258703309</v>
      </c>
      <c r="V295" s="18">
        <v>0.3256889125694134</v>
      </c>
      <c r="W295" s="18">
        <v>0.20223952503754619</v>
      </c>
      <c r="X295" s="18">
        <v>0.27109710452190572</v>
      </c>
      <c r="Y295" s="18">
        <v>0.17585115084271519</v>
      </c>
      <c r="Z295" s="18">
        <v>0.36540832754828029</v>
      </c>
      <c r="AA295" s="18">
        <v>0.27337451654539069</v>
      </c>
      <c r="AB295" s="18">
        <v>0.16442208491399651</v>
      </c>
      <c r="AC295" s="18">
        <v>0.18442573361889039</v>
      </c>
      <c r="AD295" s="18">
        <v>0.27087859294937983</v>
      </c>
      <c r="AF295" s="18">
        <v>0.32297236673481911</v>
      </c>
      <c r="AG295" s="18">
        <v>0.24264739921511699</v>
      </c>
      <c r="AH295" s="18">
        <v>0.26041141146700741</v>
      </c>
      <c r="AI295" s="18">
        <v>0.1486901250036036</v>
      </c>
      <c r="AJ295" s="18">
        <v>0.27649981417275821</v>
      </c>
      <c r="AK295" s="18">
        <v>0.23178483544113401</v>
      </c>
      <c r="AL295" s="18">
        <v>0.1214407634807214</v>
      </c>
      <c r="AM295" s="18">
        <v>0.1780419547916143</v>
      </c>
      <c r="AO295" s="18">
        <v>0.29340796829914711</v>
      </c>
      <c r="AP295" s="18">
        <v>0.20603351374332221</v>
      </c>
      <c r="AQ295" s="18">
        <v>0.27248268086125232</v>
      </c>
      <c r="AR295" s="18">
        <v>0.1775041025855896</v>
      </c>
      <c r="AS295" s="18">
        <v>0.28428409282090211</v>
      </c>
      <c r="AT295" s="18">
        <v>0.27570757919235439</v>
      </c>
      <c r="AU295" s="18">
        <v>0.15162575874436701</v>
      </c>
      <c r="AV295" s="18">
        <v>0.1998283568509647</v>
      </c>
      <c r="AW295" s="18">
        <v>0.3509029443360055</v>
      </c>
    </row>
    <row r="296" spans="2:49" x14ac:dyDescent="0.35">
      <c r="B296" s="17" t="s">
        <v>169</v>
      </c>
      <c r="C296" s="18">
        <v>7.3159198442492634E-2</v>
      </c>
      <c r="D296" s="18">
        <v>0.1206766252006658</v>
      </c>
      <c r="E296" s="18">
        <v>8.1480638012035977E-2</v>
      </c>
      <c r="F296" s="18">
        <v>8.3872930370620727E-2</v>
      </c>
      <c r="G296" s="18">
        <v>7.1090769725672728E-2</v>
      </c>
      <c r="H296" s="18">
        <v>4.1958956304549683E-2</v>
      </c>
      <c r="I296" s="18">
        <v>6.1021230639962502E-2</v>
      </c>
      <c r="K296" s="18">
        <v>7.1319480128137838E-2</v>
      </c>
      <c r="L296" s="18">
        <v>7.5273855990612121E-2</v>
      </c>
      <c r="N296" s="18">
        <v>4.7818923342914571E-2</v>
      </c>
      <c r="O296" s="18">
        <v>8.5194463748834146E-2</v>
      </c>
      <c r="P296" s="18">
        <v>7.7821927721340597E-2</v>
      </c>
      <c r="Q296" s="18">
        <v>9.3850045179931132E-2</v>
      </c>
      <c r="R296" s="18">
        <v>6.9896918766949465E-2</v>
      </c>
      <c r="S296" s="18">
        <v>6.1867992382422819E-2</v>
      </c>
      <c r="T296" s="18">
        <v>4.6403783753029733E-2</v>
      </c>
      <c r="V296" s="18">
        <v>5.0063686425084533E-2</v>
      </c>
      <c r="W296" s="18">
        <v>0.10124899411412799</v>
      </c>
      <c r="X296" s="18">
        <v>8.5882773652520908E-2</v>
      </c>
      <c r="Y296" s="18">
        <v>0.1207259433928987</v>
      </c>
      <c r="Z296" s="18">
        <v>0</v>
      </c>
      <c r="AA296" s="18">
        <v>0.13219782447983161</v>
      </c>
      <c r="AB296" s="18">
        <v>6.1089996664537537E-2</v>
      </c>
      <c r="AC296" s="18">
        <v>7.3166547873947135E-2</v>
      </c>
      <c r="AD296" s="18">
        <v>5.1229214035213737E-2</v>
      </c>
      <c r="AF296" s="18">
        <v>5.8681111188015569E-2</v>
      </c>
      <c r="AG296" s="18">
        <v>8.8552788125758092E-2</v>
      </c>
      <c r="AH296" s="18">
        <v>6.6362972343556939E-2</v>
      </c>
      <c r="AI296" s="18">
        <v>0.13612715735093889</v>
      </c>
      <c r="AJ296" s="18">
        <v>5.490666173927624E-2</v>
      </c>
      <c r="AK296" s="18">
        <v>9.306345343626346E-2</v>
      </c>
      <c r="AL296" s="18">
        <v>6.1109720604566063E-2</v>
      </c>
      <c r="AM296" s="18">
        <v>5.6057994440654769E-2</v>
      </c>
      <c r="AO296" s="18">
        <v>6.4172651409595119E-2</v>
      </c>
      <c r="AP296" s="18">
        <v>8.7508807847805056E-2</v>
      </c>
      <c r="AQ296" s="18">
        <v>6.9490390232485044E-2</v>
      </c>
      <c r="AR296" s="18">
        <v>0.14699153428482961</v>
      </c>
      <c r="AS296" s="18">
        <v>5.0395847775371851E-2</v>
      </c>
      <c r="AT296" s="18">
        <v>0.1079005975794113</v>
      </c>
      <c r="AU296" s="18">
        <v>3.1416564571532843E-2</v>
      </c>
      <c r="AV296" s="18">
        <v>5.3754118598578551E-2</v>
      </c>
      <c r="AW296" s="18">
        <v>5.0667348773899459E-2</v>
      </c>
    </row>
    <row r="297" spans="2:49" x14ac:dyDescent="0.35">
      <c r="B297" s="17" t="s">
        <v>170</v>
      </c>
      <c r="C297" s="18">
        <v>7.2531152235627144E-2</v>
      </c>
      <c r="D297" s="18">
        <v>0.1425866246047815</v>
      </c>
      <c r="E297" s="18">
        <v>0.1140208450114948</v>
      </c>
      <c r="F297" s="18">
        <v>0.1065197760385425</v>
      </c>
      <c r="G297" s="18">
        <v>6.5241459132262189E-2</v>
      </c>
      <c r="H297" s="18">
        <v>3.8727652147133279E-2</v>
      </c>
      <c r="I297" s="18">
        <v>1.535764809728082E-2</v>
      </c>
      <c r="K297" s="18">
        <v>6.0319390388440641E-2</v>
      </c>
      <c r="L297" s="18">
        <v>8.4379894274587725E-2</v>
      </c>
      <c r="N297" s="18">
        <v>6.4828160306647967E-2</v>
      </c>
      <c r="O297" s="18">
        <v>7.1667136988617777E-2</v>
      </c>
      <c r="P297" s="18">
        <v>4.0854754367360011E-2</v>
      </c>
      <c r="Q297" s="18">
        <v>9.5908235138610243E-2</v>
      </c>
      <c r="R297" s="18">
        <v>8.2386431063430035E-2</v>
      </c>
      <c r="S297" s="18">
        <v>0.1175558584916529</v>
      </c>
      <c r="T297" s="18">
        <v>1.2232624131956041E-2</v>
      </c>
      <c r="V297" s="18">
        <v>4.5171430263907707E-2</v>
      </c>
      <c r="W297" s="18">
        <v>9.3576366892703627E-2</v>
      </c>
      <c r="X297" s="18">
        <v>3.3278976168002107E-2</v>
      </c>
      <c r="Y297" s="18">
        <v>0.113633959279583</v>
      </c>
      <c r="Z297" s="18">
        <v>0</v>
      </c>
      <c r="AA297" s="18">
        <v>8.7238327293910733E-2</v>
      </c>
      <c r="AB297" s="18">
        <v>9.5880107141975868E-2</v>
      </c>
      <c r="AC297" s="18">
        <v>6.0968934328717729E-2</v>
      </c>
      <c r="AD297" s="18">
        <v>5.7576119737322552E-2</v>
      </c>
      <c r="AF297" s="18">
        <v>4.9268924043087532E-2</v>
      </c>
      <c r="AG297" s="18">
        <v>9.1233697052132939E-2</v>
      </c>
      <c r="AH297" s="18">
        <v>1.4651130412224669E-2</v>
      </c>
      <c r="AI297" s="18">
        <v>8.3903624858538042E-2</v>
      </c>
      <c r="AJ297" s="18">
        <v>6.9155782189633835E-2</v>
      </c>
      <c r="AK297" s="18">
        <v>0.12504283541595371</v>
      </c>
      <c r="AL297" s="18">
        <v>6.7213685273162557E-2</v>
      </c>
      <c r="AM297" s="18">
        <v>7.3862138848644759E-2</v>
      </c>
      <c r="AO297" s="18">
        <v>7.0003176406903012E-2</v>
      </c>
      <c r="AP297" s="18">
        <v>0.1004740554144167</v>
      </c>
      <c r="AQ297" s="18">
        <v>3.5950247618205228E-2</v>
      </c>
      <c r="AR297" s="18">
        <v>0.1126006086882418</v>
      </c>
      <c r="AS297" s="18">
        <v>5.1308979971367491E-2</v>
      </c>
      <c r="AT297" s="18">
        <v>0.13414935070514661</v>
      </c>
      <c r="AU297" s="18">
        <v>1.332241078151635E-2</v>
      </c>
      <c r="AV297" s="18">
        <v>7.5474392995785608E-2</v>
      </c>
      <c r="AW297" s="18">
        <v>3.8310231653473817E-2</v>
      </c>
    </row>
    <row r="298" spans="2:49" x14ac:dyDescent="0.35">
      <c r="B298" s="17" t="s">
        <v>171</v>
      </c>
      <c r="C298" s="18">
        <v>4.8493236405643167E-2</v>
      </c>
      <c r="D298" s="18">
        <v>4.6440726008505913E-2</v>
      </c>
      <c r="E298" s="18">
        <v>7.3831554490832715E-2</v>
      </c>
      <c r="F298" s="18">
        <v>2.832488421536334E-2</v>
      </c>
      <c r="G298" s="18">
        <v>4.5049210993638837E-2</v>
      </c>
      <c r="H298" s="18">
        <v>4.7050696404330378E-2</v>
      </c>
      <c r="I298" s="18">
        <v>4.8949761355601237E-2</v>
      </c>
      <c r="K298" s="18">
        <v>5.7414382880189942E-2</v>
      </c>
      <c r="L298" s="18">
        <v>4.0374802985020677E-2</v>
      </c>
      <c r="N298" s="18">
        <v>4.8007035103434903E-2</v>
      </c>
      <c r="O298" s="18">
        <v>4.6918309015386392E-2</v>
      </c>
      <c r="P298" s="18">
        <v>6.8180885923221107E-2</v>
      </c>
      <c r="Q298" s="18">
        <v>3.9239183354125039E-2</v>
      </c>
      <c r="R298" s="18">
        <v>6.2429222816558723E-2</v>
      </c>
      <c r="S298" s="18">
        <v>4.7550782673089778E-2</v>
      </c>
      <c r="T298" s="18">
        <v>2.5955482379269201E-2</v>
      </c>
      <c r="V298" s="18">
        <v>4.9718598653177903E-2</v>
      </c>
      <c r="W298" s="18">
        <v>5.0995604614424588E-2</v>
      </c>
      <c r="X298" s="18">
        <v>6.905617480064509E-2</v>
      </c>
      <c r="Y298" s="18">
        <v>2.9946564787321699E-2</v>
      </c>
      <c r="Z298" s="18">
        <v>0</v>
      </c>
      <c r="AA298" s="18">
        <v>7.2852053750859458E-2</v>
      </c>
      <c r="AB298" s="18">
        <v>5.1271573364800031E-2</v>
      </c>
      <c r="AC298" s="18">
        <v>0</v>
      </c>
      <c r="AD298" s="18">
        <v>4.0417936526378491E-2</v>
      </c>
      <c r="AF298" s="18">
        <v>4.9092870125046609E-2</v>
      </c>
      <c r="AG298" s="18">
        <v>5.249438025424151E-2</v>
      </c>
      <c r="AH298" s="18">
        <v>7.949365546385366E-2</v>
      </c>
      <c r="AI298" s="18">
        <v>4.2525690529406253E-2</v>
      </c>
      <c r="AJ298" s="18">
        <v>4.6857037090703338E-2</v>
      </c>
      <c r="AK298" s="18">
        <v>5.3208450630181293E-2</v>
      </c>
      <c r="AL298" s="18">
        <v>2.1221440895686641E-2</v>
      </c>
      <c r="AM298" s="18">
        <v>3.7464816301795267E-2</v>
      </c>
      <c r="AO298" s="18">
        <v>3.8213840793924023E-2</v>
      </c>
      <c r="AP298" s="18">
        <v>4.3680517742613272E-2</v>
      </c>
      <c r="AQ298" s="18">
        <v>7.2067346523931763E-2</v>
      </c>
      <c r="AR298" s="18">
        <v>6.2920452518394288E-2</v>
      </c>
      <c r="AS298" s="18">
        <v>5.6072039284493863E-2</v>
      </c>
      <c r="AT298" s="18">
        <v>3.6109621896341697E-2</v>
      </c>
      <c r="AU298" s="18">
        <v>2.1379212364210819E-2</v>
      </c>
      <c r="AV298" s="18">
        <v>4.9957727086597979E-2</v>
      </c>
      <c r="AW298" s="18">
        <v>5.3969552552400768E-2</v>
      </c>
    </row>
    <row r="299" spans="2:49" x14ac:dyDescent="0.35">
      <c r="B299" s="17" t="s">
        <v>172</v>
      </c>
      <c r="C299" s="18">
        <v>4.4856588149265082E-2</v>
      </c>
      <c r="D299" s="18">
        <v>3.7873146362536227E-2</v>
      </c>
      <c r="E299" s="18">
        <v>6.2824962923170163E-2</v>
      </c>
      <c r="F299" s="18">
        <v>6.7783738374439295E-2</v>
      </c>
      <c r="G299" s="18">
        <v>3.4283260086408161E-2</v>
      </c>
      <c r="H299" s="18">
        <v>3.2349587962799187E-2</v>
      </c>
      <c r="I299" s="18">
        <v>3.4155448057067321E-2</v>
      </c>
      <c r="K299" s="18">
        <v>5.7606067022261093E-2</v>
      </c>
      <c r="L299" s="18">
        <v>3.312480343933507E-2</v>
      </c>
      <c r="N299" s="18">
        <v>3.1341317216386368E-2</v>
      </c>
      <c r="O299" s="18">
        <v>5.1301179462783252E-2</v>
      </c>
      <c r="P299" s="18">
        <v>2.645458148718012E-2</v>
      </c>
      <c r="Q299" s="18">
        <v>4.9927569599841133E-2</v>
      </c>
      <c r="R299" s="18">
        <v>5.7394912546940159E-2</v>
      </c>
      <c r="S299" s="18">
        <v>0.13866209592418469</v>
      </c>
      <c r="T299" s="18">
        <v>3.6547037431119728E-2</v>
      </c>
      <c r="V299" s="18">
        <v>4.4379545391429659E-2</v>
      </c>
      <c r="W299" s="18">
        <v>3.4686665989880287E-2</v>
      </c>
      <c r="X299" s="18">
        <v>5.4944872873474347E-2</v>
      </c>
      <c r="Y299" s="18">
        <v>8.943270068715542E-2</v>
      </c>
      <c r="Z299" s="18">
        <v>7.9822584379280734E-2</v>
      </c>
      <c r="AA299" s="18">
        <v>4.5817079428991769E-2</v>
      </c>
      <c r="AB299" s="18">
        <v>3.8480853370381707E-2</v>
      </c>
      <c r="AC299" s="18">
        <v>2.450413196387094E-2</v>
      </c>
      <c r="AD299" s="18">
        <v>9.7061400426191866E-2</v>
      </c>
      <c r="AF299" s="18">
        <v>4.1459216718323408E-2</v>
      </c>
      <c r="AG299" s="18">
        <v>4.485158806668179E-2</v>
      </c>
      <c r="AH299" s="18">
        <v>6.5360439434299714E-2</v>
      </c>
      <c r="AI299" s="18">
        <v>3.165223324130019E-2</v>
      </c>
      <c r="AJ299" s="18">
        <v>5.8980880667872861E-2</v>
      </c>
      <c r="AK299" s="18">
        <v>0</v>
      </c>
      <c r="AL299" s="18">
        <v>8.2011407221695004E-2</v>
      </c>
      <c r="AM299" s="18">
        <v>3.7018149321988207E-2</v>
      </c>
      <c r="AO299" s="18">
        <v>4.519726668613569E-2</v>
      </c>
      <c r="AP299" s="18">
        <v>4.2450165729509069E-2</v>
      </c>
      <c r="AQ299" s="18">
        <v>5.8670208661452873E-2</v>
      </c>
      <c r="AR299" s="18">
        <v>5.2403159013740083E-2</v>
      </c>
      <c r="AS299" s="18">
        <v>4.661497549315545E-2</v>
      </c>
      <c r="AT299" s="18">
        <v>0</v>
      </c>
      <c r="AU299" s="18">
        <v>2.9119221761567188E-2</v>
      </c>
      <c r="AV299" s="18">
        <v>1.9403972683877731E-2</v>
      </c>
      <c r="AW299" s="18">
        <v>0.1065940487543876</v>
      </c>
    </row>
    <row r="300" spans="2:49" x14ac:dyDescent="0.35">
      <c r="B300" s="17" t="s">
        <v>173</v>
      </c>
      <c r="C300" s="18">
        <v>3.95281919458483E-2</v>
      </c>
      <c r="D300" s="18">
        <v>4.2197528188248762E-2</v>
      </c>
      <c r="E300" s="18">
        <v>3.008555509300942E-2</v>
      </c>
      <c r="F300" s="18">
        <v>5.0209449779558393E-2</v>
      </c>
      <c r="G300" s="18">
        <v>2.2254013786609111E-2</v>
      </c>
      <c r="H300" s="18">
        <v>6.1081036264178247E-2</v>
      </c>
      <c r="I300" s="18">
        <v>3.4027120211085012E-2</v>
      </c>
      <c r="K300" s="18">
        <v>4.5051722117848088E-2</v>
      </c>
      <c r="L300" s="18">
        <v>3.4551999892703737E-2</v>
      </c>
      <c r="N300" s="18">
        <v>4.2818857851777858E-2</v>
      </c>
      <c r="O300" s="18">
        <v>3.9186885906892871E-2</v>
      </c>
      <c r="P300" s="18">
        <v>3.9372277279171829E-2</v>
      </c>
      <c r="Q300" s="18">
        <v>4.3524968824930337E-2</v>
      </c>
      <c r="R300" s="18">
        <v>3.4437755155026201E-2</v>
      </c>
      <c r="S300" s="18">
        <v>4.9193688468888622E-2</v>
      </c>
      <c r="T300" s="18">
        <v>0</v>
      </c>
      <c r="V300" s="18">
        <v>6.5060311529189188E-2</v>
      </c>
      <c r="W300" s="18">
        <v>2.7726389050810339E-2</v>
      </c>
      <c r="X300" s="18">
        <v>8.3846512076897056E-3</v>
      </c>
      <c r="Y300" s="18">
        <v>0</v>
      </c>
      <c r="Z300" s="18">
        <v>6.6547786806727252E-2</v>
      </c>
      <c r="AA300" s="18">
        <v>0</v>
      </c>
      <c r="AB300" s="18">
        <v>3.1625469501518913E-2</v>
      </c>
      <c r="AC300" s="18">
        <v>1.6370856985024222E-2</v>
      </c>
      <c r="AD300" s="18">
        <v>7.702167017112152E-2</v>
      </c>
      <c r="AF300" s="18">
        <v>6.3224003738333007E-2</v>
      </c>
      <c r="AG300" s="18">
        <v>2.6206733292284349E-2</v>
      </c>
      <c r="AH300" s="18">
        <v>7.7974319447828193E-3</v>
      </c>
      <c r="AI300" s="18">
        <v>0</v>
      </c>
      <c r="AJ300" s="18">
        <v>9.6759252468819057E-2</v>
      </c>
      <c r="AK300" s="18">
        <v>3.6627201063939047E-2</v>
      </c>
      <c r="AL300" s="18">
        <v>0</v>
      </c>
      <c r="AM300" s="18">
        <v>2.7793647431211051E-2</v>
      </c>
      <c r="AO300" s="18">
        <v>4.1208872835893667E-2</v>
      </c>
      <c r="AP300" s="18">
        <v>2.0497888004819179E-2</v>
      </c>
      <c r="AQ300" s="18">
        <v>1.500456938031826E-2</v>
      </c>
      <c r="AR300" s="18">
        <v>1.9805822955098269E-2</v>
      </c>
      <c r="AS300" s="18">
        <v>8.6163386050580326E-2</v>
      </c>
      <c r="AT300" s="18">
        <v>0</v>
      </c>
      <c r="AU300" s="18">
        <v>2.580942524316706E-2</v>
      </c>
      <c r="AV300" s="18">
        <v>6.6570004092510156E-3</v>
      </c>
      <c r="AW300" s="18">
        <v>9.9894928012439835E-2</v>
      </c>
    </row>
    <row r="301" spans="2:49" x14ac:dyDescent="0.35">
      <c r="B301" s="17" t="s">
        <v>174</v>
      </c>
      <c r="C301" s="18">
        <v>3.4611646676778969E-2</v>
      </c>
      <c r="D301" s="18">
        <v>5.8342558759041693E-2</v>
      </c>
      <c r="E301" s="18">
        <v>6.5958661777747646E-2</v>
      </c>
      <c r="F301" s="18">
        <v>5.0621820130008058E-2</v>
      </c>
      <c r="G301" s="18">
        <v>1.5862320478511532E-2</v>
      </c>
      <c r="H301" s="18">
        <v>2.8209693706714441E-2</v>
      </c>
      <c r="I301" s="18">
        <v>6.8525921573616283E-3</v>
      </c>
      <c r="K301" s="18">
        <v>2.6393608891832909E-2</v>
      </c>
      <c r="L301" s="18">
        <v>4.1769939771013287E-2</v>
      </c>
      <c r="N301" s="18">
        <v>5.0883802765336508E-2</v>
      </c>
      <c r="O301" s="18">
        <v>2.953303541303098E-2</v>
      </c>
      <c r="P301" s="18">
        <v>2.587291273759014E-2</v>
      </c>
      <c r="Q301" s="18">
        <v>1.792746444664901E-2</v>
      </c>
      <c r="R301" s="18">
        <v>4.1792323317824398E-2</v>
      </c>
      <c r="S301" s="18">
        <v>0.15505278101769429</v>
      </c>
      <c r="T301" s="18">
        <v>0</v>
      </c>
      <c r="V301" s="18">
        <v>2.844899835222231E-2</v>
      </c>
      <c r="W301" s="18">
        <v>3.9930066825195787E-2</v>
      </c>
      <c r="X301" s="18">
        <v>0</v>
      </c>
      <c r="Y301" s="18">
        <v>3.7425877499209802E-2</v>
      </c>
      <c r="Z301" s="18">
        <v>3.2646266452898261E-2</v>
      </c>
      <c r="AA301" s="18">
        <v>0</v>
      </c>
      <c r="AB301" s="18">
        <v>4.4384280289712232E-2</v>
      </c>
      <c r="AC301" s="18">
        <v>2.7314561609270229E-2</v>
      </c>
      <c r="AD301" s="18">
        <v>5.9279884162909822E-2</v>
      </c>
      <c r="AF301" s="18">
        <v>3.3845346591075832E-2</v>
      </c>
      <c r="AG301" s="18">
        <v>3.6682261308398752E-2</v>
      </c>
      <c r="AH301" s="18">
        <v>6.7385563586987536E-3</v>
      </c>
      <c r="AI301" s="18">
        <v>4.8173775111980843E-2</v>
      </c>
      <c r="AJ301" s="18">
        <v>3.6390583880711633E-2</v>
      </c>
      <c r="AK301" s="18">
        <v>0</v>
      </c>
      <c r="AL301" s="18">
        <v>0</v>
      </c>
      <c r="AM301" s="18">
        <v>4.2463918549868328E-2</v>
      </c>
      <c r="AO301" s="18">
        <v>4.0078877673497007E-2</v>
      </c>
      <c r="AP301" s="18">
        <v>4.8721375032773503E-2</v>
      </c>
      <c r="AQ301" s="18">
        <v>7.5056450368590098E-3</v>
      </c>
      <c r="AR301" s="18">
        <v>3.7960974440901733E-2</v>
      </c>
      <c r="AS301" s="18">
        <v>2.8732084400980851E-2</v>
      </c>
      <c r="AT301" s="18">
        <v>2.8199373934066681E-2</v>
      </c>
      <c r="AU301" s="18">
        <v>4.0630939898140213E-2</v>
      </c>
      <c r="AV301" s="18">
        <v>1.2809040942634881E-2</v>
      </c>
      <c r="AW301" s="18">
        <v>1.9866843965327619E-2</v>
      </c>
    </row>
    <row r="302" spans="2:49" x14ac:dyDescent="0.35">
      <c r="B302" s="17" t="s">
        <v>175</v>
      </c>
      <c r="C302" s="18">
        <v>2.40245563675449E-2</v>
      </c>
      <c r="D302" s="18">
        <v>2.2955774541428161E-2</v>
      </c>
      <c r="E302" s="18">
        <v>4.2295589230557873E-2</v>
      </c>
      <c r="F302" s="18">
        <v>2.612528555533725E-2</v>
      </c>
      <c r="G302" s="18">
        <v>1.0471033295129901E-2</v>
      </c>
      <c r="H302" s="18">
        <v>2.9609015143845629E-2</v>
      </c>
      <c r="I302" s="18">
        <v>1.498923879687568E-2</v>
      </c>
      <c r="K302" s="18">
        <v>2.9908648860569761E-2</v>
      </c>
      <c r="L302" s="18">
        <v>1.862774482351056E-2</v>
      </c>
      <c r="N302" s="18">
        <v>1.7019115670919498E-2</v>
      </c>
      <c r="O302" s="18">
        <v>2.7765154563747022E-2</v>
      </c>
      <c r="P302" s="18">
        <v>3.0375340652740768E-2</v>
      </c>
      <c r="Q302" s="18">
        <v>2.5022533975527769E-2</v>
      </c>
      <c r="R302" s="18">
        <v>2.823926021205168E-2</v>
      </c>
      <c r="S302" s="18">
        <v>0</v>
      </c>
      <c r="T302" s="18">
        <v>2.6992677817897499E-2</v>
      </c>
      <c r="V302" s="18">
        <v>1.425174003082543E-2</v>
      </c>
      <c r="W302" s="18">
        <v>2.6081190567548571E-2</v>
      </c>
      <c r="X302" s="18">
        <v>3.5111723353535837E-2</v>
      </c>
      <c r="Y302" s="18">
        <v>6.9006116982027271E-2</v>
      </c>
      <c r="Z302" s="18">
        <v>0</v>
      </c>
      <c r="AA302" s="18">
        <v>2.0427095576555681E-2</v>
      </c>
      <c r="AB302" s="18">
        <v>3.3619183698457261E-2</v>
      </c>
      <c r="AC302" s="18">
        <v>1.643133645003236E-2</v>
      </c>
      <c r="AD302" s="18">
        <v>0</v>
      </c>
      <c r="AF302" s="18">
        <v>2.449277604110359E-2</v>
      </c>
      <c r="AG302" s="18">
        <v>2.048169009693036E-2</v>
      </c>
      <c r="AH302" s="18">
        <v>3.3009594617293338E-2</v>
      </c>
      <c r="AI302" s="18">
        <v>4.3677462296625301E-2</v>
      </c>
      <c r="AJ302" s="18">
        <v>1.680862537307308E-2</v>
      </c>
      <c r="AK302" s="18">
        <v>3.9627745269923027E-2</v>
      </c>
      <c r="AL302" s="18">
        <v>4.9897902714324607E-2</v>
      </c>
      <c r="AM302" s="18">
        <v>2.1349319175167511E-2</v>
      </c>
      <c r="AO302" s="18">
        <v>2.5943211774287069E-2</v>
      </c>
      <c r="AP302" s="18">
        <v>3.049806682793052E-2</v>
      </c>
      <c r="AQ302" s="18">
        <v>1.8815172847456312E-2</v>
      </c>
      <c r="AR302" s="18">
        <v>3.4369614992481347E-2</v>
      </c>
      <c r="AS302" s="18">
        <v>1.1224239810538829E-2</v>
      </c>
      <c r="AT302" s="18">
        <v>0</v>
      </c>
      <c r="AU302" s="18">
        <v>1.4649553902005971E-2</v>
      </c>
      <c r="AV302" s="18">
        <v>3.1326520320517942E-2</v>
      </c>
      <c r="AW302" s="18">
        <v>4.0282403364832978E-2</v>
      </c>
    </row>
    <row r="303" spans="2:49" x14ac:dyDescent="0.35">
      <c r="B303" s="17" t="s">
        <v>176</v>
      </c>
      <c r="C303" s="18">
        <v>6.3381729705418877E-3</v>
      </c>
      <c r="D303" s="18">
        <v>5.1574421707059016E-3</v>
      </c>
      <c r="E303" s="18">
        <v>8.1871174544030419E-3</v>
      </c>
      <c r="F303" s="18">
        <v>6.8766873581676971E-3</v>
      </c>
      <c r="G303" s="18">
        <v>3.1460520050378411E-3</v>
      </c>
      <c r="H303" s="18">
        <v>7.2847993956650647E-3</v>
      </c>
      <c r="I303" s="18">
        <v>6.5873301158796633E-3</v>
      </c>
      <c r="K303" s="18">
        <v>7.5530440949637791E-3</v>
      </c>
      <c r="L303" s="18">
        <v>5.2312076545933993E-3</v>
      </c>
      <c r="N303" s="18">
        <v>4.419218772421179E-3</v>
      </c>
      <c r="O303" s="18">
        <v>1.16505794650475E-2</v>
      </c>
      <c r="P303" s="18">
        <v>0</v>
      </c>
      <c r="Q303" s="18">
        <v>0</v>
      </c>
      <c r="R303" s="18">
        <v>1.6605765494627969E-2</v>
      </c>
      <c r="S303" s="18">
        <v>3.9490176197399272E-2</v>
      </c>
      <c r="T303" s="18">
        <v>0</v>
      </c>
      <c r="V303" s="18">
        <v>7.8773144346646236E-3</v>
      </c>
      <c r="W303" s="18">
        <v>8.7536691449809131E-3</v>
      </c>
      <c r="X303" s="18">
        <v>9.662156823957449E-3</v>
      </c>
      <c r="Y303" s="18">
        <v>1.193391125764799E-2</v>
      </c>
      <c r="Z303" s="18">
        <v>0</v>
      </c>
      <c r="AA303" s="18">
        <v>0</v>
      </c>
      <c r="AB303" s="18">
        <v>2.5691225472782701E-3</v>
      </c>
      <c r="AC303" s="18">
        <v>0</v>
      </c>
      <c r="AD303" s="18">
        <v>0</v>
      </c>
      <c r="AF303" s="18">
        <v>1.082443725244186E-2</v>
      </c>
      <c r="AG303" s="18">
        <v>6.3258426627149367E-3</v>
      </c>
      <c r="AH303" s="18">
        <v>1.5438772223165311E-2</v>
      </c>
      <c r="AI303" s="18">
        <v>8.2585046786529011E-3</v>
      </c>
      <c r="AJ303" s="18">
        <v>7.1727362043579141E-3</v>
      </c>
      <c r="AK303" s="18">
        <v>0</v>
      </c>
      <c r="AL303" s="18">
        <v>0</v>
      </c>
      <c r="AM303" s="18">
        <v>0</v>
      </c>
      <c r="AO303" s="18">
        <v>1.469050280856259E-2</v>
      </c>
      <c r="AP303" s="18">
        <v>6.8278730425705078E-3</v>
      </c>
      <c r="AQ303" s="18">
        <v>8.2985766982461486E-3</v>
      </c>
      <c r="AR303" s="18">
        <v>4.9386462471689464E-3</v>
      </c>
      <c r="AS303" s="18">
        <v>2.4813234578007562E-3</v>
      </c>
      <c r="AT303" s="18">
        <v>0</v>
      </c>
      <c r="AU303" s="18">
        <v>0</v>
      </c>
      <c r="AV303" s="18">
        <v>8.6033863553014404E-3</v>
      </c>
      <c r="AW303" s="18">
        <v>0</v>
      </c>
    </row>
    <row r="304" spans="2:49" x14ac:dyDescent="0.35">
      <c r="B304" s="17" t="s">
        <v>177</v>
      </c>
      <c r="C304" s="18">
        <v>5.828274565529144E-3</v>
      </c>
      <c r="D304" s="18">
        <v>1.2723206526451749E-2</v>
      </c>
      <c r="E304" s="18">
        <v>2.080899298241257E-2</v>
      </c>
      <c r="F304" s="18">
        <v>1.877433573925745E-3</v>
      </c>
      <c r="G304" s="18">
        <v>0</v>
      </c>
      <c r="H304" s="18">
        <v>0</v>
      </c>
      <c r="I304" s="18">
        <v>2.6493856902468482E-3</v>
      </c>
      <c r="K304" s="18">
        <v>6.3208408929412039E-3</v>
      </c>
      <c r="L304" s="18">
        <v>5.39671770463389E-3</v>
      </c>
      <c r="N304" s="18">
        <v>8.0576949703384908E-3</v>
      </c>
      <c r="O304" s="18">
        <v>3.5466145693891409E-3</v>
      </c>
      <c r="P304" s="18">
        <v>0</v>
      </c>
      <c r="Q304" s="18">
        <v>1.461806135263536E-3</v>
      </c>
      <c r="R304" s="18">
        <v>1.9664332138844661E-2</v>
      </c>
      <c r="S304" s="18">
        <v>2.0922192931231161E-2</v>
      </c>
      <c r="T304" s="18">
        <v>0</v>
      </c>
      <c r="V304" s="18">
        <v>9.0072618536034873E-3</v>
      </c>
      <c r="W304" s="18">
        <v>4.7813459136136676E-3</v>
      </c>
      <c r="X304" s="18">
        <v>8.4949858805894694E-3</v>
      </c>
      <c r="Y304" s="18">
        <v>9.7183196203062799E-3</v>
      </c>
      <c r="Z304" s="18">
        <v>2.2958254913893118E-2</v>
      </c>
      <c r="AA304" s="18">
        <v>0</v>
      </c>
      <c r="AB304" s="18">
        <v>2.5950484697536001E-3</v>
      </c>
      <c r="AC304" s="18">
        <v>0</v>
      </c>
      <c r="AD304" s="18">
        <v>0</v>
      </c>
      <c r="AF304" s="18">
        <v>7.8518197873032759E-3</v>
      </c>
      <c r="AG304" s="18">
        <v>5.6170652889433476E-3</v>
      </c>
      <c r="AH304" s="18">
        <v>3.1631013543418893E-2</v>
      </c>
      <c r="AI304" s="18">
        <v>1.2072796971212701E-2</v>
      </c>
      <c r="AJ304" s="18">
        <v>0</v>
      </c>
      <c r="AK304" s="18">
        <v>0</v>
      </c>
      <c r="AL304" s="18">
        <v>0</v>
      </c>
      <c r="AM304" s="18">
        <v>0</v>
      </c>
      <c r="AO304" s="18">
        <v>1.432133081871249E-2</v>
      </c>
      <c r="AP304" s="18">
        <v>9.9775043176431755E-3</v>
      </c>
      <c r="AQ304" s="18">
        <v>1.404181585036824E-2</v>
      </c>
      <c r="AR304" s="18">
        <v>0</v>
      </c>
      <c r="AS304" s="18">
        <v>0</v>
      </c>
      <c r="AT304" s="18">
        <v>0</v>
      </c>
      <c r="AU304" s="18">
        <v>0</v>
      </c>
      <c r="AV304" s="18">
        <v>0</v>
      </c>
      <c r="AW304" s="18">
        <v>0</v>
      </c>
    </row>
    <row r="305" spans="2:49" x14ac:dyDescent="0.35">
      <c r="B305" s="17" t="s">
        <v>178</v>
      </c>
      <c r="C305" s="18">
        <v>5.1844297985677969E-3</v>
      </c>
      <c r="D305" s="18">
        <v>3.8533721473671418E-3</v>
      </c>
      <c r="E305" s="18">
        <v>1.151209632619889E-2</v>
      </c>
      <c r="F305" s="18">
        <v>1.344950507549998E-2</v>
      </c>
      <c r="G305" s="18">
        <v>0</v>
      </c>
      <c r="H305" s="18">
        <v>0</v>
      </c>
      <c r="I305" s="18">
        <v>2.254084650991155E-3</v>
      </c>
      <c r="K305" s="18">
        <v>6.5509665117324768E-3</v>
      </c>
      <c r="L305" s="18">
        <v>3.928967744490152E-3</v>
      </c>
      <c r="N305" s="18">
        <v>3.5537448873840462E-3</v>
      </c>
      <c r="O305" s="18">
        <v>5.000567353762528E-3</v>
      </c>
      <c r="P305" s="18">
        <v>3.8976296421723588E-3</v>
      </c>
      <c r="Q305" s="18">
        <v>2.4796036075722932E-3</v>
      </c>
      <c r="R305" s="18">
        <v>8.489822060251416E-3</v>
      </c>
      <c r="S305" s="18">
        <v>6.4628004820801152E-2</v>
      </c>
      <c r="T305" s="18">
        <v>0</v>
      </c>
      <c r="V305" s="18">
        <v>9.6503158338001552E-3</v>
      </c>
      <c r="W305" s="18">
        <v>2.0809584971100878E-3</v>
      </c>
      <c r="X305" s="18">
        <v>8.4949858805894694E-3</v>
      </c>
      <c r="Y305" s="18">
        <v>2.5919830690938148E-2</v>
      </c>
      <c r="Z305" s="18">
        <v>0</v>
      </c>
      <c r="AA305" s="18">
        <v>0</v>
      </c>
      <c r="AB305" s="18">
        <v>1.93888504484144E-3</v>
      </c>
      <c r="AC305" s="18">
        <v>0</v>
      </c>
      <c r="AD305" s="18">
        <v>0</v>
      </c>
      <c r="AF305" s="18">
        <v>1.6252419892494461E-2</v>
      </c>
      <c r="AG305" s="18">
        <v>1.8593065748240469E-3</v>
      </c>
      <c r="AH305" s="18">
        <v>1.4353344126825049E-2</v>
      </c>
      <c r="AI305" s="18">
        <v>7.8052568546780974E-3</v>
      </c>
      <c r="AJ305" s="18">
        <v>0</v>
      </c>
      <c r="AK305" s="18">
        <v>0</v>
      </c>
      <c r="AL305" s="18">
        <v>0</v>
      </c>
      <c r="AM305" s="18">
        <v>2.0060993890340371E-3</v>
      </c>
      <c r="AO305" s="18">
        <v>1.474939281332931E-2</v>
      </c>
      <c r="AP305" s="18">
        <v>3.0170279426210982E-3</v>
      </c>
      <c r="AQ305" s="18">
        <v>1.509933297836547E-2</v>
      </c>
      <c r="AR305" s="18">
        <v>4.6676007308181847E-3</v>
      </c>
      <c r="AS305" s="18">
        <v>2.7751814699898611E-3</v>
      </c>
      <c r="AT305" s="18">
        <v>0</v>
      </c>
      <c r="AU305" s="18">
        <v>0</v>
      </c>
      <c r="AV305" s="18">
        <v>0</v>
      </c>
      <c r="AW305" s="18">
        <v>0</v>
      </c>
    </row>
    <row r="306" spans="2:49" x14ac:dyDescent="0.35">
      <c r="B306" s="17" t="s">
        <v>140</v>
      </c>
      <c r="C306" s="18">
        <v>0.16782922201442901</v>
      </c>
      <c r="D306" s="18">
        <v>0.21456503192975951</v>
      </c>
      <c r="E306" s="18">
        <v>0.13615113278776711</v>
      </c>
      <c r="F306" s="18">
        <v>0.1992282113060814</v>
      </c>
      <c r="G306" s="18">
        <v>0.15451892131351669</v>
      </c>
      <c r="H306" s="18">
        <v>0.17152363445298779</v>
      </c>
      <c r="I306" s="18">
        <v>0.1533877696715199</v>
      </c>
      <c r="K306" s="18">
        <v>7.3473176658023581E-2</v>
      </c>
      <c r="L306" s="18">
        <v>0.25730086920444323</v>
      </c>
      <c r="N306" s="18">
        <v>0.2309171032083677</v>
      </c>
      <c r="O306" s="18">
        <v>0.16989981076776511</v>
      </c>
      <c r="P306" s="18">
        <v>0.124435703259758</v>
      </c>
      <c r="Q306" s="18">
        <v>0.12134364219986531</v>
      </c>
      <c r="R306" s="18">
        <v>9.2574935868665345E-2</v>
      </c>
      <c r="S306" s="18">
        <v>0.1038400622115713</v>
      </c>
      <c r="T306" s="18">
        <v>0.39504428200982211</v>
      </c>
      <c r="V306" s="18">
        <v>8.6757621108800337E-2</v>
      </c>
      <c r="W306" s="18">
        <v>0.1482232986054029</v>
      </c>
      <c r="X306" s="18">
        <v>0.1186312795909185</v>
      </c>
      <c r="Y306" s="18">
        <v>0.20486947816361731</v>
      </c>
      <c r="Z306" s="18">
        <v>0.15130791662052381</v>
      </c>
      <c r="AA306" s="18">
        <v>0.14858755364036511</v>
      </c>
      <c r="AB306" s="18">
        <v>0.28517383042667582</v>
      </c>
      <c r="AC306" s="18">
        <v>0.40009506176911103</v>
      </c>
      <c r="AD306" s="18">
        <v>0.17243383969207679</v>
      </c>
      <c r="AF306" s="18">
        <v>9.1597634738157449E-2</v>
      </c>
      <c r="AG306" s="18">
        <v>0.12189650488233091</v>
      </c>
      <c r="AH306" s="18">
        <v>0.1221775579510867</v>
      </c>
      <c r="AI306" s="18">
        <v>0.18627256835994699</v>
      </c>
      <c r="AJ306" s="18">
        <v>0.1206004023703222</v>
      </c>
      <c r="AK306" s="18">
        <v>0.13483591879440759</v>
      </c>
      <c r="AL306" s="18">
        <v>0.49140072308917498</v>
      </c>
      <c r="AM306" s="18">
        <v>0.31639810487563119</v>
      </c>
      <c r="AO306" s="18">
        <v>0.1010554677902944</v>
      </c>
      <c r="AP306" s="18">
        <v>0.1220139410568447</v>
      </c>
      <c r="AQ306" s="18">
        <v>0.1482956997850457</v>
      </c>
      <c r="AR306" s="18">
        <v>0.16907902519979079</v>
      </c>
      <c r="AS306" s="18">
        <v>0.1228580566580536</v>
      </c>
      <c r="AT306" s="18">
        <v>0.13812712590861409</v>
      </c>
      <c r="AU306" s="18">
        <v>0.44791916371489482</v>
      </c>
      <c r="AV306" s="18">
        <v>0.36970585408308088</v>
      </c>
      <c r="AW306" s="18">
        <v>0.18035586128711559</v>
      </c>
    </row>
    <row r="307" spans="2:49" x14ac:dyDescent="0.35">
      <c r="B307" s="17" t="s">
        <v>45</v>
      </c>
      <c r="C307" s="18">
        <v>3.2951705782479877E-2</v>
      </c>
      <c r="D307" s="18">
        <v>1.5802936489178271E-2</v>
      </c>
      <c r="E307" s="18">
        <v>1.0427805676878441E-2</v>
      </c>
      <c r="F307" s="18">
        <v>5.7993756549922851E-2</v>
      </c>
      <c r="G307" s="18">
        <v>3.8387377834252653E-2</v>
      </c>
      <c r="H307" s="18">
        <v>3.41668939845595E-2</v>
      </c>
      <c r="I307" s="18">
        <v>3.4399693049741782E-2</v>
      </c>
      <c r="K307" s="18">
        <v>3.2573538578758658E-2</v>
      </c>
      <c r="L307" s="18">
        <v>3.3481270981779471E-2</v>
      </c>
      <c r="N307" s="18">
        <v>2.5143579800343801E-2</v>
      </c>
      <c r="O307" s="18">
        <v>3.0089563400273411E-2</v>
      </c>
      <c r="P307" s="18">
        <v>2.8472566534215472E-2</v>
      </c>
      <c r="Q307" s="18">
        <v>3.8022124688401528E-2</v>
      </c>
      <c r="R307" s="18">
        <v>3.1689803071772313E-2</v>
      </c>
      <c r="S307" s="18">
        <v>0</v>
      </c>
      <c r="T307" s="18">
        <v>0.1100943416823307</v>
      </c>
      <c r="V307" s="18">
        <v>3.8222440631853927E-2</v>
      </c>
      <c r="W307" s="18">
        <v>2.383951042833438E-2</v>
      </c>
      <c r="X307" s="18">
        <v>1.7308518221243831E-2</v>
      </c>
      <c r="Y307" s="18">
        <v>2.421702992285802E-2</v>
      </c>
      <c r="Z307" s="18">
        <v>2.5644150098827461E-2</v>
      </c>
      <c r="AA307" s="18">
        <v>3.7660011756528597E-2</v>
      </c>
      <c r="AB307" s="18">
        <v>3.5662623879189698E-2</v>
      </c>
      <c r="AC307" s="18">
        <v>0.1065850568614249</v>
      </c>
      <c r="AD307" s="18">
        <v>2.193051578047123E-2</v>
      </c>
      <c r="AF307" s="18">
        <v>3.12570980541272E-2</v>
      </c>
      <c r="AG307" s="18">
        <v>2.5855488315065029E-2</v>
      </c>
      <c r="AH307" s="18">
        <v>6.6824231605935366E-3</v>
      </c>
      <c r="AI307" s="18">
        <v>4.6432256190784171E-2</v>
      </c>
      <c r="AJ307" s="18">
        <v>4.3285344559001557E-2</v>
      </c>
      <c r="AK307" s="18">
        <v>1.82546152716891E-2</v>
      </c>
      <c r="AL307" s="18">
        <v>8.9769952090823307E-2</v>
      </c>
      <c r="AM307" s="18">
        <v>3.8498703637624233E-2</v>
      </c>
      <c r="AO307" s="18">
        <v>3.0356821403286601E-2</v>
      </c>
      <c r="AP307" s="18">
        <v>1.9246298170639199E-2</v>
      </c>
      <c r="AQ307" s="18">
        <v>5.3806259762532484E-3</v>
      </c>
      <c r="AR307" s="18">
        <v>4.4891794406713613E-2</v>
      </c>
      <c r="AS307" s="18">
        <v>4.0450506554093858E-2</v>
      </c>
      <c r="AT307" s="18">
        <v>2.2497820508290679E-2</v>
      </c>
      <c r="AU307" s="18">
        <v>5.7081210461051309E-2</v>
      </c>
      <c r="AV307" s="18">
        <v>5.8195559520665553E-2</v>
      </c>
      <c r="AW307" s="18">
        <v>2.6046231776611709E-2</v>
      </c>
    </row>
    <row r="309" spans="2:49" ht="58" x14ac:dyDescent="0.35">
      <c r="B309" s="14" t="s">
        <v>179</v>
      </c>
    </row>
    <row r="310" spans="2:49" x14ac:dyDescent="0.35">
      <c r="B310" s="15" t="s">
        <v>18</v>
      </c>
    </row>
    <row r="311" spans="2:49" x14ac:dyDescent="0.35">
      <c r="B311" s="11" t="s">
        <v>59</v>
      </c>
      <c r="C311" s="16">
        <v>2028</v>
      </c>
      <c r="D311" s="16">
        <v>248</v>
      </c>
      <c r="E311" s="16">
        <v>354</v>
      </c>
      <c r="F311" s="16">
        <v>365</v>
      </c>
      <c r="G311" s="16">
        <v>348</v>
      </c>
      <c r="H311" s="16">
        <v>295</v>
      </c>
      <c r="I311" s="16">
        <v>418</v>
      </c>
      <c r="K311" s="16">
        <v>1004</v>
      </c>
      <c r="L311" s="16">
        <v>1018</v>
      </c>
      <c r="N311" s="16">
        <v>515</v>
      </c>
      <c r="O311" s="16">
        <v>455</v>
      </c>
      <c r="P311" s="16">
        <v>200</v>
      </c>
      <c r="Q311" s="16">
        <v>507</v>
      </c>
      <c r="R311" s="16">
        <v>238</v>
      </c>
      <c r="S311" s="16">
        <v>44</v>
      </c>
      <c r="T311" s="16">
        <v>69</v>
      </c>
      <c r="V311" s="16">
        <v>565</v>
      </c>
      <c r="W311" s="16">
        <v>604</v>
      </c>
      <c r="X311" s="16">
        <v>114</v>
      </c>
      <c r="Y311" s="16">
        <v>70</v>
      </c>
      <c r="Z311" s="16">
        <v>36</v>
      </c>
      <c r="AA311" s="16">
        <v>44</v>
      </c>
      <c r="AB311" s="16">
        <v>442</v>
      </c>
      <c r="AC311" s="16">
        <v>63</v>
      </c>
      <c r="AD311" s="16">
        <v>90</v>
      </c>
      <c r="AF311" s="16">
        <v>336</v>
      </c>
      <c r="AG311" s="16">
        <v>677</v>
      </c>
      <c r="AH311" s="16">
        <v>121</v>
      </c>
      <c r="AI311" s="16">
        <v>125</v>
      </c>
      <c r="AJ311" s="16">
        <v>261</v>
      </c>
      <c r="AK311" s="16">
        <v>43</v>
      </c>
      <c r="AL311" s="16">
        <v>45</v>
      </c>
      <c r="AM311" s="16">
        <v>420</v>
      </c>
      <c r="AO311" s="16">
        <v>312</v>
      </c>
      <c r="AP311" s="16">
        <v>557</v>
      </c>
      <c r="AQ311" s="16">
        <v>134</v>
      </c>
      <c r="AR311" s="16">
        <v>212</v>
      </c>
      <c r="AS311" s="16">
        <v>419</v>
      </c>
      <c r="AT311" s="16">
        <v>33</v>
      </c>
      <c r="AU311" s="16">
        <v>137</v>
      </c>
      <c r="AV311" s="16">
        <v>147</v>
      </c>
      <c r="AW311" s="16">
        <v>77</v>
      </c>
    </row>
    <row r="312" spans="2:49" x14ac:dyDescent="0.35">
      <c r="B312" s="12" t="s">
        <v>60</v>
      </c>
      <c r="C312" s="16">
        <v>2032</v>
      </c>
      <c r="D312" s="16">
        <v>215</v>
      </c>
      <c r="E312" s="16">
        <v>345</v>
      </c>
      <c r="F312" s="16">
        <v>345</v>
      </c>
      <c r="G312" s="16">
        <v>314</v>
      </c>
      <c r="H312" s="16">
        <v>328</v>
      </c>
      <c r="I312" s="16">
        <v>485</v>
      </c>
      <c r="K312" s="16">
        <v>981</v>
      </c>
      <c r="L312" s="16">
        <v>1045</v>
      </c>
      <c r="N312" s="16">
        <v>540</v>
      </c>
      <c r="O312" s="16">
        <v>458</v>
      </c>
      <c r="P312" s="16">
        <v>208</v>
      </c>
      <c r="Q312" s="16">
        <v>495</v>
      </c>
      <c r="R312" s="16">
        <v>222</v>
      </c>
      <c r="S312" s="16">
        <v>37</v>
      </c>
      <c r="T312" s="16">
        <v>71</v>
      </c>
      <c r="V312" s="16">
        <v>598</v>
      </c>
      <c r="W312" s="16">
        <v>590</v>
      </c>
      <c r="X312" s="16">
        <v>115</v>
      </c>
      <c r="Y312" s="16">
        <v>67</v>
      </c>
      <c r="Z312" s="16">
        <v>39</v>
      </c>
      <c r="AA312" s="16">
        <v>44</v>
      </c>
      <c r="AB312" s="16">
        <v>427</v>
      </c>
      <c r="AC312" s="16">
        <v>61</v>
      </c>
      <c r="AD312" s="16">
        <v>90</v>
      </c>
      <c r="AF312" s="16">
        <v>355</v>
      </c>
      <c r="AG312" s="16">
        <v>660</v>
      </c>
      <c r="AH312" s="16">
        <v>123</v>
      </c>
      <c r="AI312" s="16">
        <v>120</v>
      </c>
      <c r="AJ312" s="16">
        <v>274</v>
      </c>
      <c r="AK312" s="16">
        <v>44</v>
      </c>
      <c r="AL312" s="16">
        <v>43</v>
      </c>
      <c r="AM312" s="16">
        <v>413</v>
      </c>
      <c r="AO312" s="16">
        <v>321</v>
      </c>
      <c r="AP312" s="16">
        <v>538</v>
      </c>
      <c r="AQ312" s="16">
        <v>134</v>
      </c>
      <c r="AR312" s="16">
        <v>200</v>
      </c>
      <c r="AS312" s="16">
        <v>442</v>
      </c>
      <c r="AT312" s="16">
        <v>36</v>
      </c>
      <c r="AU312" s="16">
        <v>136</v>
      </c>
      <c r="AV312" s="16">
        <v>151</v>
      </c>
      <c r="AW312" s="16">
        <v>75</v>
      </c>
    </row>
    <row r="313" spans="2:49" x14ac:dyDescent="0.35">
      <c r="B313" s="17" t="s">
        <v>148</v>
      </c>
      <c r="C313" s="18">
        <v>0.1095015465700316</v>
      </c>
      <c r="D313" s="18">
        <v>0.12784559889899469</v>
      </c>
      <c r="E313" s="18">
        <v>0.16846767459327899</v>
      </c>
      <c r="F313" s="18">
        <v>0.12635369945052449</v>
      </c>
      <c r="G313" s="18">
        <v>9.4418200365525479E-2</v>
      </c>
      <c r="H313" s="18">
        <v>0.108360107141388</v>
      </c>
      <c r="I313" s="18">
        <v>5.7938020161180021E-2</v>
      </c>
      <c r="K313" s="18">
        <v>0.13262760213958619</v>
      </c>
      <c r="L313" s="18">
        <v>8.8370502959958283E-2</v>
      </c>
      <c r="N313" s="18">
        <v>0.1237968432039718</v>
      </c>
      <c r="O313" s="18">
        <v>0.10467487505726331</v>
      </c>
      <c r="P313" s="18">
        <v>8.6751297158606397E-2</v>
      </c>
      <c r="Q313" s="18">
        <v>0.1018522862690949</v>
      </c>
      <c r="R313" s="18">
        <v>0.1230587159616978</v>
      </c>
      <c r="S313" s="18">
        <v>0.18738917681704489</v>
      </c>
      <c r="T313" s="18">
        <v>6.8756388863143461E-2</v>
      </c>
      <c r="V313" s="18">
        <v>0.1359209523413297</v>
      </c>
      <c r="W313" s="18">
        <v>0.1038576082810836</v>
      </c>
      <c r="X313" s="18">
        <v>9.334660240907576E-2</v>
      </c>
      <c r="Y313" s="18">
        <v>7.2401438150344458E-2</v>
      </c>
      <c r="Z313" s="18">
        <v>0.24898436474920099</v>
      </c>
      <c r="AA313" s="18">
        <v>3.8442913540354208E-2</v>
      </c>
      <c r="AB313" s="18">
        <v>9.1097256656716932E-2</v>
      </c>
      <c r="AC313" s="18">
        <v>1.542417263307915E-2</v>
      </c>
      <c r="AD313" s="18">
        <v>0.14449282315542231</v>
      </c>
      <c r="AF313" s="18">
        <v>0.1462625328602403</v>
      </c>
      <c r="AG313" s="18">
        <v>0.10409878021697019</v>
      </c>
      <c r="AH313" s="18">
        <v>0.1057709575269191</v>
      </c>
      <c r="AI313" s="18">
        <v>8.3648836748022745E-2</v>
      </c>
      <c r="AJ313" s="18">
        <v>0.17948129752349981</v>
      </c>
      <c r="AK313" s="18">
        <v>8.6898605804300727E-2</v>
      </c>
      <c r="AL313" s="18">
        <v>2.783205369890298E-2</v>
      </c>
      <c r="AM313" s="18">
        <v>5.9549436309187943E-2</v>
      </c>
      <c r="AO313" s="18">
        <v>0.13018129557007871</v>
      </c>
      <c r="AP313" s="18">
        <v>0.1085449211124709</v>
      </c>
      <c r="AQ313" s="18">
        <v>9.2004270545437028E-2</v>
      </c>
      <c r="AR313" s="18">
        <v>4.7521883219874148E-2</v>
      </c>
      <c r="AS313" s="18">
        <v>0.18308697462473811</v>
      </c>
      <c r="AT313" s="18">
        <v>2.2497820508290679E-2</v>
      </c>
      <c r="AU313" s="18">
        <v>6.2104241943785707E-2</v>
      </c>
      <c r="AV313" s="18">
        <v>2.2090758960423212E-2</v>
      </c>
      <c r="AW313" s="18">
        <v>9.3039183220161095E-2</v>
      </c>
    </row>
    <row r="314" spans="2:49" x14ac:dyDescent="0.35">
      <c r="B314" s="17" t="s">
        <v>149</v>
      </c>
      <c r="C314" s="18">
        <v>0.27720849194029001</v>
      </c>
      <c r="D314" s="18">
        <v>0.2780660350287899</v>
      </c>
      <c r="E314" s="18">
        <v>0.34539909112331663</v>
      </c>
      <c r="F314" s="18">
        <v>0.32747356284791068</v>
      </c>
      <c r="G314" s="18">
        <v>0.31101594060047871</v>
      </c>
      <c r="H314" s="18">
        <v>0.2051931373641564</v>
      </c>
      <c r="I314" s="18">
        <v>0.21942011812010639</v>
      </c>
      <c r="K314" s="18">
        <v>0.30175640433960038</v>
      </c>
      <c r="L314" s="18">
        <v>0.25493517075137478</v>
      </c>
      <c r="N314" s="18">
        <v>0.27242612000861632</v>
      </c>
      <c r="O314" s="18">
        <v>0.26382796832786848</v>
      </c>
      <c r="P314" s="18">
        <v>0.30448925187992631</v>
      </c>
      <c r="Q314" s="18">
        <v>0.27202710793672552</v>
      </c>
      <c r="R314" s="18">
        <v>0.3137203321323575</v>
      </c>
      <c r="S314" s="18">
        <v>0.35732605583425547</v>
      </c>
      <c r="T314" s="18">
        <v>0.199827705891514</v>
      </c>
      <c r="V314" s="18">
        <v>0.32969469204441959</v>
      </c>
      <c r="W314" s="18">
        <v>0.27734186654151283</v>
      </c>
      <c r="X314" s="18">
        <v>0.21289391775047711</v>
      </c>
      <c r="Y314" s="18">
        <v>0.24845946206788561</v>
      </c>
      <c r="Z314" s="18">
        <v>0.32638391406447359</v>
      </c>
      <c r="AA314" s="18">
        <v>0.1418457171561808</v>
      </c>
      <c r="AB314" s="18">
        <v>0.2498427270687027</v>
      </c>
      <c r="AC314" s="18">
        <v>0.18876205236870999</v>
      </c>
      <c r="AD314" s="18">
        <v>0.2661482156845475</v>
      </c>
      <c r="AF314" s="18">
        <v>0.32780138865537661</v>
      </c>
      <c r="AG314" s="18">
        <v>0.27024755130299088</v>
      </c>
      <c r="AH314" s="18">
        <v>0.2402587270270462</v>
      </c>
      <c r="AI314" s="18">
        <v>0.196788230889482</v>
      </c>
      <c r="AJ314" s="18">
        <v>0.40962285491196571</v>
      </c>
      <c r="AK314" s="18">
        <v>0.2075260451152737</v>
      </c>
      <c r="AL314" s="18">
        <v>0.1088974507299602</v>
      </c>
      <c r="AM314" s="18">
        <v>0.21614982470135141</v>
      </c>
      <c r="AO314" s="18">
        <v>0.32520617001994673</v>
      </c>
      <c r="AP314" s="18">
        <v>0.28032138309580412</v>
      </c>
      <c r="AQ314" s="18">
        <v>0.21806219013401029</v>
      </c>
      <c r="AR314" s="18">
        <v>0.17394998044036561</v>
      </c>
      <c r="AS314" s="18">
        <v>0.39326910313901547</v>
      </c>
      <c r="AT314" s="18">
        <v>0.2129807484012618</v>
      </c>
      <c r="AU314" s="18">
        <v>0.1918766961146593</v>
      </c>
      <c r="AV314" s="18">
        <v>0.12606445157208029</v>
      </c>
      <c r="AW314" s="18">
        <v>0.23423060825455921</v>
      </c>
    </row>
    <row r="315" spans="2:49" x14ac:dyDescent="0.35">
      <c r="B315" s="17" t="s">
        <v>150</v>
      </c>
      <c r="C315" s="18">
        <v>0.2247577499128138</v>
      </c>
      <c r="D315" s="18">
        <v>0.229252932428853</v>
      </c>
      <c r="E315" s="18">
        <v>0.21318992984786261</v>
      </c>
      <c r="F315" s="18">
        <v>0.1813627578390109</v>
      </c>
      <c r="G315" s="18">
        <v>0.20539289804502631</v>
      </c>
      <c r="H315" s="18">
        <v>0.2477117693823789</v>
      </c>
      <c r="I315" s="18">
        <v>0.25889156012786507</v>
      </c>
      <c r="K315" s="18">
        <v>0.19973088901018449</v>
      </c>
      <c r="L315" s="18">
        <v>0.24944378151677779</v>
      </c>
      <c r="N315" s="18">
        <v>0.2416728485790833</v>
      </c>
      <c r="O315" s="18">
        <v>0.24328387780474139</v>
      </c>
      <c r="P315" s="18">
        <v>0.2157091558521291</v>
      </c>
      <c r="Q315" s="18">
        <v>0.2176576937984078</v>
      </c>
      <c r="R315" s="18">
        <v>0.16584960761207851</v>
      </c>
      <c r="S315" s="18">
        <v>0.16818201363097701</v>
      </c>
      <c r="T315" s="18">
        <v>0.26620859517731232</v>
      </c>
      <c r="V315" s="18">
        <v>0.22967762138244471</v>
      </c>
      <c r="W315" s="18">
        <v>0.2199298011160897</v>
      </c>
      <c r="X315" s="18">
        <v>0.12207411277988101</v>
      </c>
      <c r="Y315" s="18">
        <v>0.2211960571127892</v>
      </c>
      <c r="Z315" s="18">
        <v>0.31867025829245188</v>
      </c>
      <c r="AA315" s="18">
        <v>0.17837556369386759</v>
      </c>
      <c r="AB315" s="18">
        <v>0.25251564698742213</v>
      </c>
      <c r="AC315" s="18">
        <v>0.1917150341934413</v>
      </c>
      <c r="AD315" s="18">
        <v>0.2299232830210344</v>
      </c>
      <c r="AF315" s="18">
        <v>0.22906668105374939</v>
      </c>
      <c r="AG315" s="18">
        <v>0.21638198013717169</v>
      </c>
      <c r="AH315" s="18">
        <v>0.1739166833411919</v>
      </c>
      <c r="AI315" s="18">
        <v>0.197942222406987</v>
      </c>
      <c r="AJ315" s="18">
        <v>0.21824922640000599</v>
      </c>
      <c r="AK315" s="18">
        <v>0.21432114258635809</v>
      </c>
      <c r="AL315" s="18">
        <v>0.2422293220875476</v>
      </c>
      <c r="AM315" s="18">
        <v>0.26100972943420309</v>
      </c>
      <c r="AO315" s="18">
        <v>0.21888266025281949</v>
      </c>
      <c r="AP315" s="18">
        <v>0.2191202507234675</v>
      </c>
      <c r="AQ315" s="18">
        <v>0.1800686372087239</v>
      </c>
      <c r="AR315" s="18">
        <v>0.23504143993832141</v>
      </c>
      <c r="AS315" s="18">
        <v>0.21158326916521561</v>
      </c>
      <c r="AT315" s="18">
        <v>0.2720981194911416</v>
      </c>
      <c r="AU315" s="18">
        <v>0.27773175811402923</v>
      </c>
      <c r="AV315" s="18">
        <v>0.25838526097988129</v>
      </c>
      <c r="AW315" s="18">
        <v>0.23425093538385741</v>
      </c>
    </row>
    <row r="316" spans="2:49" x14ac:dyDescent="0.35">
      <c r="B316" s="17" t="s">
        <v>151</v>
      </c>
      <c r="C316" s="18">
        <v>0.206081495802245</v>
      </c>
      <c r="D316" s="18">
        <v>0.2081923517542047</v>
      </c>
      <c r="E316" s="18">
        <v>0.13279273210742981</v>
      </c>
      <c r="F316" s="18">
        <v>0.17169696742604201</v>
      </c>
      <c r="G316" s="18">
        <v>0.17634482742107499</v>
      </c>
      <c r="H316" s="18">
        <v>0.23679561822270051</v>
      </c>
      <c r="I316" s="18">
        <v>0.28022852733921672</v>
      </c>
      <c r="K316" s="18">
        <v>0.1929818984402292</v>
      </c>
      <c r="L316" s="18">
        <v>0.21853643588514049</v>
      </c>
      <c r="N316" s="18">
        <v>0.18164932292670971</v>
      </c>
      <c r="O316" s="18">
        <v>0.22302187777044771</v>
      </c>
      <c r="P316" s="18">
        <v>0.22830060470146549</v>
      </c>
      <c r="Q316" s="18">
        <v>0.21995566529965849</v>
      </c>
      <c r="R316" s="18">
        <v>0.22037725081016929</v>
      </c>
      <c r="S316" s="18">
        <v>0.1540794969154623</v>
      </c>
      <c r="T316" s="18">
        <v>0.10288619816699821</v>
      </c>
      <c r="V316" s="18">
        <v>0.20667192460972181</v>
      </c>
      <c r="W316" s="18">
        <v>0.19249969073713771</v>
      </c>
      <c r="X316" s="18">
        <v>0.32247839502613429</v>
      </c>
      <c r="Y316" s="18">
        <v>0.18976565684395141</v>
      </c>
      <c r="Z316" s="18">
        <v>8.5209513701193965E-2</v>
      </c>
      <c r="AA316" s="18">
        <v>0.42171767438353241</v>
      </c>
      <c r="AB316" s="18">
        <v>0.18715015901211521</v>
      </c>
      <c r="AC316" s="18">
        <v>0.20783892376116481</v>
      </c>
      <c r="AD316" s="18">
        <v>0.18966989201804291</v>
      </c>
      <c r="AF316" s="18">
        <v>0.20803293104474249</v>
      </c>
      <c r="AG316" s="18">
        <v>0.2121084916416156</v>
      </c>
      <c r="AH316" s="18">
        <v>0.22512031524331449</v>
      </c>
      <c r="AI316" s="18">
        <v>0.25331763447221339</v>
      </c>
      <c r="AJ316" s="18">
        <v>0.14736492187376579</v>
      </c>
      <c r="AK316" s="18">
        <v>0.28489244702407679</v>
      </c>
      <c r="AL316" s="18">
        <v>0.1871014107564947</v>
      </c>
      <c r="AM316" s="18">
        <v>0.20795895679693729</v>
      </c>
      <c r="AO316" s="18">
        <v>0.2384075722773823</v>
      </c>
      <c r="AP316" s="18">
        <v>0.18687982985610749</v>
      </c>
      <c r="AQ316" s="18">
        <v>0.27898625515881309</v>
      </c>
      <c r="AR316" s="18">
        <v>0.25927664188847149</v>
      </c>
      <c r="AS316" s="18">
        <v>0.13358071940622901</v>
      </c>
      <c r="AT316" s="18">
        <v>0.31566895658649669</v>
      </c>
      <c r="AU316" s="18">
        <v>0.1667196608053465</v>
      </c>
      <c r="AV316" s="18">
        <v>0.27845145822335921</v>
      </c>
      <c r="AW316" s="18">
        <v>0.23542108353395541</v>
      </c>
    </row>
    <row r="317" spans="2:49" x14ac:dyDescent="0.35">
      <c r="B317" s="17" t="s">
        <v>152</v>
      </c>
      <c r="C317" s="18">
        <v>0.1261338325212242</v>
      </c>
      <c r="D317" s="18">
        <v>9.2162614845207935E-2</v>
      </c>
      <c r="E317" s="18">
        <v>8.5690100016830376E-2</v>
      </c>
      <c r="F317" s="18">
        <v>0.1144934882125125</v>
      </c>
      <c r="G317" s="18">
        <v>0.1665839870168255</v>
      </c>
      <c r="H317" s="18">
        <v>0.1608466734096094</v>
      </c>
      <c r="I317" s="18">
        <v>0.12855288677234111</v>
      </c>
      <c r="K317" s="18">
        <v>0.13968900930180289</v>
      </c>
      <c r="L317" s="18">
        <v>0.11148989959843519</v>
      </c>
      <c r="N317" s="18">
        <v>9.4765857737996784E-2</v>
      </c>
      <c r="O317" s="18">
        <v>0.1243678706185396</v>
      </c>
      <c r="P317" s="18">
        <v>0.13273279290424619</v>
      </c>
      <c r="Q317" s="18">
        <v>0.15862593816818041</v>
      </c>
      <c r="R317" s="18">
        <v>0.15046153684460231</v>
      </c>
      <c r="S317" s="18">
        <v>5.1394359600957923E-2</v>
      </c>
      <c r="T317" s="18">
        <v>9.336380709251943E-2</v>
      </c>
      <c r="V317" s="18">
        <v>7.4643246282408038E-2</v>
      </c>
      <c r="W317" s="18">
        <v>0.17140376571973659</v>
      </c>
      <c r="X317" s="18">
        <v>0.21330314943181231</v>
      </c>
      <c r="Y317" s="18">
        <v>0.23981731971230491</v>
      </c>
      <c r="Z317" s="18">
        <v>2.0751949192679631E-2</v>
      </c>
      <c r="AA317" s="18">
        <v>0.19146168001520239</v>
      </c>
      <c r="AB317" s="18">
        <v>0.10653489967579539</v>
      </c>
      <c r="AC317" s="18">
        <v>6.0494575359700778E-2</v>
      </c>
      <c r="AD317" s="18">
        <v>0.12786177985284211</v>
      </c>
      <c r="AF317" s="18">
        <v>5.6941161535076633E-2</v>
      </c>
      <c r="AG317" s="18">
        <v>0.17551481951942061</v>
      </c>
      <c r="AH317" s="18">
        <v>0.206561197980411</v>
      </c>
      <c r="AI317" s="18">
        <v>0.2191681320521971</v>
      </c>
      <c r="AJ317" s="18">
        <v>2.5041970987691599E-2</v>
      </c>
      <c r="AK317" s="18">
        <v>9.9454702698633657E-2</v>
      </c>
      <c r="AL317" s="18">
        <v>0.1082055381184</v>
      </c>
      <c r="AM317" s="18">
        <v>0.12756580384293059</v>
      </c>
      <c r="AO317" s="18">
        <v>6.3380636100846335E-2</v>
      </c>
      <c r="AP317" s="18">
        <v>0.17521889244828259</v>
      </c>
      <c r="AQ317" s="18">
        <v>0.1857136202633263</v>
      </c>
      <c r="AR317" s="18">
        <v>0.2402522959816141</v>
      </c>
      <c r="AS317" s="18">
        <v>4.8608485751683278E-2</v>
      </c>
      <c r="AT317" s="18">
        <v>0.1018598460751811</v>
      </c>
      <c r="AU317" s="18">
        <v>0.1017005210324135</v>
      </c>
      <c r="AV317" s="18">
        <v>0.12276470679070731</v>
      </c>
      <c r="AW317" s="18">
        <v>0.15181533498104111</v>
      </c>
    </row>
    <row r="318" spans="2:49" x14ac:dyDescent="0.35">
      <c r="B318" s="17" t="s">
        <v>140</v>
      </c>
      <c r="C318" s="18">
        <v>5.63168832533954E-2</v>
      </c>
      <c r="D318" s="18">
        <v>6.4480467043949594E-2</v>
      </c>
      <c r="E318" s="18">
        <v>5.446047231128149E-2</v>
      </c>
      <c r="F318" s="18">
        <v>7.8619524223999204E-2</v>
      </c>
      <c r="G318" s="18">
        <v>4.6244146551069072E-2</v>
      </c>
      <c r="H318" s="18">
        <v>4.109269447976658E-2</v>
      </c>
      <c r="I318" s="18">
        <v>5.4968887479290768E-2</v>
      </c>
      <c r="K318" s="18">
        <v>3.3214196768596903E-2</v>
      </c>
      <c r="L318" s="18">
        <v>7.7224209288313431E-2</v>
      </c>
      <c r="N318" s="18">
        <v>8.5689007543621951E-2</v>
      </c>
      <c r="O318" s="18">
        <v>4.0823530421139377E-2</v>
      </c>
      <c r="P318" s="18">
        <v>3.2016897503626407E-2</v>
      </c>
      <c r="Q318" s="18">
        <v>2.9881308527932641E-2</v>
      </c>
      <c r="R318" s="18">
        <v>2.6532556639094731E-2</v>
      </c>
      <c r="S318" s="18">
        <v>8.1628897201302245E-2</v>
      </c>
      <c r="T318" s="18">
        <v>0.2689573048085126</v>
      </c>
      <c r="V318" s="18">
        <v>2.3391563339676048E-2</v>
      </c>
      <c r="W318" s="18">
        <v>3.4967267604439613E-2</v>
      </c>
      <c r="X318" s="18">
        <v>3.5903822602619408E-2</v>
      </c>
      <c r="Y318" s="18">
        <v>2.8360066112724479E-2</v>
      </c>
      <c r="Z318" s="18">
        <v>0</v>
      </c>
      <c r="AA318" s="18">
        <v>2.815645121086285E-2</v>
      </c>
      <c r="AB318" s="18">
        <v>0.11285931059924779</v>
      </c>
      <c r="AC318" s="18">
        <v>0.33576524168390359</v>
      </c>
      <c r="AD318" s="18">
        <v>4.1904006268110798E-2</v>
      </c>
      <c r="AF318" s="18">
        <v>3.1895304850814613E-2</v>
      </c>
      <c r="AG318" s="18">
        <v>2.1648377181831161E-2</v>
      </c>
      <c r="AH318" s="18">
        <v>4.837211888111715E-2</v>
      </c>
      <c r="AI318" s="18">
        <v>4.9134943431097713E-2</v>
      </c>
      <c r="AJ318" s="18">
        <v>2.023972830307114E-2</v>
      </c>
      <c r="AK318" s="18">
        <v>0.10690705677135701</v>
      </c>
      <c r="AL318" s="18">
        <v>0.3257342246086945</v>
      </c>
      <c r="AM318" s="18">
        <v>0.1277662489153896</v>
      </c>
      <c r="AO318" s="18">
        <v>2.394166577892656E-2</v>
      </c>
      <c r="AP318" s="18">
        <v>2.9914722763867672E-2</v>
      </c>
      <c r="AQ318" s="18">
        <v>4.5165026689689303E-2</v>
      </c>
      <c r="AR318" s="18">
        <v>4.3957758531353308E-2</v>
      </c>
      <c r="AS318" s="18">
        <v>2.98714479131185E-2</v>
      </c>
      <c r="AT318" s="18">
        <v>7.4894508937628376E-2</v>
      </c>
      <c r="AU318" s="18">
        <v>0.19986712198976569</v>
      </c>
      <c r="AV318" s="18">
        <v>0.19224336347354859</v>
      </c>
      <c r="AW318" s="18">
        <v>5.1242854626425582E-2</v>
      </c>
    </row>
    <row r="320" spans="2:49" ht="87" x14ac:dyDescent="0.35">
      <c r="B320" s="14" t="s">
        <v>180</v>
      </c>
    </row>
    <row r="321" spans="2:49" x14ac:dyDescent="0.35">
      <c r="B321" s="15" t="s">
        <v>18</v>
      </c>
    </row>
    <row r="322" spans="2:49" x14ac:dyDescent="0.35">
      <c r="B322" s="11" t="s">
        <v>59</v>
      </c>
      <c r="C322" s="16">
        <v>2028</v>
      </c>
      <c r="D322" s="16">
        <v>248</v>
      </c>
      <c r="E322" s="16">
        <v>354</v>
      </c>
      <c r="F322" s="16">
        <v>365</v>
      </c>
      <c r="G322" s="16">
        <v>348</v>
      </c>
      <c r="H322" s="16">
        <v>295</v>
      </c>
      <c r="I322" s="16">
        <v>418</v>
      </c>
      <c r="K322" s="16">
        <v>1004</v>
      </c>
      <c r="L322" s="16">
        <v>1018</v>
      </c>
      <c r="N322" s="16">
        <v>515</v>
      </c>
      <c r="O322" s="16">
        <v>455</v>
      </c>
      <c r="P322" s="16">
        <v>200</v>
      </c>
      <c r="Q322" s="16">
        <v>507</v>
      </c>
      <c r="R322" s="16">
        <v>238</v>
      </c>
      <c r="S322" s="16">
        <v>44</v>
      </c>
      <c r="T322" s="16">
        <v>69</v>
      </c>
      <c r="V322" s="16">
        <v>565</v>
      </c>
      <c r="W322" s="16">
        <v>604</v>
      </c>
      <c r="X322" s="16">
        <v>114</v>
      </c>
      <c r="Y322" s="16">
        <v>70</v>
      </c>
      <c r="Z322" s="16">
        <v>36</v>
      </c>
      <c r="AA322" s="16">
        <v>44</v>
      </c>
      <c r="AB322" s="16">
        <v>442</v>
      </c>
      <c r="AC322" s="16">
        <v>63</v>
      </c>
      <c r="AD322" s="16">
        <v>90</v>
      </c>
      <c r="AF322" s="16">
        <v>336</v>
      </c>
      <c r="AG322" s="16">
        <v>677</v>
      </c>
      <c r="AH322" s="16">
        <v>121</v>
      </c>
      <c r="AI322" s="16">
        <v>125</v>
      </c>
      <c r="AJ322" s="16">
        <v>261</v>
      </c>
      <c r="AK322" s="16">
        <v>43</v>
      </c>
      <c r="AL322" s="16">
        <v>45</v>
      </c>
      <c r="AM322" s="16">
        <v>420</v>
      </c>
      <c r="AO322" s="16">
        <v>312</v>
      </c>
      <c r="AP322" s="16">
        <v>557</v>
      </c>
      <c r="AQ322" s="16">
        <v>134</v>
      </c>
      <c r="AR322" s="16">
        <v>212</v>
      </c>
      <c r="AS322" s="16">
        <v>419</v>
      </c>
      <c r="AT322" s="16">
        <v>33</v>
      </c>
      <c r="AU322" s="16">
        <v>137</v>
      </c>
      <c r="AV322" s="16">
        <v>147</v>
      </c>
      <c r="AW322" s="16">
        <v>77</v>
      </c>
    </row>
    <row r="323" spans="2:49" x14ac:dyDescent="0.35">
      <c r="B323" s="12" t="s">
        <v>60</v>
      </c>
      <c r="C323" s="16">
        <v>2032</v>
      </c>
      <c r="D323" s="16">
        <v>215</v>
      </c>
      <c r="E323" s="16">
        <v>345</v>
      </c>
      <c r="F323" s="16">
        <v>345</v>
      </c>
      <c r="G323" s="16">
        <v>314</v>
      </c>
      <c r="H323" s="16">
        <v>328</v>
      </c>
      <c r="I323" s="16">
        <v>485</v>
      </c>
      <c r="K323" s="16">
        <v>981</v>
      </c>
      <c r="L323" s="16">
        <v>1045</v>
      </c>
      <c r="N323" s="16">
        <v>540</v>
      </c>
      <c r="O323" s="16">
        <v>458</v>
      </c>
      <c r="P323" s="16">
        <v>208</v>
      </c>
      <c r="Q323" s="16">
        <v>495</v>
      </c>
      <c r="R323" s="16">
        <v>222</v>
      </c>
      <c r="S323" s="16">
        <v>37</v>
      </c>
      <c r="T323" s="16">
        <v>71</v>
      </c>
      <c r="V323" s="16">
        <v>598</v>
      </c>
      <c r="W323" s="16">
        <v>590</v>
      </c>
      <c r="X323" s="16">
        <v>115</v>
      </c>
      <c r="Y323" s="16">
        <v>67</v>
      </c>
      <c r="Z323" s="16">
        <v>39</v>
      </c>
      <c r="AA323" s="16">
        <v>44</v>
      </c>
      <c r="AB323" s="16">
        <v>427</v>
      </c>
      <c r="AC323" s="16">
        <v>61</v>
      </c>
      <c r="AD323" s="16">
        <v>90</v>
      </c>
      <c r="AF323" s="16">
        <v>355</v>
      </c>
      <c r="AG323" s="16">
        <v>660</v>
      </c>
      <c r="AH323" s="16">
        <v>123</v>
      </c>
      <c r="AI323" s="16">
        <v>120</v>
      </c>
      <c r="AJ323" s="16">
        <v>274</v>
      </c>
      <c r="AK323" s="16">
        <v>44</v>
      </c>
      <c r="AL323" s="16">
        <v>43</v>
      </c>
      <c r="AM323" s="16">
        <v>413</v>
      </c>
      <c r="AO323" s="16">
        <v>321</v>
      </c>
      <c r="AP323" s="16">
        <v>538</v>
      </c>
      <c r="AQ323" s="16">
        <v>134</v>
      </c>
      <c r="AR323" s="16">
        <v>200</v>
      </c>
      <c r="AS323" s="16">
        <v>442</v>
      </c>
      <c r="AT323" s="16">
        <v>36</v>
      </c>
      <c r="AU323" s="16">
        <v>136</v>
      </c>
      <c r="AV323" s="16">
        <v>151</v>
      </c>
      <c r="AW323" s="16">
        <v>75</v>
      </c>
    </row>
    <row r="324" spans="2:49" x14ac:dyDescent="0.35">
      <c r="B324" s="17" t="s">
        <v>148</v>
      </c>
      <c r="C324" s="18">
        <v>0.1140520952971482</v>
      </c>
      <c r="D324" s="18">
        <v>0.15584828817176949</v>
      </c>
      <c r="E324" s="18">
        <v>0.20340470155971249</v>
      </c>
      <c r="F324" s="18">
        <v>0.12553257925099581</v>
      </c>
      <c r="G324" s="18">
        <v>8.9928459309450801E-2</v>
      </c>
      <c r="H324" s="18">
        <v>0.1072187039753999</v>
      </c>
      <c r="I324" s="18">
        <v>4.4003761172353252E-2</v>
      </c>
      <c r="K324" s="18">
        <v>0.14176297896768111</v>
      </c>
      <c r="L324" s="18">
        <v>8.8640857778068197E-2</v>
      </c>
      <c r="N324" s="18">
        <v>0.1124520858910547</v>
      </c>
      <c r="O324" s="18">
        <v>0.1114217738433224</v>
      </c>
      <c r="P324" s="18">
        <v>9.02308228906087E-2</v>
      </c>
      <c r="Q324" s="18">
        <v>0.10192352844231389</v>
      </c>
      <c r="R324" s="18">
        <v>0.16653593143448539</v>
      </c>
      <c r="S324" s="18">
        <v>0.26510716912013388</v>
      </c>
      <c r="T324" s="18">
        <v>5.4548399753404302E-2</v>
      </c>
      <c r="V324" s="18">
        <v>0.12873310298952681</v>
      </c>
      <c r="W324" s="18">
        <v>0.11949427177207569</v>
      </c>
      <c r="X324" s="18">
        <v>8.4383580622094445E-2</v>
      </c>
      <c r="Y324" s="18">
        <v>9.5115914730389162E-2</v>
      </c>
      <c r="Z324" s="18">
        <v>0.214210141887722</v>
      </c>
      <c r="AA324" s="18">
        <v>0</v>
      </c>
      <c r="AB324" s="18">
        <v>0.11398541414642629</v>
      </c>
      <c r="AC324" s="18">
        <v>1.160713290468863E-2</v>
      </c>
      <c r="AD324" s="18">
        <v>0.11535378908179721</v>
      </c>
      <c r="AF324" s="18">
        <v>0.1186282488680005</v>
      </c>
      <c r="AG324" s="18">
        <v>0.13018170385617189</v>
      </c>
      <c r="AH324" s="18">
        <v>0.1079751268766667</v>
      </c>
      <c r="AI324" s="18">
        <v>9.1742103400441838E-2</v>
      </c>
      <c r="AJ324" s="18">
        <v>0.15127966542788751</v>
      </c>
      <c r="AK324" s="18">
        <v>4.6223129342372722E-2</v>
      </c>
      <c r="AL324" s="18">
        <v>2.783205369890298E-2</v>
      </c>
      <c r="AM324" s="18">
        <v>8.4073521349929764E-2</v>
      </c>
      <c r="AO324" s="18">
        <v>0.1303427810272911</v>
      </c>
      <c r="AP324" s="18">
        <v>0.11924635479034711</v>
      </c>
      <c r="AQ324" s="18">
        <v>8.4387701963523645E-2</v>
      </c>
      <c r="AR324" s="18">
        <v>0.1037196305826061</v>
      </c>
      <c r="AS324" s="18">
        <v>0.16314686529830849</v>
      </c>
      <c r="AT324" s="18">
        <v>0</v>
      </c>
      <c r="AU324" s="18">
        <v>7.9713313760764626E-2</v>
      </c>
      <c r="AV324" s="18">
        <v>2.0598747819924931E-2</v>
      </c>
      <c r="AW324" s="18">
        <v>0.10199304600896</v>
      </c>
    </row>
    <row r="325" spans="2:49" x14ac:dyDescent="0.35">
      <c r="B325" s="17" t="s">
        <v>149</v>
      </c>
      <c r="C325" s="18">
        <v>0.29524387606892738</v>
      </c>
      <c r="D325" s="18">
        <v>0.42069932861138298</v>
      </c>
      <c r="E325" s="18">
        <v>0.37330904154498612</v>
      </c>
      <c r="F325" s="18">
        <v>0.33129084446706042</v>
      </c>
      <c r="G325" s="18">
        <v>0.28237109154558998</v>
      </c>
      <c r="H325" s="18">
        <v>0.21656940395727831</v>
      </c>
      <c r="I325" s="18">
        <v>0.22004042249924499</v>
      </c>
      <c r="K325" s="18">
        <v>0.33255328811110402</v>
      </c>
      <c r="L325" s="18">
        <v>0.2617811406916678</v>
      </c>
      <c r="N325" s="18">
        <v>0.26978627639762948</v>
      </c>
      <c r="O325" s="18">
        <v>0.31639691629229622</v>
      </c>
      <c r="P325" s="18">
        <v>0.29060291517824571</v>
      </c>
      <c r="Q325" s="18">
        <v>0.30548402038373662</v>
      </c>
      <c r="R325" s="18">
        <v>0.30662890339786858</v>
      </c>
      <c r="S325" s="18">
        <v>0.35097011417279422</v>
      </c>
      <c r="T325" s="18">
        <v>0.22974390603415909</v>
      </c>
      <c r="V325" s="18">
        <v>0.31889002248952519</v>
      </c>
      <c r="W325" s="18">
        <v>0.32974804973682731</v>
      </c>
      <c r="X325" s="18">
        <v>0.22293127443870431</v>
      </c>
      <c r="Y325" s="18">
        <v>0.30837950894291888</v>
      </c>
      <c r="Z325" s="18">
        <v>0.34252293071952</v>
      </c>
      <c r="AA325" s="18">
        <v>0.20098952831723871</v>
      </c>
      <c r="AB325" s="18">
        <v>0.26614406322203449</v>
      </c>
      <c r="AC325" s="18">
        <v>0.20993005746001059</v>
      </c>
      <c r="AD325" s="18">
        <v>0.21662129885190329</v>
      </c>
      <c r="AF325" s="18">
        <v>0.30755757377483578</v>
      </c>
      <c r="AG325" s="18">
        <v>0.30768028343090509</v>
      </c>
      <c r="AH325" s="18">
        <v>0.23993347429525111</v>
      </c>
      <c r="AI325" s="18">
        <v>0.25809309249189849</v>
      </c>
      <c r="AJ325" s="18">
        <v>0.38399682322229722</v>
      </c>
      <c r="AK325" s="18">
        <v>0.32735473627440942</v>
      </c>
      <c r="AL325" s="18">
        <v>0.2176141866496322</v>
      </c>
      <c r="AM325" s="18">
        <v>0.237797652449842</v>
      </c>
      <c r="AO325" s="18">
        <v>0.31268068387528958</v>
      </c>
      <c r="AP325" s="18">
        <v>0.33031917005201822</v>
      </c>
      <c r="AQ325" s="18">
        <v>0.28659780492109921</v>
      </c>
      <c r="AR325" s="18">
        <v>0.32691427801730988</v>
      </c>
      <c r="AS325" s="18">
        <v>0.33239963173407311</v>
      </c>
      <c r="AT325" s="18">
        <v>0.38682454944487399</v>
      </c>
      <c r="AU325" s="18">
        <v>0.14009252806984299</v>
      </c>
      <c r="AV325" s="18">
        <v>0.15373933657309599</v>
      </c>
      <c r="AW325" s="18">
        <v>0.20240303631027029</v>
      </c>
    </row>
    <row r="326" spans="2:49" x14ac:dyDescent="0.35">
      <c r="B326" s="17" t="s">
        <v>150</v>
      </c>
      <c r="C326" s="18">
        <v>0.26002700500163428</v>
      </c>
      <c r="D326" s="18">
        <v>0.19901241253542351</v>
      </c>
      <c r="E326" s="18">
        <v>0.20853832947336101</v>
      </c>
      <c r="F326" s="18">
        <v>0.22032728014252231</v>
      </c>
      <c r="G326" s="18">
        <v>0.27355135123416019</v>
      </c>
      <c r="H326" s="18">
        <v>0.27937153226537098</v>
      </c>
      <c r="I326" s="18">
        <v>0.33014065651288282</v>
      </c>
      <c r="K326" s="18">
        <v>0.2342485195857413</v>
      </c>
      <c r="L326" s="18">
        <v>0.28138881360160939</v>
      </c>
      <c r="N326" s="18">
        <v>0.2804206053822455</v>
      </c>
      <c r="O326" s="18">
        <v>0.24789164933081681</v>
      </c>
      <c r="P326" s="18">
        <v>0.27754567528664492</v>
      </c>
      <c r="Q326" s="18">
        <v>0.27598970426576142</v>
      </c>
      <c r="R326" s="18">
        <v>0.1904055969236215</v>
      </c>
      <c r="S326" s="18">
        <v>0.1996653542632581</v>
      </c>
      <c r="T326" s="18">
        <v>0.26957072896706691</v>
      </c>
      <c r="V326" s="18">
        <v>0.2381306373281698</v>
      </c>
      <c r="W326" s="18">
        <v>0.23376899714834709</v>
      </c>
      <c r="X326" s="18">
        <v>0.30427017636742409</v>
      </c>
      <c r="Y326" s="18">
        <v>0.27482867205466549</v>
      </c>
      <c r="Z326" s="18">
        <v>0.31206380872310607</v>
      </c>
      <c r="AA326" s="18">
        <v>0.40225123348757869</v>
      </c>
      <c r="AB326" s="18">
        <v>0.26328544280042931</v>
      </c>
      <c r="AC326" s="18">
        <v>0.35523870235149269</v>
      </c>
      <c r="AD326" s="18">
        <v>0.33693202025102459</v>
      </c>
      <c r="AF326" s="18">
        <v>0.24428917951594131</v>
      </c>
      <c r="AG326" s="18">
        <v>0.24427635005918269</v>
      </c>
      <c r="AH326" s="18">
        <v>0.31192759778651408</v>
      </c>
      <c r="AI326" s="18">
        <v>0.26359609924069499</v>
      </c>
      <c r="AJ326" s="18">
        <v>0.25135140564156211</v>
      </c>
      <c r="AK326" s="18">
        <v>0.28387071767562511</v>
      </c>
      <c r="AL326" s="18">
        <v>0.20379279329138361</v>
      </c>
      <c r="AM326" s="18">
        <v>0.29128886390678971</v>
      </c>
      <c r="AO326" s="18">
        <v>0.23930890549001979</v>
      </c>
      <c r="AP326" s="18">
        <v>0.23659001174696589</v>
      </c>
      <c r="AQ326" s="18">
        <v>0.30422572904056883</v>
      </c>
      <c r="AR326" s="18">
        <v>0.2430778657378472</v>
      </c>
      <c r="AS326" s="18">
        <v>0.26002944062330913</v>
      </c>
      <c r="AT326" s="18">
        <v>0.2942704163314343</v>
      </c>
      <c r="AU326" s="18">
        <v>0.30667794614377158</v>
      </c>
      <c r="AV326" s="18">
        <v>0.3086438642663541</v>
      </c>
      <c r="AW326" s="18">
        <v>0.28496546245049043</v>
      </c>
    </row>
    <row r="327" spans="2:49" x14ac:dyDescent="0.35">
      <c r="B327" s="17" t="s">
        <v>151</v>
      </c>
      <c r="C327" s="18">
        <v>0.19093161309271661</v>
      </c>
      <c r="D327" s="18">
        <v>0.1125963446106224</v>
      </c>
      <c r="E327" s="18">
        <v>0.12766507139572461</v>
      </c>
      <c r="F327" s="18">
        <v>0.1749798224928425</v>
      </c>
      <c r="G327" s="18">
        <v>0.1995391182440284</v>
      </c>
      <c r="H327" s="18">
        <v>0.2264514890782397</v>
      </c>
      <c r="I327" s="18">
        <v>0.25240581701806508</v>
      </c>
      <c r="K327" s="18">
        <v>0.17400167803765459</v>
      </c>
      <c r="L327" s="18">
        <v>0.2078369755685191</v>
      </c>
      <c r="N327" s="18">
        <v>0.17513039889779511</v>
      </c>
      <c r="O327" s="18">
        <v>0.18565361815018619</v>
      </c>
      <c r="P327" s="18">
        <v>0.2148860267904415</v>
      </c>
      <c r="Q327" s="18">
        <v>0.21382246387950249</v>
      </c>
      <c r="R327" s="18">
        <v>0.20635698399681809</v>
      </c>
      <c r="S327" s="18">
        <v>0.10103802315279049</v>
      </c>
      <c r="T327" s="18">
        <v>0.113923658192545</v>
      </c>
      <c r="V327" s="18">
        <v>0.20443792545434439</v>
      </c>
      <c r="W327" s="18">
        <v>0.20121189779773119</v>
      </c>
      <c r="X327" s="18">
        <v>0.25250789057622108</v>
      </c>
      <c r="Y327" s="18">
        <v>0.17029995934712411</v>
      </c>
      <c r="Z327" s="18">
        <v>7.9178617428016546E-2</v>
      </c>
      <c r="AA327" s="18">
        <v>0.18632402351860511</v>
      </c>
      <c r="AB327" s="18">
        <v>0.1676099440178678</v>
      </c>
      <c r="AC327" s="18">
        <v>0.13020132343989049</v>
      </c>
      <c r="AD327" s="18">
        <v>0.17360439303357331</v>
      </c>
      <c r="AF327" s="18">
        <v>0.23379504391417921</v>
      </c>
      <c r="AG327" s="18">
        <v>0.19902212738696601</v>
      </c>
      <c r="AH327" s="18">
        <v>0.19349851436223259</v>
      </c>
      <c r="AI327" s="18">
        <v>0.2278819673633182</v>
      </c>
      <c r="AJ327" s="18">
        <v>0.13699519552564399</v>
      </c>
      <c r="AK327" s="18">
        <v>0.12058659759847359</v>
      </c>
      <c r="AL327" s="18">
        <v>0.10223324428812861</v>
      </c>
      <c r="AM327" s="18">
        <v>0.1821354980451578</v>
      </c>
      <c r="AO327" s="18">
        <v>0.21622002089881101</v>
      </c>
      <c r="AP327" s="18">
        <v>0.20499521658086459</v>
      </c>
      <c r="AQ327" s="18">
        <v>0.193532807111015</v>
      </c>
      <c r="AR327" s="18">
        <v>0.17902358714131</v>
      </c>
      <c r="AS327" s="18">
        <v>0.14640653058148109</v>
      </c>
      <c r="AT327" s="18">
        <v>0.12511723297161659</v>
      </c>
      <c r="AU327" s="18">
        <v>0.168996045117628</v>
      </c>
      <c r="AV327" s="18">
        <v>0.24082441284786871</v>
      </c>
      <c r="AW327" s="18">
        <v>0.24227719861780009</v>
      </c>
    </row>
    <row r="328" spans="2:49" x14ac:dyDescent="0.35">
      <c r="B328" s="17" t="s">
        <v>152</v>
      </c>
      <c r="C328" s="18">
        <v>6.7147584615787223E-2</v>
      </c>
      <c r="D328" s="18">
        <v>3.4814377121606788E-2</v>
      </c>
      <c r="E328" s="18">
        <v>3.1096386244940519E-2</v>
      </c>
      <c r="F328" s="18">
        <v>5.7042560719660108E-2</v>
      </c>
      <c r="G328" s="18">
        <v>7.6302351692984965E-2</v>
      </c>
      <c r="H328" s="18">
        <v>0.108058741211571</v>
      </c>
      <c r="I328" s="18">
        <v>8.0680254947128827E-2</v>
      </c>
      <c r="K328" s="18">
        <v>7.130741299659607E-2</v>
      </c>
      <c r="L328" s="18">
        <v>6.3597946701236988E-2</v>
      </c>
      <c r="N328" s="18">
        <v>7.5998983197180195E-2</v>
      </c>
      <c r="O328" s="18">
        <v>7.1221051634925467E-2</v>
      </c>
      <c r="P328" s="18">
        <v>7.2911765045261243E-2</v>
      </c>
      <c r="Q328" s="18">
        <v>4.9566477510931968E-2</v>
      </c>
      <c r="R328" s="18">
        <v>7.6268424676195309E-2</v>
      </c>
      <c r="S328" s="18">
        <v>2.516482690367464E-2</v>
      </c>
      <c r="T328" s="18">
        <v>7.2575852136879254E-2</v>
      </c>
      <c r="V328" s="18">
        <v>7.3456346057065067E-2</v>
      </c>
      <c r="W328" s="18">
        <v>5.8447557910284012E-2</v>
      </c>
      <c r="X328" s="18">
        <v>5.6419373921125761E-2</v>
      </c>
      <c r="Y328" s="18">
        <v>8.0585894928835639E-2</v>
      </c>
      <c r="Z328" s="18">
        <v>5.2024501241635497E-2</v>
      </c>
      <c r="AA328" s="18">
        <v>0.1359997151162268</v>
      </c>
      <c r="AB328" s="18">
        <v>6.3297371715422643E-2</v>
      </c>
      <c r="AC328" s="18">
        <v>4.3244613921782638E-2</v>
      </c>
      <c r="AD328" s="18">
        <v>9.2965540378802253E-2</v>
      </c>
      <c r="AF328" s="18">
        <v>5.6349899002106539E-2</v>
      </c>
      <c r="AG328" s="18">
        <v>6.9568030778559858E-2</v>
      </c>
      <c r="AH328" s="18">
        <v>0.1003320519790709</v>
      </c>
      <c r="AI328" s="18">
        <v>6.7204751164958373E-2</v>
      </c>
      <c r="AJ328" s="18">
        <v>4.7763721054660348E-2</v>
      </c>
      <c r="AK328" s="18">
        <v>6.8165291262767075E-2</v>
      </c>
      <c r="AL328" s="18">
        <v>0.1037278226973614</v>
      </c>
      <c r="AM328" s="18">
        <v>7.1591523712286886E-2</v>
      </c>
      <c r="AO328" s="18">
        <v>4.8660310800670813E-2</v>
      </c>
      <c r="AP328" s="18">
        <v>6.3041511732608344E-2</v>
      </c>
      <c r="AQ328" s="18">
        <v>7.0596797700330491E-2</v>
      </c>
      <c r="AR328" s="18">
        <v>7.7999306965417473E-2</v>
      </c>
      <c r="AS328" s="18">
        <v>6.6292107678485784E-2</v>
      </c>
      <c r="AT328" s="18">
        <v>0.1188932923144468</v>
      </c>
      <c r="AU328" s="18">
        <v>6.5920091693129207E-2</v>
      </c>
      <c r="AV328" s="18">
        <v>7.8611279054653788E-2</v>
      </c>
      <c r="AW328" s="18">
        <v>0.10036538858596659</v>
      </c>
    </row>
    <row r="329" spans="2:49" x14ac:dyDescent="0.35">
      <c r="B329" s="17" t="s">
        <v>140</v>
      </c>
      <c r="C329" s="18">
        <v>7.2597825923786302E-2</v>
      </c>
      <c r="D329" s="18">
        <v>7.7029248949194509E-2</v>
      </c>
      <c r="E329" s="18">
        <v>5.5986469781275222E-2</v>
      </c>
      <c r="F329" s="18">
        <v>9.0826912926918815E-2</v>
      </c>
      <c r="G329" s="18">
        <v>7.8307627973785682E-2</v>
      </c>
      <c r="H329" s="18">
        <v>6.2330129512139919E-2</v>
      </c>
      <c r="I329" s="18">
        <v>7.2729087850324961E-2</v>
      </c>
      <c r="K329" s="18">
        <v>4.6126122301222858E-2</v>
      </c>
      <c r="L329" s="18">
        <v>9.6754265658898483E-2</v>
      </c>
      <c r="N329" s="18">
        <v>8.6211650234094869E-2</v>
      </c>
      <c r="O329" s="18">
        <v>6.7414990748452752E-2</v>
      </c>
      <c r="P329" s="18">
        <v>5.3822794808797779E-2</v>
      </c>
      <c r="Q329" s="18">
        <v>5.3213805517753572E-2</v>
      </c>
      <c r="R329" s="18">
        <v>5.3804159571011027E-2</v>
      </c>
      <c r="S329" s="18">
        <v>5.8054512387348392E-2</v>
      </c>
      <c r="T329" s="18">
        <v>0.25963745491594548</v>
      </c>
      <c r="V329" s="18">
        <v>3.6351965681368538E-2</v>
      </c>
      <c r="W329" s="18">
        <v>5.7329225634734748E-2</v>
      </c>
      <c r="X329" s="18">
        <v>7.9487704074430302E-2</v>
      </c>
      <c r="Y329" s="18">
        <v>7.0790049996066765E-2</v>
      </c>
      <c r="Z329" s="18">
        <v>0</v>
      </c>
      <c r="AA329" s="18">
        <v>7.4435499560350879E-2</v>
      </c>
      <c r="AB329" s="18">
        <v>0.1256777640978195</v>
      </c>
      <c r="AC329" s="18">
        <v>0.2497781699221347</v>
      </c>
      <c r="AD329" s="18">
        <v>6.4522958402899427E-2</v>
      </c>
      <c r="AF329" s="18">
        <v>3.9380054924936722E-2</v>
      </c>
      <c r="AG329" s="18">
        <v>4.9271504488214532E-2</v>
      </c>
      <c r="AH329" s="18">
        <v>4.6333234700264507E-2</v>
      </c>
      <c r="AI329" s="18">
        <v>9.1481986338687996E-2</v>
      </c>
      <c r="AJ329" s="18">
        <v>2.8613189127948899E-2</v>
      </c>
      <c r="AK329" s="18">
        <v>0.1537995278463522</v>
      </c>
      <c r="AL329" s="18">
        <v>0.34479989937459132</v>
      </c>
      <c r="AM329" s="18">
        <v>0.1331129405359939</v>
      </c>
      <c r="AO329" s="18">
        <v>5.2787297907917731E-2</v>
      </c>
      <c r="AP329" s="18">
        <v>4.5807735097195962E-2</v>
      </c>
      <c r="AQ329" s="18">
        <v>6.0659159263462728E-2</v>
      </c>
      <c r="AR329" s="18">
        <v>6.9265331555509374E-2</v>
      </c>
      <c r="AS329" s="18">
        <v>3.1725424084342542E-2</v>
      </c>
      <c r="AT329" s="18">
        <v>7.4894508937628376E-2</v>
      </c>
      <c r="AU329" s="18">
        <v>0.23860007521486351</v>
      </c>
      <c r="AV329" s="18">
        <v>0.19758235943810251</v>
      </c>
      <c r="AW329" s="18">
        <v>6.7995868026512349E-2</v>
      </c>
    </row>
    <row r="331" spans="2:49" ht="58" x14ac:dyDescent="0.35">
      <c r="B331" s="14" t="s">
        <v>181</v>
      </c>
    </row>
    <row r="332" spans="2:49" x14ac:dyDescent="0.35">
      <c r="B332" s="15" t="s">
        <v>18</v>
      </c>
    </row>
    <row r="333" spans="2:49" x14ac:dyDescent="0.35">
      <c r="B333" s="11" t="s">
        <v>59</v>
      </c>
      <c r="C333" s="16">
        <v>2028</v>
      </c>
      <c r="D333" s="16">
        <v>248</v>
      </c>
      <c r="E333" s="16">
        <v>354</v>
      </c>
      <c r="F333" s="16">
        <v>365</v>
      </c>
      <c r="G333" s="16">
        <v>348</v>
      </c>
      <c r="H333" s="16">
        <v>295</v>
      </c>
      <c r="I333" s="16">
        <v>418</v>
      </c>
      <c r="K333" s="16">
        <v>1004</v>
      </c>
      <c r="L333" s="16">
        <v>1018</v>
      </c>
      <c r="N333" s="16">
        <v>515</v>
      </c>
      <c r="O333" s="16">
        <v>455</v>
      </c>
      <c r="P333" s="16">
        <v>200</v>
      </c>
      <c r="Q333" s="16">
        <v>507</v>
      </c>
      <c r="R333" s="16">
        <v>238</v>
      </c>
      <c r="S333" s="16">
        <v>44</v>
      </c>
      <c r="T333" s="16">
        <v>69</v>
      </c>
      <c r="V333" s="16">
        <v>565</v>
      </c>
      <c r="W333" s="16">
        <v>604</v>
      </c>
      <c r="X333" s="16">
        <v>114</v>
      </c>
      <c r="Y333" s="16">
        <v>70</v>
      </c>
      <c r="Z333" s="16">
        <v>36</v>
      </c>
      <c r="AA333" s="16">
        <v>44</v>
      </c>
      <c r="AB333" s="16">
        <v>442</v>
      </c>
      <c r="AC333" s="16">
        <v>63</v>
      </c>
      <c r="AD333" s="16">
        <v>90</v>
      </c>
      <c r="AF333" s="16">
        <v>336</v>
      </c>
      <c r="AG333" s="16">
        <v>677</v>
      </c>
      <c r="AH333" s="16">
        <v>121</v>
      </c>
      <c r="AI333" s="16">
        <v>125</v>
      </c>
      <c r="AJ333" s="16">
        <v>261</v>
      </c>
      <c r="AK333" s="16">
        <v>43</v>
      </c>
      <c r="AL333" s="16">
        <v>45</v>
      </c>
      <c r="AM333" s="16">
        <v>420</v>
      </c>
      <c r="AO333" s="16">
        <v>312</v>
      </c>
      <c r="AP333" s="16">
        <v>557</v>
      </c>
      <c r="AQ333" s="16">
        <v>134</v>
      </c>
      <c r="AR333" s="16">
        <v>212</v>
      </c>
      <c r="AS333" s="16">
        <v>419</v>
      </c>
      <c r="AT333" s="16">
        <v>33</v>
      </c>
      <c r="AU333" s="16">
        <v>137</v>
      </c>
      <c r="AV333" s="16">
        <v>147</v>
      </c>
      <c r="AW333" s="16">
        <v>77</v>
      </c>
    </row>
    <row r="334" spans="2:49" x14ac:dyDescent="0.35">
      <c r="B334" s="12" t="s">
        <v>60</v>
      </c>
      <c r="C334" s="16">
        <v>2032</v>
      </c>
      <c r="D334" s="16">
        <v>215</v>
      </c>
      <c r="E334" s="16">
        <v>345</v>
      </c>
      <c r="F334" s="16">
        <v>345</v>
      </c>
      <c r="G334" s="16">
        <v>314</v>
      </c>
      <c r="H334" s="16">
        <v>328</v>
      </c>
      <c r="I334" s="16">
        <v>485</v>
      </c>
      <c r="K334" s="16">
        <v>981</v>
      </c>
      <c r="L334" s="16">
        <v>1045</v>
      </c>
      <c r="N334" s="16">
        <v>540</v>
      </c>
      <c r="O334" s="16">
        <v>458</v>
      </c>
      <c r="P334" s="16">
        <v>208</v>
      </c>
      <c r="Q334" s="16">
        <v>495</v>
      </c>
      <c r="R334" s="16">
        <v>222</v>
      </c>
      <c r="S334" s="16">
        <v>37</v>
      </c>
      <c r="T334" s="16">
        <v>71</v>
      </c>
      <c r="V334" s="16">
        <v>598</v>
      </c>
      <c r="W334" s="16">
        <v>590</v>
      </c>
      <c r="X334" s="16">
        <v>115</v>
      </c>
      <c r="Y334" s="16">
        <v>67</v>
      </c>
      <c r="Z334" s="16">
        <v>39</v>
      </c>
      <c r="AA334" s="16">
        <v>44</v>
      </c>
      <c r="AB334" s="16">
        <v>427</v>
      </c>
      <c r="AC334" s="16">
        <v>61</v>
      </c>
      <c r="AD334" s="16">
        <v>90</v>
      </c>
      <c r="AF334" s="16">
        <v>355</v>
      </c>
      <c r="AG334" s="16">
        <v>660</v>
      </c>
      <c r="AH334" s="16">
        <v>123</v>
      </c>
      <c r="AI334" s="16">
        <v>120</v>
      </c>
      <c r="AJ334" s="16">
        <v>274</v>
      </c>
      <c r="AK334" s="16">
        <v>44</v>
      </c>
      <c r="AL334" s="16">
        <v>43</v>
      </c>
      <c r="AM334" s="16">
        <v>413</v>
      </c>
      <c r="AO334" s="16">
        <v>321</v>
      </c>
      <c r="AP334" s="16">
        <v>538</v>
      </c>
      <c r="AQ334" s="16">
        <v>134</v>
      </c>
      <c r="AR334" s="16">
        <v>200</v>
      </c>
      <c r="AS334" s="16">
        <v>442</v>
      </c>
      <c r="AT334" s="16">
        <v>36</v>
      </c>
      <c r="AU334" s="16">
        <v>136</v>
      </c>
      <c r="AV334" s="16">
        <v>151</v>
      </c>
      <c r="AW334" s="16">
        <v>75</v>
      </c>
    </row>
    <row r="335" spans="2:49" x14ac:dyDescent="0.35">
      <c r="B335" s="17" t="s">
        <v>148</v>
      </c>
      <c r="C335" s="18">
        <v>0.32114571454593621</v>
      </c>
      <c r="D335" s="18">
        <v>0.27070823267136129</v>
      </c>
      <c r="E335" s="18">
        <v>0.35615962143132313</v>
      </c>
      <c r="F335" s="18">
        <v>0.33890712269148843</v>
      </c>
      <c r="G335" s="18">
        <v>0.33956276842543132</v>
      </c>
      <c r="H335" s="18">
        <v>0.33276158656488758</v>
      </c>
      <c r="I335" s="18">
        <v>0.2861440584596236</v>
      </c>
      <c r="K335" s="18">
        <v>0.39858119028070887</v>
      </c>
      <c r="L335" s="18">
        <v>0.2501492975039995</v>
      </c>
      <c r="N335" s="18">
        <v>0.32116034740049171</v>
      </c>
      <c r="O335" s="18">
        <v>0.30616104046459319</v>
      </c>
      <c r="P335" s="18">
        <v>0.39083164828153671</v>
      </c>
      <c r="Q335" s="18">
        <v>0.30412400029650749</v>
      </c>
      <c r="R335" s="18">
        <v>0.33856883135208582</v>
      </c>
      <c r="S335" s="18">
        <v>0.46542801203944639</v>
      </c>
      <c r="T335" s="18">
        <v>0.20163157509321489</v>
      </c>
      <c r="V335" s="18">
        <v>0.40919194233204148</v>
      </c>
      <c r="W335" s="18">
        <v>0.31137777301150948</v>
      </c>
      <c r="X335" s="18">
        <v>0.2272253329318</v>
      </c>
      <c r="Y335" s="18">
        <v>0.25099891917689271</v>
      </c>
      <c r="Z335" s="18">
        <v>0.36113740797159022</v>
      </c>
      <c r="AA335" s="18">
        <v>0.32193624178720742</v>
      </c>
      <c r="AB335" s="18">
        <v>0.26580883815287332</v>
      </c>
      <c r="AC335" s="18">
        <v>5.8396456446439413E-2</v>
      </c>
      <c r="AD335" s="18">
        <v>0.3948104774068471</v>
      </c>
      <c r="AF335" s="18">
        <v>0.38108883045340319</v>
      </c>
      <c r="AG335" s="18">
        <v>0.32619944600969047</v>
      </c>
      <c r="AH335" s="18">
        <v>0.23448751319832739</v>
      </c>
      <c r="AI335" s="18">
        <v>0.25084372336889671</v>
      </c>
      <c r="AJ335" s="18">
        <v>0.45954159349748258</v>
      </c>
      <c r="AK335" s="18">
        <v>0.37212378789926642</v>
      </c>
      <c r="AL335" s="18">
        <v>0.15708059504574531</v>
      </c>
      <c r="AM335" s="18">
        <v>0.2275043875987203</v>
      </c>
      <c r="AO335" s="18">
        <v>0.37401388844483252</v>
      </c>
      <c r="AP335" s="18">
        <v>0.32220568777361491</v>
      </c>
      <c r="AQ335" s="18">
        <v>0.25376153580632599</v>
      </c>
      <c r="AR335" s="18">
        <v>0.1815614128208369</v>
      </c>
      <c r="AS335" s="18">
        <v>0.47090148800324111</v>
      </c>
      <c r="AT335" s="18">
        <v>0.32070893546220819</v>
      </c>
      <c r="AU335" s="18">
        <v>0.16197464354368751</v>
      </c>
      <c r="AV335" s="18">
        <v>0.16994615894724949</v>
      </c>
      <c r="AW335" s="18">
        <v>0.288434547677341</v>
      </c>
    </row>
    <row r="336" spans="2:49" x14ac:dyDescent="0.35">
      <c r="B336" s="17" t="s">
        <v>149</v>
      </c>
      <c r="C336" s="18">
        <v>0.46765898294765601</v>
      </c>
      <c r="D336" s="18">
        <v>0.46631239564790139</v>
      </c>
      <c r="E336" s="18">
        <v>0.45111707781431842</v>
      </c>
      <c r="F336" s="18">
        <v>0.45978565514868103</v>
      </c>
      <c r="G336" s="18">
        <v>0.44934135159129912</v>
      </c>
      <c r="H336" s="18">
        <v>0.47250585239213239</v>
      </c>
      <c r="I336" s="18">
        <v>0.49421081444482168</v>
      </c>
      <c r="K336" s="18">
        <v>0.43363580041116512</v>
      </c>
      <c r="L336" s="18">
        <v>0.5003291347480171</v>
      </c>
      <c r="N336" s="18">
        <v>0.4796778283401994</v>
      </c>
      <c r="O336" s="18">
        <v>0.46159708140706601</v>
      </c>
      <c r="P336" s="18">
        <v>0.43018051313998318</v>
      </c>
      <c r="Q336" s="18">
        <v>0.51375575931167972</v>
      </c>
      <c r="R336" s="18">
        <v>0.41955362266268142</v>
      </c>
      <c r="S336" s="18">
        <v>0.40337456435523189</v>
      </c>
      <c r="T336" s="18">
        <v>0.38762758718838008</v>
      </c>
      <c r="V336" s="18">
        <v>0.448141292656699</v>
      </c>
      <c r="W336" s="18">
        <v>0.50560582067880744</v>
      </c>
      <c r="X336" s="18">
        <v>0.52804468000882876</v>
      </c>
      <c r="Y336" s="18">
        <v>0.39798014553169248</v>
      </c>
      <c r="Z336" s="18">
        <v>0.44061254025083851</v>
      </c>
      <c r="AA336" s="18">
        <v>0.5070770163750713</v>
      </c>
      <c r="AB336" s="18">
        <v>0.44517092345581039</v>
      </c>
      <c r="AC336" s="18">
        <v>0.50408529250221634</v>
      </c>
      <c r="AD336" s="18">
        <v>0.39783636413807288</v>
      </c>
      <c r="AF336" s="18">
        <v>0.48028700245749018</v>
      </c>
      <c r="AG336" s="18">
        <v>0.49335160335316708</v>
      </c>
      <c r="AH336" s="18">
        <v>0.50709338420381522</v>
      </c>
      <c r="AI336" s="18">
        <v>0.45335313973632307</v>
      </c>
      <c r="AJ336" s="18">
        <v>0.43481281743312472</v>
      </c>
      <c r="AK336" s="18">
        <v>0.34997943972107198</v>
      </c>
      <c r="AL336" s="18">
        <v>0.33828997853690279</v>
      </c>
      <c r="AM336" s="18">
        <v>0.45583844620333902</v>
      </c>
      <c r="AO336" s="18">
        <v>0.47703832254750722</v>
      </c>
      <c r="AP336" s="18">
        <v>0.49854963993043849</v>
      </c>
      <c r="AQ336" s="18">
        <v>0.51432131633271938</v>
      </c>
      <c r="AR336" s="18">
        <v>0.51425201166478018</v>
      </c>
      <c r="AS336" s="18">
        <v>0.40994857037759858</v>
      </c>
      <c r="AT336" s="18">
        <v>0.43109555487883139</v>
      </c>
      <c r="AU336" s="18">
        <v>0.40962348773685908</v>
      </c>
      <c r="AV336" s="18">
        <v>0.46472569278180648</v>
      </c>
      <c r="AW336" s="18">
        <v>0.46720503016013032</v>
      </c>
    </row>
    <row r="337" spans="2:49" x14ac:dyDescent="0.35">
      <c r="B337" s="17" t="s">
        <v>150</v>
      </c>
      <c r="C337" s="18">
        <v>0.1157575263988042</v>
      </c>
      <c r="D337" s="18">
        <v>0.13318027102830199</v>
      </c>
      <c r="E337" s="18">
        <v>9.5930384396947829E-2</v>
      </c>
      <c r="F337" s="18">
        <v>9.9732123481622331E-2</v>
      </c>
      <c r="G337" s="18">
        <v>0.12578258933100389</v>
      </c>
      <c r="H337" s="18">
        <v>0.1097352702180359</v>
      </c>
      <c r="I337" s="18">
        <v>0.13115013781233531</v>
      </c>
      <c r="K337" s="18">
        <v>9.0090747165848375E-2</v>
      </c>
      <c r="L337" s="18">
        <v>0.1397712542497791</v>
      </c>
      <c r="N337" s="18">
        <v>0.1014805259887608</v>
      </c>
      <c r="O337" s="18">
        <v>0.13277565838712641</v>
      </c>
      <c r="P337" s="18">
        <v>9.7543368454690013E-2</v>
      </c>
      <c r="Q337" s="18">
        <v>0.1034557374025578</v>
      </c>
      <c r="R337" s="18">
        <v>0.15229906230402729</v>
      </c>
      <c r="S337" s="18">
        <v>4.9568526404019389E-2</v>
      </c>
      <c r="T337" s="18">
        <v>0.17438563559612349</v>
      </c>
      <c r="V337" s="18">
        <v>9.0919335907275883E-2</v>
      </c>
      <c r="W337" s="18">
        <v>0.1059599831649293</v>
      </c>
      <c r="X337" s="18">
        <v>0.1299420555984061</v>
      </c>
      <c r="Y337" s="18">
        <v>0.1867213770884868</v>
      </c>
      <c r="Z337" s="18">
        <v>0.19825005177757141</v>
      </c>
      <c r="AA337" s="18">
        <v>0.14807820212322559</v>
      </c>
      <c r="AB337" s="18">
        <v>0.1343455927083764</v>
      </c>
      <c r="AC337" s="18">
        <v>0.1714772493734161</v>
      </c>
      <c r="AD337" s="18">
        <v>9.6411445895320566E-2</v>
      </c>
      <c r="AF337" s="18">
        <v>9.2120459590010056E-2</v>
      </c>
      <c r="AG337" s="18">
        <v>0.1070538804668964</v>
      </c>
      <c r="AH337" s="18">
        <v>0.16026326209729369</v>
      </c>
      <c r="AI337" s="18">
        <v>0.14958040524855759</v>
      </c>
      <c r="AJ337" s="18">
        <v>7.1291246121934174E-2</v>
      </c>
      <c r="AK337" s="18">
        <v>0.18362034911876021</v>
      </c>
      <c r="AL337" s="18">
        <v>0.17246145000363261</v>
      </c>
      <c r="AM337" s="18">
        <v>0.143325239539767</v>
      </c>
      <c r="AO337" s="18">
        <v>9.8349584860595515E-2</v>
      </c>
      <c r="AP337" s="18">
        <v>0.1009731971811544</v>
      </c>
      <c r="AQ337" s="18">
        <v>0.12694001964737611</v>
      </c>
      <c r="AR337" s="18">
        <v>0.14280816935866381</v>
      </c>
      <c r="AS337" s="18">
        <v>8.017431877959251E-2</v>
      </c>
      <c r="AT337" s="18">
        <v>0.19477021192536931</v>
      </c>
      <c r="AU337" s="18">
        <v>0.19851635014897731</v>
      </c>
      <c r="AV337" s="18">
        <v>0.18018745614546461</v>
      </c>
      <c r="AW337" s="18">
        <v>9.7311294650926056E-2</v>
      </c>
    </row>
    <row r="338" spans="2:49" x14ac:dyDescent="0.35">
      <c r="B338" s="17" t="s">
        <v>151</v>
      </c>
      <c r="C338" s="18">
        <v>3.3932592291586947E-2</v>
      </c>
      <c r="D338" s="18">
        <v>5.1377660067649773E-2</v>
      </c>
      <c r="E338" s="18">
        <v>3.2527849777056521E-2</v>
      </c>
      <c r="F338" s="18">
        <v>3.1898198353620733E-2</v>
      </c>
      <c r="G338" s="18">
        <v>2.5505513809908661E-2</v>
      </c>
      <c r="H338" s="18">
        <v>4.0386001839731352E-2</v>
      </c>
      <c r="I338" s="18">
        <v>2.9726721210431468E-2</v>
      </c>
      <c r="K338" s="18">
        <v>3.7658210922987843E-2</v>
      </c>
      <c r="L338" s="18">
        <v>2.9582284976590208E-2</v>
      </c>
      <c r="N338" s="18">
        <v>2.5615625844292209E-2</v>
      </c>
      <c r="O338" s="18">
        <v>3.8634109277921769E-2</v>
      </c>
      <c r="P338" s="18">
        <v>4.3213524583235637E-2</v>
      </c>
      <c r="Q338" s="18">
        <v>3.297691305293983E-2</v>
      </c>
      <c r="R338" s="18">
        <v>4.7195952631294058E-2</v>
      </c>
      <c r="S338" s="18">
        <v>0</v>
      </c>
      <c r="T338" s="18">
        <v>2.2554621085374042E-2</v>
      </c>
      <c r="V338" s="18">
        <v>1.9957916406664208E-2</v>
      </c>
      <c r="W338" s="18">
        <v>4.0398479935856629E-2</v>
      </c>
      <c r="X338" s="18">
        <v>6.8941403962622161E-2</v>
      </c>
      <c r="Y338" s="18">
        <v>5.2912494057820718E-2</v>
      </c>
      <c r="Z338" s="18">
        <v>0</v>
      </c>
      <c r="AA338" s="18">
        <v>0</v>
      </c>
      <c r="AB338" s="18">
        <v>3.7269167400008879E-2</v>
      </c>
      <c r="AC338" s="18">
        <v>2.6368110030881659E-2</v>
      </c>
      <c r="AD338" s="18">
        <v>4.6663194606327618E-2</v>
      </c>
      <c r="AF338" s="18">
        <v>2.240985572407973E-2</v>
      </c>
      <c r="AG338" s="18">
        <v>4.3248306621799293E-2</v>
      </c>
      <c r="AH338" s="18">
        <v>4.4972628440563829E-2</v>
      </c>
      <c r="AI338" s="18">
        <v>5.1769070502796243E-2</v>
      </c>
      <c r="AJ338" s="18">
        <v>7.2501801426061562E-3</v>
      </c>
      <c r="AK338" s="18">
        <v>2.276028279594601E-2</v>
      </c>
      <c r="AL338" s="18">
        <v>1.5668253701433491E-2</v>
      </c>
      <c r="AM338" s="18">
        <v>4.1290080535530682E-2</v>
      </c>
      <c r="AO338" s="18">
        <v>1.874266740717058E-2</v>
      </c>
      <c r="AP338" s="18">
        <v>4.5327903651683002E-2</v>
      </c>
      <c r="AQ338" s="18">
        <v>5.8055829392203967E-2</v>
      </c>
      <c r="AR338" s="18">
        <v>8.0805856771166459E-2</v>
      </c>
      <c r="AS338" s="18">
        <v>8.874783154642598E-3</v>
      </c>
      <c r="AT338" s="18">
        <v>2.481753672937698E-2</v>
      </c>
      <c r="AU338" s="18">
        <v>2.2373009901710698E-2</v>
      </c>
      <c r="AV338" s="18">
        <v>2.515405847441549E-2</v>
      </c>
      <c r="AW338" s="18">
        <v>3.9919422730948492E-2</v>
      </c>
    </row>
    <row r="339" spans="2:49" x14ac:dyDescent="0.35">
      <c r="B339" s="17" t="s">
        <v>152</v>
      </c>
      <c r="C339" s="18">
        <v>1.7157051304725848E-2</v>
      </c>
      <c r="D339" s="18">
        <v>2.2320252151933988E-2</v>
      </c>
      <c r="E339" s="18">
        <v>2.5613373868180651E-2</v>
      </c>
      <c r="F339" s="18">
        <v>8.7494695814336887E-3</v>
      </c>
      <c r="G339" s="18">
        <v>1.689848115526444E-2</v>
      </c>
      <c r="H339" s="18">
        <v>2.2365837909858591E-2</v>
      </c>
      <c r="I339" s="18">
        <v>1.1476525935670581E-2</v>
      </c>
      <c r="K339" s="18">
        <v>1.6655313560406539E-2</v>
      </c>
      <c r="L339" s="18">
        <v>1.697872770431752E-2</v>
      </c>
      <c r="N339" s="18">
        <v>2.179868552670338E-2</v>
      </c>
      <c r="O339" s="18">
        <v>1.7329131648198669E-2</v>
      </c>
      <c r="P339" s="18">
        <v>1.780980637299448E-2</v>
      </c>
      <c r="Q339" s="18">
        <v>1.453013293952406E-2</v>
      </c>
      <c r="R339" s="18">
        <v>1.9084539157109701E-2</v>
      </c>
      <c r="S339" s="18">
        <v>0</v>
      </c>
      <c r="T339" s="18">
        <v>0</v>
      </c>
      <c r="V339" s="18">
        <v>1.526430684039027E-2</v>
      </c>
      <c r="W339" s="18">
        <v>1.44374929199897E-2</v>
      </c>
      <c r="X339" s="18">
        <v>1.8654944457864042E-2</v>
      </c>
      <c r="Y339" s="18">
        <v>6.8119085038944066E-2</v>
      </c>
      <c r="Z339" s="18">
        <v>0</v>
      </c>
      <c r="AA339" s="18">
        <v>0</v>
      </c>
      <c r="AB339" s="18">
        <v>1.5631853337673592E-2</v>
      </c>
      <c r="AC339" s="18">
        <v>1.6349667615904478E-2</v>
      </c>
      <c r="AD339" s="18">
        <v>3.1607727632016233E-2</v>
      </c>
      <c r="AF339" s="18">
        <v>9.2230458204027831E-3</v>
      </c>
      <c r="AG339" s="18">
        <v>1.6625214282395731E-2</v>
      </c>
      <c r="AH339" s="18">
        <v>1.7348444943123431E-2</v>
      </c>
      <c r="AI339" s="18">
        <v>2.935163542279438E-2</v>
      </c>
      <c r="AJ339" s="18">
        <v>1.5972177025203569E-2</v>
      </c>
      <c r="AK339" s="18">
        <v>0</v>
      </c>
      <c r="AL339" s="18">
        <v>4.4542247314960627E-2</v>
      </c>
      <c r="AM339" s="18">
        <v>2.1012366069675169E-2</v>
      </c>
      <c r="AO339" s="18">
        <v>9.0888860746907319E-3</v>
      </c>
      <c r="AP339" s="18">
        <v>1.6360441607569311E-2</v>
      </c>
      <c r="AQ339" s="18">
        <v>9.1799071720710303E-3</v>
      </c>
      <c r="AR339" s="18">
        <v>3.7091945027940852E-2</v>
      </c>
      <c r="AS339" s="18">
        <v>1.243775544293106E-2</v>
      </c>
      <c r="AT339" s="18">
        <v>0</v>
      </c>
      <c r="AU339" s="18">
        <v>2.6106030079144651E-2</v>
      </c>
      <c r="AV339" s="18">
        <v>6.6483840222756139E-3</v>
      </c>
      <c r="AW339" s="18">
        <v>5.9397297615903212E-2</v>
      </c>
    </row>
    <row r="340" spans="2:49" x14ac:dyDescent="0.35">
      <c r="B340" s="17" t="s">
        <v>140</v>
      </c>
      <c r="C340" s="18">
        <v>4.4348132511290959E-2</v>
      </c>
      <c r="D340" s="18">
        <v>5.6101188432851341E-2</v>
      </c>
      <c r="E340" s="18">
        <v>3.8651692712173363E-2</v>
      </c>
      <c r="F340" s="18">
        <v>6.092743074315371E-2</v>
      </c>
      <c r="G340" s="18">
        <v>4.2909295687092883E-2</v>
      </c>
      <c r="H340" s="18">
        <v>2.2245451075353959E-2</v>
      </c>
      <c r="I340" s="18">
        <v>4.7291742137117378E-2</v>
      </c>
      <c r="K340" s="18">
        <v>2.337873765888324E-2</v>
      </c>
      <c r="L340" s="18">
        <v>6.3189300817296498E-2</v>
      </c>
      <c r="N340" s="18">
        <v>5.0266986899552397E-2</v>
      </c>
      <c r="O340" s="18">
        <v>4.3502978815093789E-2</v>
      </c>
      <c r="P340" s="18">
        <v>2.0421139167559849E-2</v>
      </c>
      <c r="Q340" s="18">
        <v>3.1157456996791011E-2</v>
      </c>
      <c r="R340" s="18">
        <v>2.329799189280176E-2</v>
      </c>
      <c r="S340" s="18">
        <v>8.1628897201302245E-2</v>
      </c>
      <c r="T340" s="18">
        <v>0.21380058103690749</v>
      </c>
      <c r="V340" s="18">
        <v>1.6525205856929109E-2</v>
      </c>
      <c r="W340" s="18">
        <v>2.2220450288907481E-2</v>
      </c>
      <c r="X340" s="18">
        <v>2.719158304047898E-2</v>
      </c>
      <c r="Y340" s="18">
        <v>4.3267979106163347E-2</v>
      </c>
      <c r="Z340" s="18">
        <v>0</v>
      </c>
      <c r="AA340" s="18">
        <v>2.2908539714495881E-2</v>
      </c>
      <c r="AB340" s="18">
        <v>0.1017736249452577</v>
      </c>
      <c r="AC340" s="18">
        <v>0.22332322403114149</v>
      </c>
      <c r="AD340" s="18">
        <v>3.2670790321415469E-2</v>
      </c>
      <c r="AF340" s="18">
        <v>1.48708059546141E-2</v>
      </c>
      <c r="AG340" s="18">
        <v>1.352154926605109E-2</v>
      </c>
      <c r="AH340" s="18">
        <v>3.5834767116876359E-2</v>
      </c>
      <c r="AI340" s="18">
        <v>6.5102025720631992E-2</v>
      </c>
      <c r="AJ340" s="18">
        <v>1.113198577964874E-2</v>
      </c>
      <c r="AK340" s="18">
        <v>7.1516140464955455E-2</v>
      </c>
      <c r="AL340" s="18">
        <v>0.27195747539732512</v>
      </c>
      <c r="AM340" s="18">
        <v>0.11102948005296789</v>
      </c>
      <c r="AO340" s="18">
        <v>2.276665066520368E-2</v>
      </c>
      <c r="AP340" s="18">
        <v>1.6583129855539908E-2</v>
      </c>
      <c r="AQ340" s="18">
        <v>3.7741391649303471E-2</v>
      </c>
      <c r="AR340" s="18">
        <v>4.348060435661201E-2</v>
      </c>
      <c r="AS340" s="18">
        <v>1.766308424199416E-2</v>
      </c>
      <c r="AT340" s="18">
        <v>2.860776100421418E-2</v>
      </c>
      <c r="AU340" s="18">
        <v>0.18140647858962089</v>
      </c>
      <c r="AV340" s="18">
        <v>0.15333824962878839</v>
      </c>
      <c r="AW340" s="18">
        <v>4.773240716475078E-2</v>
      </c>
    </row>
    <row r="342" spans="2:49" ht="58" x14ac:dyDescent="0.35">
      <c r="B342" s="14" t="s">
        <v>182</v>
      </c>
    </row>
    <row r="343" spans="2:49" x14ac:dyDescent="0.35">
      <c r="B343" s="15" t="s">
        <v>18</v>
      </c>
    </row>
    <row r="344" spans="2:49" x14ac:dyDescent="0.35">
      <c r="B344" s="11" t="s">
        <v>59</v>
      </c>
      <c r="C344" s="16">
        <v>2028</v>
      </c>
      <c r="D344" s="16">
        <v>248</v>
      </c>
      <c r="E344" s="16">
        <v>354</v>
      </c>
      <c r="F344" s="16">
        <v>365</v>
      </c>
      <c r="G344" s="16">
        <v>348</v>
      </c>
      <c r="H344" s="16">
        <v>295</v>
      </c>
      <c r="I344" s="16">
        <v>418</v>
      </c>
      <c r="K344" s="16">
        <v>1004</v>
      </c>
      <c r="L344" s="16">
        <v>1018</v>
      </c>
      <c r="N344" s="16">
        <v>515</v>
      </c>
      <c r="O344" s="16">
        <v>455</v>
      </c>
      <c r="P344" s="16">
        <v>200</v>
      </c>
      <c r="Q344" s="16">
        <v>507</v>
      </c>
      <c r="R344" s="16">
        <v>238</v>
      </c>
      <c r="S344" s="16">
        <v>44</v>
      </c>
      <c r="T344" s="16">
        <v>69</v>
      </c>
      <c r="V344" s="16">
        <v>565</v>
      </c>
      <c r="W344" s="16">
        <v>604</v>
      </c>
      <c r="X344" s="16">
        <v>114</v>
      </c>
      <c r="Y344" s="16">
        <v>70</v>
      </c>
      <c r="Z344" s="16">
        <v>36</v>
      </c>
      <c r="AA344" s="16">
        <v>44</v>
      </c>
      <c r="AB344" s="16">
        <v>442</v>
      </c>
      <c r="AC344" s="16">
        <v>63</v>
      </c>
      <c r="AD344" s="16">
        <v>90</v>
      </c>
      <c r="AF344" s="16">
        <v>336</v>
      </c>
      <c r="AG344" s="16">
        <v>677</v>
      </c>
      <c r="AH344" s="16">
        <v>121</v>
      </c>
      <c r="AI344" s="16">
        <v>125</v>
      </c>
      <c r="AJ344" s="16">
        <v>261</v>
      </c>
      <c r="AK344" s="16">
        <v>43</v>
      </c>
      <c r="AL344" s="16">
        <v>45</v>
      </c>
      <c r="AM344" s="16">
        <v>420</v>
      </c>
      <c r="AO344" s="16">
        <v>312</v>
      </c>
      <c r="AP344" s="16">
        <v>557</v>
      </c>
      <c r="AQ344" s="16">
        <v>134</v>
      </c>
      <c r="AR344" s="16">
        <v>212</v>
      </c>
      <c r="AS344" s="16">
        <v>419</v>
      </c>
      <c r="AT344" s="16">
        <v>33</v>
      </c>
      <c r="AU344" s="16">
        <v>137</v>
      </c>
      <c r="AV344" s="16">
        <v>147</v>
      </c>
      <c r="AW344" s="16">
        <v>77</v>
      </c>
    </row>
    <row r="345" spans="2:49" x14ac:dyDescent="0.35">
      <c r="B345" s="12" t="s">
        <v>60</v>
      </c>
      <c r="C345" s="16">
        <v>2032</v>
      </c>
      <c r="D345" s="16">
        <v>215</v>
      </c>
      <c r="E345" s="16">
        <v>345</v>
      </c>
      <c r="F345" s="16">
        <v>345</v>
      </c>
      <c r="G345" s="16">
        <v>314</v>
      </c>
      <c r="H345" s="16">
        <v>328</v>
      </c>
      <c r="I345" s="16">
        <v>485</v>
      </c>
      <c r="K345" s="16">
        <v>981</v>
      </c>
      <c r="L345" s="16">
        <v>1045</v>
      </c>
      <c r="N345" s="16">
        <v>540</v>
      </c>
      <c r="O345" s="16">
        <v>458</v>
      </c>
      <c r="P345" s="16">
        <v>208</v>
      </c>
      <c r="Q345" s="16">
        <v>495</v>
      </c>
      <c r="R345" s="16">
        <v>222</v>
      </c>
      <c r="S345" s="16">
        <v>37</v>
      </c>
      <c r="T345" s="16">
        <v>71</v>
      </c>
      <c r="V345" s="16">
        <v>598</v>
      </c>
      <c r="W345" s="16">
        <v>590</v>
      </c>
      <c r="X345" s="16">
        <v>115</v>
      </c>
      <c r="Y345" s="16">
        <v>67</v>
      </c>
      <c r="Z345" s="16">
        <v>39</v>
      </c>
      <c r="AA345" s="16">
        <v>44</v>
      </c>
      <c r="AB345" s="16">
        <v>427</v>
      </c>
      <c r="AC345" s="16">
        <v>61</v>
      </c>
      <c r="AD345" s="16">
        <v>90</v>
      </c>
      <c r="AF345" s="16">
        <v>355</v>
      </c>
      <c r="AG345" s="16">
        <v>660</v>
      </c>
      <c r="AH345" s="16">
        <v>123</v>
      </c>
      <c r="AI345" s="16">
        <v>120</v>
      </c>
      <c r="AJ345" s="16">
        <v>274</v>
      </c>
      <c r="AK345" s="16">
        <v>44</v>
      </c>
      <c r="AL345" s="16">
        <v>43</v>
      </c>
      <c r="AM345" s="16">
        <v>413</v>
      </c>
      <c r="AO345" s="16">
        <v>321</v>
      </c>
      <c r="AP345" s="16">
        <v>538</v>
      </c>
      <c r="AQ345" s="16">
        <v>134</v>
      </c>
      <c r="AR345" s="16">
        <v>200</v>
      </c>
      <c r="AS345" s="16">
        <v>442</v>
      </c>
      <c r="AT345" s="16">
        <v>36</v>
      </c>
      <c r="AU345" s="16">
        <v>136</v>
      </c>
      <c r="AV345" s="16">
        <v>151</v>
      </c>
      <c r="AW345" s="16">
        <v>75</v>
      </c>
    </row>
    <row r="346" spans="2:49" x14ac:dyDescent="0.35">
      <c r="B346" s="17" t="s">
        <v>148</v>
      </c>
      <c r="C346" s="18">
        <v>9.2089495902398302E-2</v>
      </c>
      <c r="D346" s="18">
        <v>6.8526742692292239E-2</v>
      </c>
      <c r="E346" s="18">
        <v>0.12696222681633779</v>
      </c>
      <c r="F346" s="18">
        <v>0.12518706781320449</v>
      </c>
      <c r="G346" s="18">
        <v>6.1801233471798743E-2</v>
      </c>
      <c r="H346" s="18">
        <v>0.1038354680211226</v>
      </c>
      <c r="I346" s="18">
        <v>6.5788387221430211E-2</v>
      </c>
      <c r="K346" s="18">
        <v>0.11364753089422951</v>
      </c>
      <c r="L346" s="18">
        <v>7.2338303438919671E-2</v>
      </c>
      <c r="N346" s="18">
        <v>0.1088038291939714</v>
      </c>
      <c r="O346" s="18">
        <v>8.7228201819999865E-2</v>
      </c>
      <c r="P346" s="18">
        <v>9.5162354053774434E-2</v>
      </c>
      <c r="Q346" s="18">
        <v>7.5469267868222362E-2</v>
      </c>
      <c r="R346" s="18">
        <v>9.9766533030341734E-2</v>
      </c>
      <c r="S346" s="18">
        <v>0.19398728418676919</v>
      </c>
      <c r="T346" s="18">
        <v>2.5624670713961861E-2</v>
      </c>
      <c r="V346" s="18">
        <v>0.14080578303390859</v>
      </c>
      <c r="W346" s="18">
        <v>8.7769132838336802E-2</v>
      </c>
      <c r="X346" s="18">
        <v>7.0372457580885256E-2</v>
      </c>
      <c r="Y346" s="18">
        <v>7.4446963775627942E-2</v>
      </c>
      <c r="Z346" s="18">
        <v>0.17768407164842639</v>
      </c>
      <c r="AA346" s="18">
        <v>1.8015817963798531E-2</v>
      </c>
      <c r="AB346" s="18">
        <v>6.1097805935540893E-2</v>
      </c>
      <c r="AC346" s="18">
        <v>0</v>
      </c>
      <c r="AD346" s="18">
        <v>4.6330875750298241E-2</v>
      </c>
      <c r="AF346" s="18">
        <v>0.15487398738338451</v>
      </c>
      <c r="AG346" s="18">
        <v>8.1312844811056134E-2</v>
      </c>
      <c r="AH346" s="18">
        <v>5.8392335045471859E-2</v>
      </c>
      <c r="AI346" s="18">
        <v>4.3421105565074399E-2</v>
      </c>
      <c r="AJ346" s="18">
        <v>0.16929655871879121</v>
      </c>
      <c r="AK346" s="18">
        <v>8.7639454188149071E-2</v>
      </c>
      <c r="AL346" s="18">
        <v>0</v>
      </c>
      <c r="AM346" s="18">
        <v>3.8244252698720879E-2</v>
      </c>
      <c r="AO346" s="18">
        <v>0.11775328157018369</v>
      </c>
      <c r="AP346" s="18">
        <v>7.9298637865200111E-2</v>
      </c>
      <c r="AQ346" s="18">
        <v>3.5301135070810043E-2</v>
      </c>
      <c r="AR346" s="18">
        <v>4.1788625712712163E-2</v>
      </c>
      <c r="AS346" s="18">
        <v>0.1799169222436113</v>
      </c>
      <c r="AT346" s="18">
        <v>4.9493894478133259E-2</v>
      </c>
      <c r="AU346" s="18">
        <v>2.9344610881401612E-2</v>
      </c>
      <c r="AV346" s="18">
        <v>1.4758744227289171E-2</v>
      </c>
      <c r="AW346" s="18">
        <v>8.058339441399795E-2</v>
      </c>
    </row>
    <row r="347" spans="2:49" x14ac:dyDescent="0.35">
      <c r="B347" s="17" t="s">
        <v>149</v>
      </c>
      <c r="C347" s="18">
        <v>0.25883458499523909</v>
      </c>
      <c r="D347" s="18">
        <v>0.31069790145573067</v>
      </c>
      <c r="E347" s="18">
        <v>0.3376690129091231</v>
      </c>
      <c r="F347" s="18">
        <v>0.2558617336119427</v>
      </c>
      <c r="G347" s="18">
        <v>0.30268407184581958</v>
      </c>
      <c r="H347" s="18">
        <v>0.19281296232721939</v>
      </c>
      <c r="I347" s="18">
        <v>0.1982196098010818</v>
      </c>
      <c r="K347" s="18">
        <v>0.30254314179940778</v>
      </c>
      <c r="L347" s="18">
        <v>0.21847567651301339</v>
      </c>
      <c r="N347" s="18">
        <v>0.22645776489538261</v>
      </c>
      <c r="O347" s="18">
        <v>0.2111260565086833</v>
      </c>
      <c r="P347" s="18">
        <v>0.24908539703766669</v>
      </c>
      <c r="Q347" s="18">
        <v>0.29360078749284307</v>
      </c>
      <c r="R347" s="18">
        <v>0.34646102413698909</v>
      </c>
      <c r="S347" s="18">
        <v>0.45396005557189317</v>
      </c>
      <c r="T347" s="18">
        <v>0.223694335892936</v>
      </c>
      <c r="V347" s="18">
        <v>0.29430318948048939</v>
      </c>
      <c r="W347" s="18">
        <v>0.27583945588851583</v>
      </c>
      <c r="X347" s="18">
        <v>0.19538838154030591</v>
      </c>
      <c r="Y347" s="18">
        <v>0.20786407811858049</v>
      </c>
      <c r="Z347" s="18">
        <v>0.2859453566884268</v>
      </c>
      <c r="AA347" s="18">
        <v>0.14972762168615339</v>
      </c>
      <c r="AB347" s="18">
        <v>0.21384195954027249</v>
      </c>
      <c r="AC347" s="18">
        <v>0.16163956477066299</v>
      </c>
      <c r="AD347" s="18">
        <v>0.35179317211626199</v>
      </c>
      <c r="AF347" s="18">
        <v>0.30640428852056428</v>
      </c>
      <c r="AG347" s="18">
        <v>0.26772410206606861</v>
      </c>
      <c r="AH347" s="18">
        <v>0.21030397857582339</v>
      </c>
      <c r="AI347" s="18">
        <v>0.2156979364244283</v>
      </c>
      <c r="AJ347" s="18">
        <v>0.37217272951392821</v>
      </c>
      <c r="AK347" s="18">
        <v>0.13843383452982061</v>
      </c>
      <c r="AL347" s="18">
        <v>9.045780279539381E-2</v>
      </c>
      <c r="AM347" s="18">
        <v>0.1857617892570923</v>
      </c>
      <c r="AO347" s="18">
        <v>0.31426818157238501</v>
      </c>
      <c r="AP347" s="18">
        <v>0.28149537344423881</v>
      </c>
      <c r="AQ347" s="18">
        <v>0.2242652063228083</v>
      </c>
      <c r="AR347" s="18">
        <v>0.18637362067666849</v>
      </c>
      <c r="AS347" s="18">
        <v>0.33199504702461191</v>
      </c>
      <c r="AT347" s="18">
        <v>0.1709314722219529</v>
      </c>
      <c r="AU347" s="18">
        <v>0.1294022215493924</v>
      </c>
      <c r="AV347" s="18">
        <v>7.4705117724267592E-2</v>
      </c>
      <c r="AW347" s="18">
        <v>0.32834621667528052</v>
      </c>
    </row>
    <row r="348" spans="2:49" x14ac:dyDescent="0.35">
      <c r="B348" s="17" t="s">
        <v>150</v>
      </c>
      <c r="C348" s="18">
        <v>0.25558042581681961</v>
      </c>
      <c r="D348" s="18">
        <v>0.2227283815497362</v>
      </c>
      <c r="E348" s="18">
        <v>0.21143684538147631</v>
      </c>
      <c r="F348" s="18">
        <v>0.22847435620897141</v>
      </c>
      <c r="G348" s="18">
        <v>0.2489884706260701</v>
      </c>
      <c r="H348" s="18">
        <v>0.25470755041589571</v>
      </c>
      <c r="I348" s="18">
        <v>0.32573419286082328</v>
      </c>
      <c r="K348" s="18">
        <v>0.2400820381933744</v>
      </c>
      <c r="L348" s="18">
        <v>0.27067062569454881</v>
      </c>
      <c r="N348" s="18">
        <v>0.28638556084335681</v>
      </c>
      <c r="O348" s="18">
        <v>0.30436179545919467</v>
      </c>
      <c r="P348" s="18">
        <v>0.30025328607655571</v>
      </c>
      <c r="Q348" s="18">
        <v>0.20480112841635459</v>
      </c>
      <c r="R348" s="18">
        <v>0.19569999754265741</v>
      </c>
      <c r="S348" s="18">
        <v>9.1930708319600554E-2</v>
      </c>
      <c r="T348" s="18">
        <v>0.20142117033420959</v>
      </c>
      <c r="V348" s="18">
        <v>0.27518339219604171</v>
      </c>
      <c r="W348" s="18">
        <v>0.20569236150906631</v>
      </c>
      <c r="X348" s="18">
        <v>0.22787561984149879</v>
      </c>
      <c r="Y348" s="18">
        <v>0.23181374470818741</v>
      </c>
      <c r="Z348" s="18">
        <v>0.42519681213664301</v>
      </c>
      <c r="AA348" s="18">
        <v>0.30960497882854959</v>
      </c>
      <c r="AB348" s="18">
        <v>0.28108066130124942</v>
      </c>
      <c r="AC348" s="18">
        <v>0.27316131932722121</v>
      </c>
      <c r="AD348" s="18">
        <v>0.27138093628631299</v>
      </c>
      <c r="AF348" s="18">
        <v>0.25559385704233639</v>
      </c>
      <c r="AG348" s="18">
        <v>0.2204500393076049</v>
      </c>
      <c r="AH348" s="18">
        <v>0.25626629124804828</v>
      </c>
      <c r="AI348" s="18">
        <v>0.24221777516582629</v>
      </c>
      <c r="AJ348" s="18">
        <v>0.24939676441058761</v>
      </c>
      <c r="AK348" s="18">
        <v>0.311851719778929</v>
      </c>
      <c r="AL348" s="18">
        <v>0.26691869891016728</v>
      </c>
      <c r="AM348" s="18">
        <v>0.31234457301594698</v>
      </c>
      <c r="AO348" s="18">
        <v>0.2755381294140184</v>
      </c>
      <c r="AP348" s="18">
        <v>0.20752282002830541</v>
      </c>
      <c r="AQ348" s="18">
        <v>0.25236543505637188</v>
      </c>
      <c r="AR348" s="18">
        <v>0.24207413441040071</v>
      </c>
      <c r="AS348" s="18">
        <v>0.25136002768137122</v>
      </c>
      <c r="AT348" s="18">
        <v>0.32419862982889291</v>
      </c>
      <c r="AU348" s="18">
        <v>0.3339362683939453</v>
      </c>
      <c r="AV348" s="18">
        <v>0.34040722882251329</v>
      </c>
      <c r="AW348" s="18">
        <v>0.23682134953148651</v>
      </c>
    </row>
    <row r="349" spans="2:49" x14ac:dyDescent="0.35">
      <c r="B349" s="17" t="s">
        <v>151</v>
      </c>
      <c r="C349" s="18">
        <v>0.23571231984936711</v>
      </c>
      <c r="D349" s="18">
        <v>0.2329240630347956</v>
      </c>
      <c r="E349" s="18">
        <v>0.1937363286643887</v>
      </c>
      <c r="F349" s="18">
        <v>0.23351022065004701</v>
      </c>
      <c r="G349" s="18">
        <v>0.19240423484367741</v>
      </c>
      <c r="H349" s="18">
        <v>0.27770355496409022</v>
      </c>
      <c r="I349" s="18">
        <v>0.26796189016287841</v>
      </c>
      <c r="K349" s="18">
        <v>0.20822760981439301</v>
      </c>
      <c r="L349" s="18">
        <v>0.26079676034861993</v>
      </c>
      <c r="N349" s="18">
        <v>0.19547366291128829</v>
      </c>
      <c r="O349" s="18">
        <v>0.24027673405315969</v>
      </c>
      <c r="P349" s="18">
        <v>0.1936209402703814</v>
      </c>
      <c r="Q349" s="18">
        <v>0.28572434115687301</v>
      </c>
      <c r="R349" s="18">
        <v>0.24415209935684051</v>
      </c>
      <c r="S349" s="18">
        <v>0.18235548401043411</v>
      </c>
      <c r="T349" s="18">
        <v>0.28913815198715909</v>
      </c>
      <c r="V349" s="18">
        <v>0.19856128470986639</v>
      </c>
      <c r="W349" s="18">
        <v>0.27690888104122002</v>
      </c>
      <c r="X349" s="18">
        <v>0.29709872821806538</v>
      </c>
      <c r="Y349" s="18">
        <v>0.22526570576120611</v>
      </c>
      <c r="Z349" s="18">
        <v>9.0421810333824404E-2</v>
      </c>
      <c r="AA349" s="18">
        <v>0.32363857983508398</v>
      </c>
      <c r="AB349" s="18">
        <v>0.24571150210434431</v>
      </c>
      <c r="AC349" s="18">
        <v>0.18336232552268761</v>
      </c>
      <c r="AD349" s="18">
        <v>0.1505266789540867</v>
      </c>
      <c r="AF349" s="18">
        <v>0.2087857335508076</v>
      </c>
      <c r="AG349" s="18">
        <v>0.26755942499912111</v>
      </c>
      <c r="AH349" s="18">
        <v>0.27514523667048868</v>
      </c>
      <c r="AI349" s="18">
        <v>0.2847223589013918</v>
      </c>
      <c r="AJ349" s="18">
        <v>0.15635461085251909</v>
      </c>
      <c r="AK349" s="18">
        <v>0.32942699872098979</v>
      </c>
      <c r="AL349" s="18">
        <v>0.16015245534147121</v>
      </c>
      <c r="AM349" s="18">
        <v>0.23255555054699201</v>
      </c>
      <c r="AO349" s="18">
        <v>0.20105858805749169</v>
      </c>
      <c r="AP349" s="18">
        <v>0.2660434139834445</v>
      </c>
      <c r="AQ349" s="18">
        <v>0.28257854140669691</v>
      </c>
      <c r="AR349" s="18">
        <v>0.33738101526683872</v>
      </c>
      <c r="AS349" s="18">
        <v>0.16524192871619101</v>
      </c>
      <c r="AT349" s="18">
        <v>0.31835490150585899</v>
      </c>
      <c r="AU349" s="18">
        <v>0.1989575092753052</v>
      </c>
      <c r="AV349" s="18">
        <v>0.27637193899229101</v>
      </c>
      <c r="AW349" s="18">
        <v>0.1729976313671315</v>
      </c>
    </row>
    <row r="350" spans="2:49" x14ac:dyDescent="0.35">
      <c r="B350" s="17" t="s">
        <v>152</v>
      </c>
      <c r="C350" s="18">
        <v>0.1098197972556702</v>
      </c>
      <c r="D350" s="18">
        <v>0.1038971050022436</v>
      </c>
      <c r="E350" s="18">
        <v>7.8344169645406386E-2</v>
      </c>
      <c r="F350" s="18">
        <v>9.1721916237448922E-2</v>
      </c>
      <c r="G350" s="18">
        <v>0.1393439679126309</v>
      </c>
      <c r="H350" s="18">
        <v>0.1403748323344155</v>
      </c>
      <c r="I350" s="18">
        <v>0.1079117594990512</v>
      </c>
      <c r="K350" s="18">
        <v>0.104023012014184</v>
      </c>
      <c r="L350" s="18">
        <v>0.1158435832737469</v>
      </c>
      <c r="N350" s="18">
        <v>0.1154425174855325</v>
      </c>
      <c r="O350" s="18">
        <v>0.114698047659159</v>
      </c>
      <c r="P350" s="18">
        <v>0.14020696591082871</v>
      </c>
      <c r="Q350" s="18">
        <v>0.1051944642205756</v>
      </c>
      <c r="R350" s="18">
        <v>8.592572414087124E-2</v>
      </c>
      <c r="S350" s="18">
        <v>2.516482690367464E-2</v>
      </c>
      <c r="T350" s="18">
        <v>9.7429581817395944E-2</v>
      </c>
      <c r="V350" s="18">
        <v>8.0440765251349258E-2</v>
      </c>
      <c r="W350" s="18">
        <v>0.1249321706774684</v>
      </c>
      <c r="X350" s="18">
        <v>0.16314586615605589</v>
      </c>
      <c r="Y350" s="18">
        <v>0.21718396048608171</v>
      </c>
      <c r="Z350" s="18">
        <v>2.0751949192679631E-2</v>
      </c>
      <c r="AA350" s="18">
        <v>0.17085655047555201</v>
      </c>
      <c r="AB350" s="18">
        <v>0.1008604027681598</v>
      </c>
      <c r="AC350" s="18">
        <v>9.2653798682594143E-2</v>
      </c>
      <c r="AD350" s="18">
        <v>0.12145656707245921</v>
      </c>
      <c r="AF350" s="18">
        <v>6.5044754513248745E-2</v>
      </c>
      <c r="AG350" s="18">
        <v>0.14427928420866851</v>
      </c>
      <c r="AH350" s="18">
        <v>0.1633188185976617</v>
      </c>
      <c r="AI350" s="18">
        <v>0.16517506274132901</v>
      </c>
      <c r="AJ350" s="18">
        <v>4.4629511066099109E-2</v>
      </c>
      <c r="AK350" s="18">
        <v>0.1041183314976114</v>
      </c>
      <c r="AL350" s="18">
        <v>0.13194169001843151</v>
      </c>
      <c r="AM350" s="18">
        <v>0.1028222165388696</v>
      </c>
      <c r="AO350" s="18">
        <v>7.9977408384149726E-2</v>
      </c>
      <c r="AP350" s="18">
        <v>0.14254168445670831</v>
      </c>
      <c r="AQ350" s="18">
        <v>0.17406481229957799</v>
      </c>
      <c r="AR350" s="18">
        <v>0.1537241184967936</v>
      </c>
      <c r="AS350" s="18">
        <v>4.7326383458251728E-2</v>
      </c>
      <c r="AT350" s="18">
        <v>0.1018598460751811</v>
      </c>
      <c r="AU350" s="18">
        <v>9.6488200607758354E-2</v>
      </c>
      <c r="AV350" s="18">
        <v>0.1213858831097176</v>
      </c>
      <c r="AW350" s="18">
        <v>0.14445838924553081</v>
      </c>
    </row>
    <row r="351" spans="2:49" x14ac:dyDescent="0.35">
      <c r="B351" s="17" t="s">
        <v>140</v>
      </c>
      <c r="C351" s="18">
        <v>4.7963376180505807E-2</v>
      </c>
      <c r="D351" s="18">
        <v>6.1225806265201417E-2</v>
      </c>
      <c r="E351" s="18">
        <v>5.1851416583267647E-2</v>
      </c>
      <c r="F351" s="18">
        <v>6.5244705478385456E-2</v>
      </c>
      <c r="G351" s="18">
        <v>5.4778021300003317E-2</v>
      </c>
      <c r="H351" s="18">
        <v>3.056563193725647E-2</v>
      </c>
      <c r="I351" s="18">
        <v>3.4384160454735191E-2</v>
      </c>
      <c r="K351" s="18">
        <v>3.1476667284411217E-2</v>
      </c>
      <c r="L351" s="18">
        <v>6.1875050731151383E-2</v>
      </c>
      <c r="N351" s="18">
        <v>6.7436664670468272E-2</v>
      </c>
      <c r="O351" s="18">
        <v>4.2309164499803258E-2</v>
      </c>
      <c r="P351" s="18">
        <v>2.1671056650792948E-2</v>
      </c>
      <c r="Q351" s="18">
        <v>3.5210010845131257E-2</v>
      </c>
      <c r="R351" s="18">
        <v>2.7994621792300091E-2</v>
      </c>
      <c r="S351" s="18">
        <v>5.2601641007628049E-2</v>
      </c>
      <c r="T351" s="18">
        <v>0.16269208925433751</v>
      </c>
      <c r="V351" s="18">
        <v>1.070558532834455E-2</v>
      </c>
      <c r="W351" s="18">
        <v>2.8857998045392751E-2</v>
      </c>
      <c r="X351" s="18">
        <v>4.6118946663188803E-2</v>
      </c>
      <c r="Y351" s="18">
        <v>4.3425547150316601E-2</v>
      </c>
      <c r="Z351" s="18">
        <v>0</v>
      </c>
      <c r="AA351" s="18">
        <v>2.815645121086285E-2</v>
      </c>
      <c r="AB351" s="18">
        <v>9.7407668350433158E-2</v>
      </c>
      <c r="AC351" s="18">
        <v>0.28918299169683381</v>
      </c>
      <c r="AD351" s="18">
        <v>5.8511769820580907E-2</v>
      </c>
      <c r="AF351" s="18">
        <v>9.2973789896584474E-3</v>
      </c>
      <c r="AG351" s="18">
        <v>1.8674304607480909E-2</v>
      </c>
      <c r="AH351" s="18">
        <v>3.6573339862505903E-2</v>
      </c>
      <c r="AI351" s="18">
        <v>4.8765761201950163E-2</v>
      </c>
      <c r="AJ351" s="18">
        <v>8.1498254380747391E-3</v>
      </c>
      <c r="AK351" s="18">
        <v>2.8529661284500189E-2</v>
      </c>
      <c r="AL351" s="18">
        <v>0.35052935293453608</v>
      </c>
      <c r="AM351" s="18">
        <v>0.12827161794237801</v>
      </c>
      <c r="AO351" s="18">
        <v>1.1404411001771499E-2</v>
      </c>
      <c r="AP351" s="18">
        <v>2.309807022210305E-2</v>
      </c>
      <c r="AQ351" s="18">
        <v>3.1424869843734812E-2</v>
      </c>
      <c r="AR351" s="18">
        <v>3.8658485436586371E-2</v>
      </c>
      <c r="AS351" s="18">
        <v>2.41596908759629E-2</v>
      </c>
      <c r="AT351" s="18">
        <v>3.5161255889980973E-2</v>
      </c>
      <c r="AU351" s="18">
        <v>0.2118711892921972</v>
      </c>
      <c r="AV351" s="18">
        <v>0.17237108712392141</v>
      </c>
      <c r="AW351" s="18">
        <v>3.6793018766572552E-2</v>
      </c>
    </row>
    <row r="353" spans="2:49" ht="58" x14ac:dyDescent="0.35">
      <c r="B353" s="14" t="s">
        <v>183</v>
      </c>
    </row>
    <row r="354" spans="2:49" x14ac:dyDescent="0.35">
      <c r="B354" s="15" t="s">
        <v>18</v>
      </c>
    </row>
    <row r="355" spans="2:49" x14ac:dyDescent="0.35">
      <c r="B355" s="11" t="s">
        <v>59</v>
      </c>
      <c r="C355" s="16">
        <v>2028</v>
      </c>
      <c r="D355" s="16">
        <v>248</v>
      </c>
      <c r="E355" s="16">
        <v>354</v>
      </c>
      <c r="F355" s="16">
        <v>365</v>
      </c>
      <c r="G355" s="16">
        <v>348</v>
      </c>
      <c r="H355" s="16">
        <v>295</v>
      </c>
      <c r="I355" s="16">
        <v>418</v>
      </c>
      <c r="K355" s="16">
        <v>1004</v>
      </c>
      <c r="L355" s="16">
        <v>1018</v>
      </c>
      <c r="N355" s="16">
        <v>515</v>
      </c>
      <c r="O355" s="16">
        <v>455</v>
      </c>
      <c r="P355" s="16">
        <v>200</v>
      </c>
      <c r="Q355" s="16">
        <v>507</v>
      </c>
      <c r="R355" s="16">
        <v>238</v>
      </c>
      <c r="S355" s="16">
        <v>44</v>
      </c>
      <c r="T355" s="16">
        <v>69</v>
      </c>
      <c r="V355" s="16">
        <v>565</v>
      </c>
      <c r="W355" s="16">
        <v>604</v>
      </c>
      <c r="X355" s="16">
        <v>114</v>
      </c>
      <c r="Y355" s="16">
        <v>70</v>
      </c>
      <c r="Z355" s="16">
        <v>36</v>
      </c>
      <c r="AA355" s="16">
        <v>44</v>
      </c>
      <c r="AB355" s="16">
        <v>442</v>
      </c>
      <c r="AC355" s="16">
        <v>63</v>
      </c>
      <c r="AD355" s="16">
        <v>90</v>
      </c>
      <c r="AF355" s="16">
        <v>336</v>
      </c>
      <c r="AG355" s="16">
        <v>677</v>
      </c>
      <c r="AH355" s="16">
        <v>121</v>
      </c>
      <c r="AI355" s="16">
        <v>125</v>
      </c>
      <c r="AJ355" s="16">
        <v>261</v>
      </c>
      <c r="AK355" s="16">
        <v>43</v>
      </c>
      <c r="AL355" s="16">
        <v>45</v>
      </c>
      <c r="AM355" s="16">
        <v>420</v>
      </c>
      <c r="AO355" s="16">
        <v>312</v>
      </c>
      <c r="AP355" s="16">
        <v>557</v>
      </c>
      <c r="AQ355" s="16">
        <v>134</v>
      </c>
      <c r="AR355" s="16">
        <v>212</v>
      </c>
      <c r="AS355" s="16">
        <v>419</v>
      </c>
      <c r="AT355" s="16">
        <v>33</v>
      </c>
      <c r="AU355" s="16">
        <v>137</v>
      </c>
      <c r="AV355" s="16">
        <v>147</v>
      </c>
      <c r="AW355" s="16">
        <v>77</v>
      </c>
    </row>
    <row r="356" spans="2:49" x14ac:dyDescent="0.35">
      <c r="B356" s="12" t="s">
        <v>60</v>
      </c>
      <c r="C356" s="16">
        <v>2032</v>
      </c>
      <c r="D356" s="16">
        <v>215</v>
      </c>
      <c r="E356" s="16">
        <v>345</v>
      </c>
      <c r="F356" s="16">
        <v>345</v>
      </c>
      <c r="G356" s="16">
        <v>314</v>
      </c>
      <c r="H356" s="16">
        <v>328</v>
      </c>
      <c r="I356" s="16">
        <v>485</v>
      </c>
      <c r="K356" s="16">
        <v>981</v>
      </c>
      <c r="L356" s="16">
        <v>1045</v>
      </c>
      <c r="N356" s="16">
        <v>540</v>
      </c>
      <c r="O356" s="16">
        <v>458</v>
      </c>
      <c r="P356" s="16">
        <v>208</v>
      </c>
      <c r="Q356" s="16">
        <v>495</v>
      </c>
      <c r="R356" s="16">
        <v>222</v>
      </c>
      <c r="S356" s="16">
        <v>37</v>
      </c>
      <c r="T356" s="16">
        <v>71</v>
      </c>
      <c r="V356" s="16">
        <v>598</v>
      </c>
      <c r="W356" s="16">
        <v>590</v>
      </c>
      <c r="X356" s="16">
        <v>115</v>
      </c>
      <c r="Y356" s="16">
        <v>67</v>
      </c>
      <c r="Z356" s="16">
        <v>39</v>
      </c>
      <c r="AA356" s="16">
        <v>44</v>
      </c>
      <c r="AB356" s="16">
        <v>427</v>
      </c>
      <c r="AC356" s="16">
        <v>61</v>
      </c>
      <c r="AD356" s="16">
        <v>90</v>
      </c>
      <c r="AF356" s="16">
        <v>355</v>
      </c>
      <c r="AG356" s="16">
        <v>660</v>
      </c>
      <c r="AH356" s="16">
        <v>123</v>
      </c>
      <c r="AI356" s="16">
        <v>120</v>
      </c>
      <c r="AJ356" s="16">
        <v>274</v>
      </c>
      <c r="AK356" s="16">
        <v>44</v>
      </c>
      <c r="AL356" s="16">
        <v>43</v>
      </c>
      <c r="AM356" s="16">
        <v>413</v>
      </c>
      <c r="AO356" s="16">
        <v>321</v>
      </c>
      <c r="AP356" s="16">
        <v>538</v>
      </c>
      <c r="AQ356" s="16">
        <v>134</v>
      </c>
      <c r="AR356" s="16">
        <v>200</v>
      </c>
      <c r="AS356" s="16">
        <v>442</v>
      </c>
      <c r="AT356" s="16">
        <v>36</v>
      </c>
      <c r="AU356" s="16">
        <v>136</v>
      </c>
      <c r="AV356" s="16">
        <v>151</v>
      </c>
      <c r="AW356" s="16">
        <v>75</v>
      </c>
    </row>
    <row r="357" spans="2:49" x14ac:dyDescent="0.35">
      <c r="B357" s="17" t="s">
        <v>148</v>
      </c>
      <c r="C357" s="18">
        <v>0.16988259095013161</v>
      </c>
      <c r="D357" s="18">
        <v>0.18204321459840289</v>
      </c>
      <c r="E357" s="18">
        <v>0.22531444324119429</v>
      </c>
      <c r="F357" s="18">
        <v>0.23451991682576759</v>
      </c>
      <c r="G357" s="18">
        <v>0.15249485120893549</v>
      </c>
      <c r="H357" s="18">
        <v>0.15024936970564151</v>
      </c>
      <c r="I357" s="18">
        <v>0.10355709388623489</v>
      </c>
      <c r="K357" s="18">
        <v>0.2108746299652583</v>
      </c>
      <c r="L357" s="18">
        <v>0.13229854985726389</v>
      </c>
      <c r="N357" s="18">
        <v>0.1700413778309641</v>
      </c>
      <c r="O357" s="18">
        <v>0.1449478053294104</v>
      </c>
      <c r="P357" s="18">
        <v>0.15873245105815101</v>
      </c>
      <c r="Q357" s="18">
        <v>0.1657628846980285</v>
      </c>
      <c r="R357" s="18">
        <v>0.22670830815754731</v>
      </c>
      <c r="S357" s="18">
        <v>0.4365183652714702</v>
      </c>
      <c r="T357" s="18">
        <v>7.3884273072063397E-2</v>
      </c>
      <c r="V357" s="18">
        <v>0.21166453302568469</v>
      </c>
      <c r="W357" s="18">
        <v>0.16695923406392141</v>
      </c>
      <c r="X357" s="18">
        <v>0.156325690432464</v>
      </c>
      <c r="Y357" s="18">
        <v>0.10262386136151171</v>
      </c>
      <c r="Z357" s="18">
        <v>0.17878243848505099</v>
      </c>
      <c r="AA357" s="18">
        <v>8.3258439884968019E-2</v>
      </c>
      <c r="AB357" s="18">
        <v>0.14343467168236909</v>
      </c>
      <c r="AC357" s="18">
        <v>6.5722911873195011E-2</v>
      </c>
      <c r="AD357" s="18">
        <v>0.21358061886192889</v>
      </c>
      <c r="AF357" s="18">
        <v>0.19514778252191661</v>
      </c>
      <c r="AG357" s="18">
        <v>0.18146338228303091</v>
      </c>
      <c r="AH357" s="18">
        <v>0.1021351142311852</v>
      </c>
      <c r="AI357" s="18">
        <v>0.11265093465421711</v>
      </c>
      <c r="AJ357" s="18">
        <v>0.26487270794981549</v>
      </c>
      <c r="AK357" s="18">
        <v>0.14444881901680681</v>
      </c>
      <c r="AL357" s="18">
        <v>7.6231485624781117E-2</v>
      </c>
      <c r="AM357" s="18">
        <v>0.11583373194839131</v>
      </c>
      <c r="AO357" s="18">
        <v>0.18552268641780781</v>
      </c>
      <c r="AP357" s="18">
        <v>0.1664584462483592</v>
      </c>
      <c r="AQ357" s="18">
        <v>9.844155922875765E-2</v>
      </c>
      <c r="AR357" s="18">
        <v>7.8436956850107098E-2</v>
      </c>
      <c r="AS357" s="18">
        <v>0.2891817809995354</v>
      </c>
      <c r="AT357" s="18">
        <v>7.5363839957576423E-2</v>
      </c>
      <c r="AU357" s="18">
        <v>0.11652273056235</v>
      </c>
      <c r="AV357" s="18">
        <v>4.562961882499967E-2</v>
      </c>
      <c r="AW357" s="18">
        <v>0.18613687077910129</v>
      </c>
    </row>
    <row r="358" spans="2:49" x14ac:dyDescent="0.35">
      <c r="B358" s="17" t="s">
        <v>149</v>
      </c>
      <c r="C358" s="18">
        <v>0.37406108982274761</v>
      </c>
      <c r="D358" s="18">
        <v>0.3985848612052485</v>
      </c>
      <c r="E358" s="18">
        <v>0.42523137981629111</v>
      </c>
      <c r="F358" s="18">
        <v>0.37909219800557042</v>
      </c>
      <c r="G358" s="18">
        <v>0.37622579324423089</v>
      </c>
      <c r="H358" s="18">
        <v>0.34717484970629509</v>
      </c>
      <c r="I358" s="18">
        <v>0.34001210546095473</v>
      </c>
      <c r="K358" s="18">
        <v>0.38521297068825022</v>
      </c>
      <c r="L358" s="18">
        <v>0.36557286410651407</v>
      </c>
      <c r="N358" s="18">
        <v>0.35654372007406249</v>
      </c>
      <c r="O358" s="18">
        <v>0.36328607890005271</v>
      </c>
      <c r="P358" s="18">
        <v>0.40656757977828251</v>
      </c>
      <c r="Q358" s="18">
        <v>0.41472068554071823</v>
      </c>
      <c r="R358" s="18">
        <v>0.3709174785386028</v>
      </c>
      <c r="S358" s="18">
        <v>0.3483470232447749</v>
      </c>
      <c r="T358" s="18">
        <v>0.2208526001358585</v>
      </c>
      <c r="V358" s="18">
        <v>0.41208953509417151</v>
      </c>
      <c r="W358" s="18">
        <v>0.38665718030885993</v>
      </c>
      <c r="X358" s="18">
        <v>0.27265655995034499</v>
      </c>
      <c r="Y358" s="18">
        <v>0.28696579236968017</v>
      </c>
      <c r="Z358" s="18">
        <v>0.4457687116273476</v>
      </c>
      <c r="AA358" s="18">
        <v>0.46260594486837309</v>
      </c>
      <c r="AB358" s="18">
        <v>0.35598948100029659</v>
      </c>
      <c r="AC358" s="18">
        <v>0.1834710786692994</v>
      </c>
      <c r="AD358" s="18">
        <v>0.37286364980486558</v>
      </c>
      <c r="AF358" s="18">
        <v>0.41746163715187179</v>
      </c>
      <c r="AG358" s="18">
        <v>0.37412458473787602</v>
      </c>
      <c r="AH358" s="18">
        <v>0.33988136038793132</v>
      </c>
      <c r="AI358" s="18">
        <v>0.34740956819596291</v>
      </c>
      <c r="AJ358" s="18">
        <v>0.43478552184042452</v>
      </c>
      <c r="AK358" s="18">
        <v>0.37110306944938648</v>
      </c>
      <c r="AL358" s="18">
        <v>0.16797693620163001</v>
      </c>
      <c r="AM358" s="18">
        <v>0.33597717661406951</v>
      </c>
      <c r="AO358" s="18">
        <v>0.43324215192960852</v>
      </c>
      <c r="AP358" s="18">
        <v>0.39096670769180969</v>
      </c>
      <c r="AQ358" s="18">
        <v>0.3459046594120696</v>
      </c>
      <c r="AR358" s="18">
        <v>0.32679862926280451</v>
      </c>
      <c r="AS358" s="18">
        <v>0.39555558253616652</v>
      </c>
      <c r="AT358" s="18">
        <v>0.49687249724268029</v>
      </c>
      <c r="AU358" s="18">
        <v>0.27597217917254591</v>
      </c>
      <c r="AV358" s="18">
        <v>0.26511145807628123</v>
      </c>
      <c r="AW358" s="18">
        <v>0.38699432483510637</v>
      </c>
    </row>
    <row r="359" spans="2:49" x14ac:dyDescent="0.35">
      <c r="B359" s="17" t="s">
        <v>150</v>
      </c>
      <c r="C359" s="18">
        <v>0.19210321653830259</v>
      </c>
      <c r="D359" s="18">
        <v>0.16252568372015019</v>
      </c>
      <c r="E359" s="18">
        <v>0.1806677204743786</v>
      </c>
      <c r="F359" s="18">
        <v>0.17257334999175761</v>
      </c>
      <c r="G359" s="18">
        <v>0.1925110244900908</v>
      </c>
      <c r="H359" s="18">
        <v>0.21312404768970669</v>
      </c>
      <c r="I359" s="18">
        <v>0.2127584342750006</v>
      </c>
      <c r="K359" s="18">
        <v>0.1681155256156856</v>
      </c>
      <c r="L359" s="18">
        <v>0.21401028196019431</v>
      </c>
      <c r="N359" s="18">
        <v>0.2075532366650758</v>
      </c>
      <c r="O359" s="18">
        <v>0.2118900453351823</v>
      </c>
      <c r="P359" s="18">
        <v>0.22555768810788451</v>
      </c>
      <c r="Q359" s="18">
        <v>0.1532695194801062</v>
      </c>
      <c r="R359" s="18">
        <v>0.1446790743815054</v>
      </c>
      <c r="S359" s="18">
        <v>5.1014871749824678E-2</v>
      </c>
      <c r="T359" s="18">
        <v>0.34167521687091029</v>
      </c>
      <c r="V359" s="18">
        <v>0.1706009378272885</v>
      </c>
      <c r="W359" s="18">
        <v>0.2001630737836847</v>
      </c>
      <c r="X359" s="18">
        <v>0.1951860294805374</v>
      </c>
      <c r="Y359" s="18">
        <v>0.26224137421751492</v>
      </c>
      <c r="Z359" s="18">
        <v>0.30952494546205472</v>
      </c>
      <c r="AA359" s="18">
        <v>0.12391470001136561</v>
      </c>
      <c r="AB359" s="18">
        <v>0.19026665907780249</v>
      </c>
      <c r="AC359" s="18">
        <v>0.27224553037871191</v>
      </c>
      <c r="AD359" s="18">
        <v>0.16310359170637981</v>
      </c>
      <c r="AF359" s="18">
        <v>0.19655058782425819</v>
      </c>
      <c r="AG359" s="18">
        <v>0.18386302810060759</v>
      </c>
      <c r="AH359" s="18">
        <v>0.19466804915268099</v>
      </c>
      <c r="AI359" s="18">
        <v>0.198016036406896</v>
      </c>
      <c r="AJ359" s="18">
        <v>0.17586663447418741</v>
      </c>
      <c r="AK359" s="18">
        <v>0.1548997978891356</v>
      </c>
      <c r="AL359" s="18">
        <v>0.2289623125749834</v>
      </c>
      <c r="AM359" s="18">
        <v>0.2098713839039536</v>
      </c>
      <c r="AO359" s="18">
        <v>0.18635426885218101</v>
      </c>
      <c r="AP359" s="18">
        <v>0.18674021582735831</v>
      </c>
      <c r="AQ359" s="18">
        <v>0.2319291657858569</v>
      </c>
      <c r="AR359" s="18">
        <v>0.2173074399142455</v>
      </c>
      <c r="AS359" s="18">
        <v>0.17309616214249171</v>
      </c>
      <c r="AT359" s="18">
        <v>0.16219219942206919</v>
      </c>
      <c r="AU359" s="18">
        <v>0.1871917092788222</v>
      </c>
      <c r="AV359" s="18">
        <v>0.24962340964360469</v>
      </c>
      <c r="AW359" s="18">
        <v>0.13670660085007991</v>
      </c>
    </row>
    <row r="360" spans="2:49" x14ac:dyDescent="0.35">
      <c r="B360" s="17" t="s">
        <v>151</v>
      </c>
      <c r="C360" s="18">
        <v>0.1442751358835514</v>
      </c>
      <c r="D360" s="18">
        <v>0.12614402788835671</v>
      </c>
      <c r="E360" s="18">
        <v>8.3977634102050211E-2</v>
      </c>
      <c r="F360" s="18">
        <v>0.1045455455223372</v>
      </c>
      <c r="G360" s="18">
        <v>0.142560136841799</v>
      </c>
      <c r="H360" s="18">
        <v>0.16366533722754281</v>
      </c>
      <c r="I360" s="18">
        <v>0.2114966617338305</v>
      </c>
      <c r="K360" s="18">
        <v>0.15295953303383339</v>
      </c>
      <c r="L360" s="18">
        <v>0.13688629833101451</v>
      </c>
      <c r="N360" s="18">
        <v>0.1357227802978444</v>
      </c>
      <c r="O360" s="18">
        <v>0.13371040718148711</v>
      </c>
      <c r="P360" s="18">
        <v>0.12907092933023481</v>
      </c>
      <c r="Q360" s="18">
        <v>0.1742394072731358</v>
      </c>
      <c r="R360" s="18">
        <v>0.1569274713777585</v>
      </c>
      <c r="S360" s="18">
        <v>8.2490842532627798E-2</v>
      </c>
      <c r="T360" s="18">
        <v>0.1059714142263783</v>
      </c>
      <c r="V360" s="18">
        <v>0.13044236648132129</v>
      </c>
      <c r="W360" s="18">
        <v>0.14983486164220369</v>
      </c>
      <c r="X360" s="18">
        <v>0.23965260052083959</v>
      </c>
      <c r="Y360" s="18">
        <v>0.1499414707594077</v>
      </c>
      <c r="Z360" s="18">
        <v>4.4824233230910109E-2</v>
      </c>
      <c r="AA360" s="18">
        <v>0.27621251125149832</v>
      </c>
      <c r="AB360" s="18">
        <v>0.12697088964297279</v>
      </c>
      <c r="AC360" s="18">
        <v>0.14332505779097951</v>
      </c>
      <c r="AD360" s="18">
        <v>0.13498722668897969</v>
      </c>
      <c r="AF360" s="18">
        <v>0.1127117518512669</v>
      </c>
      <c r="AG360" s="18">
        <v>0.1608735303642736</v>
      </c>
      <c r="AH360" s="18">
        <v>0.22401686610884899</v>
      </c>
      <c r="AI360" s="18">
        <v>0.19665898378882521</v>
      </c>
      <c r="AJ360" s="18">
        <v>8.0953863140270518E-2</v>
      </c>
      <c r="AK360" s="18">
        <v>0.2037598014861913</v>
      </c>
      <c r="AL360" s="18">
        <v>0.1249857924243488</v>
      </c>
      <c r="AM360" s="18">
        <v>0.14361534406895621</v>
      </c>
      <c r="AO360" s="18">
        <v>0.1204048455337509</v>
      </c>
      <c r="AP360" s="18">
        <v>0.17112673482442819</v>
      </c>
      <c r="AQ360" s="18">
        <v>0.20233791303903209</v>
      </c>
      <c r="AR360" s="18">
        <v>0.20919369249208999</v>
      </c>
      <c r="AS360" s="18">
        <v>7.0380437787335229E-2</v>
      </c>
      <c r="AT360" s="18">
        <v>0.17330922992632369</v>
      </c>
      <c r="AU360" s="18">
        <v>0.1240166067182063</v>
      </c>
      <c r="AV360" s="18">
        <v>0.17248370013100611</v>
      </c>
      <c r="AW360" s="18">
        <v>0.17928109140641049</v>
      </c>
    </row>
    <row r="361" spans="2:49" x14ac:dyDescent="0.35">
      <c r="B361" s="17" t="s">
        <v>152</v>
      </c>
      <c r="C361" s="18">
        <v>5.9873602922071938E-2</v>
      </c>
      <c r="D361" s="18">
        <v>6.6774585392844352E-2</v>
      </c>
      <c r="E361" s="18">
        <v>4.3610633441129122E-2</v>
      </c>
      <c r="F361" s="18">
        <v>2.7099952585655819E-2</v>
      </c>
      <c r="G361" s="18">
        <v>7.9967470509563612E-2</v>
      </c>
      <c r="H361" s="18">
        <v>7.4996288572961825E-2</v>
      </c>
      <c r="I361" s="18">
        <v>6.8476269864578429E-2</v>
      </c>
      <c r="K361" s="18">
        <v>5.6038738804323238E-2</v>
      </c>
      <c r="L361" s="18">
        <v>6.2018341207134772E-2</v>
      </c>
      <c r="N361" s="18">
        <v>5.5961292557838993E-2</v>
      </c>
      <c r="O361" s="18">
        <v>7.8602174652396106E-2</v>
      </c>
      <c r="P361" s="18">
        <v>5.5096696870378208E-2</v>
      </c>
      <c r="Q361" s="18">
        <v>4.5148880770008198E-2</v>
      </c>
      <c r="R361" s="18">
        <v>7.8146960357010839E-2</v>
      </c>
      <c r="S361" s="18">
        <v>0</v>
      </c>
      <c r="T361" s="18">
        <v>5.9589934901411873E-2</v>
      </c>
      <c r="V361" s="18">
        <v>4.9168206803397077E-2</v>
      </c>
      <c r="W361" s="18">
        <v>6.0440394500053521E-2</v>
      </c>
      <c r="X361" s="18">
        <v>7.0539717109624575E-2</v>
      </c>
      <c r="Y361" s="18">
        <v>0.13634441157836699</v>
      </c>
      <c r="Z361" s="18">
        <v>0</v>
      </c>
      <c r="AA361" s="18">
        <v>2.5851952772932351E-2</v>
      </c>
      <c r="AB361" s="18">
        <v>6.8730375450324399E-2</v>
      </c>
      <c r="AC361" s="18">
        <v>4.6813380356626043E-2</v>
      </c>
      <c r="AD361" s="18">
        <v>6.6846908311783138E-2</v>
      </c>
      <c r="AF361" s="18">
        <v>3.5832864822147287E-2</v>
      </c>
      <c r="AG361" s="18">
        <v>7.5768366050211866E-2</v>
      </c>
      <c r="AH361" s="18">
        <v>7.5072222456350521E-2</v>
      </c>
      <c r="AI361" s="18">
        <v>8.6505333133468559E-2</v>
      </c>
      <c r="AJ361" s="18">
        <v>2.8179072471662129E-2</v>
      </c>
      <c r="AK361" s="18">
        <v>2.619461702155515E-2</v>
      </c>
      <c r="AL361" s="18">
        <v>2.3437297048681732E-2</v>
      </c>
      <c r="AM361" s="18">
        <v>7.1309152149899482E-2</v>
      </c>
      <c r="AO361" s="18">
        <v>4.028426972271025E-2</v>
      </c>
      <c r="AP361" s="18">
        <v>5.8412097592059321E-2</v>
      </c>
      <c r="AQ361" s="18">
        <v>8.9226570054876858E-2</v>
      </c>
      <c r="AR361" s="18">
        <v>0.1109806263081563</v>
      </c>
      <c r="AS361" s="18">
        <v>4.1338207703521077E-2</v>
      </c>
      <c r="AT361" s="18">
        <v>5.7100977561369601E-2</v>
      </c>
      <c r="AU361" s="18">
        <v>6.9212385696595186E-2</v>
      </c>
      <c r="AV361" s="18">
        <v>5.9878683501043438E-2</v>
      </c>
      <c r="AW361" s="18">
        <v>5.9397297615903212E-2</v>
      </c>
    </row>
    <row r="362" spans="2:49" x14ac:dyDescent="0.35">
      <c r="B362" s="17" t="s">
        <v>140</v>
      </c>
      <c r="C362" s="18">
        <v>5.9804363883195037E-2</v>
      </c>
      <c r="D362" s="18">
        <v>6.3927627194997227E-2</v>
      </c>
      <c r="E362" s="18">
        <v>4.1198188924956781E-2</v>
      </c>
      <c r="F362" s="18">
        <v>8.2169037068911405E-2</v>
      </c>
      <c r="G362" s="18">
        <v>5.6240723705380358E-2</v>
      </c>
      <c r="H362" s="18">
        <v>5.0790107097851853E-2</v>
      </c>
      <c r="I362" s="18">
        <v>6.3699434779400793E-2</v>
      </c>
      <c r="K362" s="18">
        <v>2.679860189264922E-2</v>
      </c>
      <c r="L362" s="18">
        <v>8.9213664537878462E-2</v>
      </c>
      <c r="N362" s="18">
        <v>7.4177592574214066E-2</v>
      </c>
      <c r="O362" s="18">
        <v>6.7563488601471322E-2</v>
      </c>
      <c r="P362" s="18">
        <v>2.4974654855068799E-2</v>
      </c>
      <c r="Q362" s="18">
        <v>4.6858622238003078E-2</v>
      </c>
      <c r="R362" s="18">
        <v>2.2620707187575331E-2</v>
      </c>
      <c r="S362" s="18">
        <v>8.1628897201302245E-2</v>
      </c>
      <c r="T362" s="18">
        <v>0.1980265607933776</v>
      </c>
      <c r="V362" s="18">
        <v>2.6034420768136939E-2</v>
      </c>
      <c r="W362" s="18">
        <v>3.5945255701276983E-2</v>
      </c>
      <c r="X362" s="18">
        <v>6.5639402506189409E-2</v>
      </c>
      <c r="Y362" s="18">
        <v>6.1883089713518677E-2</v>
      </c>
      <c r="Z362" s="18">
        <v>2.1099671194636651E-2</v>
      </c>
      <c r="AA362" s="18">
        <v>2.815645121086285E-2</v>
      </c>
      <c r="AB362" s="18">
        <v>0.11460792314623459</v>
      </c>
      <c r="AC362" s="18">
        <v>0.28842204093118801</v>
      </c>
      <c r="AD362" s="18">
        <v>4.8618004626062777E-2</v>
      </c>
      <c r="AF362" s="18">
        <v>4.2295375828539303E-2</v>
      </c>
      <c r="AG362" s="18">
        <v>2.390710846400004E-2</v>
      </c>
      <c r="AH362" s="18">
        <v>6.4226387663002954E-2</v>
      </c>
      <c r="AI362" s="18">
        <v>5.8759143820630112E-2</v>
      </c>
      <c r="AJ362" s="18">
        <v>1.5342200123639901E-2</v>
      </c>
      <c r="AK362" s="18">
        <v>9.9593895136924723E-2</v>
      </c>
      <c r="AL362" s="18">
        <v>0.37840617612557498</v>
      </c>
      <c r="AM362" s="18">
        <v>0.1233932113147299</v>
      </c>
      <c r="AO362" s="18">
        <v>3.419177754394162E-2</v>
      </c>
      <c r="AP362" s="18">
        <v>2.6295797815985369E-2</v>
      </c>
      <c r="AQ362" s="18">
        <v>3.2160132479406703E-2</v>
      </c>
      <c r="AR362" s="18">
        <v>5.728265517259673E-2</v>
      </c>
      <c r="AS362" s="18">
        <v>3.044782883095009E-2</v>
      </c>
      <c r="AT362" s="18">
        <v>3.5161255889980973E-2</v>
      </c>
      <c r="AU362" s="18">
        <v>0.22708438857148061</v>
      </c>
      <c r="AV362" s="18">
        <v>0.20727312982306489</v>
      </c>
      <c r="AW362" s="18">
        <v>5.1483814513398431E-2</v>
      </c>
    </row>
    <row r="364" spans="2:49" ht="58" x14ac:dyDescent="0.35">
      <c r="B364" s="14" t="s">
        <v>184</v>
      </c>
    </row>
    <row r="365" spans="2:49" x14ac:dyDescent="0.35">
      <c r="B365" s="15" t="s">
        <v>18</v>
      </c>
    </row>
    <row r="366" spans="2:49" x14ac:dyDescent="0.35">
      <c r="B366" s="11" t="s">
        <v>59</v>
      </c>
      <c r="C366" s="16">
        <v>2028</v>
      </c>
      <c r="D366" s="16">
        <v>248</v>
      </c>
      <c r="E366" s="16">
        <v>354</v>
      </c>
      <c r="F366" s="16">
        <v>365</v>
      </c>
      <c r="G366" s="16">
        <v>348</v>
      </c>
      <c r="H366" s="16">
        <v>295</v>
      </c>
      <c r="I366" s="16">
        <v>418</v>
      </c>
      <c r="K366" s="16">
        <v>1004</v>
      </c>
      <c r="L366" s="16">
        <v>1018</v>
      </c>
      <c r="N366" s="16">
        <v>515</v>
      </c>
      <c r="O366" s="16">
        <v>455</v>
      </c>
      <c r="P366" s="16">
        <v>200</v>
      </c>
      <c r="Q366" s="16">
        <v>507</v>
      </c>
      <c r="R366" s="16">
        <v>238</v>
      </c>
      <c r="S366" s="16">
        <v>44</v>
      </c>
      <c r="T366" s="16">
        <v>69</v>
      </c>
      <c r="V366" s="16">
        <v>565</v>
      </c>
      <c r="W366" s="16">
        <v>604</v>
      </c>
      <c r="X366" s="16">
        <v>114</v>
      </c>
      <c r="Y366" s="16">
        <v>70</v>
      </c>
      <c r="Z366" s="16">
        <v>36</v>
      </c>
      <c r="AA366" s="16">
        <v>44</v>
      </c>
      <c r="AB366" s="16">
        <v>442</v>
      </c>
      <c r="AC366" s="16">
        <v>63</v>
      </c>
      <c r="AD366" s="16">
        <v>90</v>
      </c>
      <c r="AF366" s="16">
        <v>336</v>
      </c>
      <c r="AG366" s="16">
        <v>677</v>
      </c>
      <c r="AH366" s="16">
        <v>121</v>
      </c>
      <c r="AI366" s="16">
        <v>125</v>
      </c>
      <c r="AJ366" s="16">
        <v>261</v>
      </c>
      <c r="AK366" s="16">
        <v>43</v>
      </c>
      <c r="AL366" s="16">
        <v>45</v>
      </c>
      <c r="AM366" s="16">
        <v>420</v>
      </c>
      <c r="AO366" s="16">
        <v>312</v>
      </c>
      <c r="AP366" s="16">
        <v>557</v>
      </c>
      <c r="AQ366" s="16">
        <v>134</v>
      </c>
      <c r="AR366" s="16">
        <v>212</v>
      </c>
      <c r="AS366" s="16">
        <v>419</v>
      </c>
      <c r="AT366" s="16">
        <v>33</v>
      </c>
      <c r="AU366" s="16">
        <v>137</v>
      </c>
      <c r="AV366" s="16">
        <v>147</v>
      </c>
      <c r="AW366" s="16">
        <v>77</v>
      </c>
    </row>
    <row r="367" spans="2:49" x14ac:dyDescent="0.35">
      <c r="B367" s="12" t="s">
        <v>60</v>
      </c>
      <c r="C367" s="16">
        <v>2032</v>
      </c>
      <c r="D367" s="16">
        <v>215</v>
      </c>
      <c r="E367" s="16">
        <v>345</v>
      </c>
      <c r="F367" s="16">
        <v>345</v>
      </c>
      <c r="G367" s="16">
        <v>314</v>
      </c>
      <c r="H367" s="16">
        <v>328</v>
      </c>
      <c r="I367" s="16">
        <v>485</v>
      </c>
      <c r="K367" s="16">
        <v>981</v>
      </c>
      <c r="L367" s="16">
        <v>1045</v>
      </c>
      <c r="N367" s="16">
        <v>540</v>
      </c>
      <c r="O367" s="16">
        <v>458</v>
      </c>
      <c r="P367" s="16">
        <v>208</v>
      </c>
      <c r="Q367" s="16">
        <v>495</v>
      </c>
      <c r="R367" s="16">
        <v>222</v>
      </c>
      <c r="S367" s="16">
        <v>37</v>
      </c>
      <c r="T367" s="16">
        <v>71</v>
      </c>
      <c r="V367" s="16">
        <v>598</v>
      </c>
      <c r="W367" s="16">
        <v>590</v>
      </c>
      <c r="X367" s="16">
        <v>115</v>
      </c>
      <c r="Y367" s="16">
        <v>67</v>
      </c>
      <c r="Z367" s="16">
        <v>39</v>
      </c>
      <c r="AA367" s="16">
        <v>44</v>
      </c>
      <c r="AB367" s="16">
        <v>427</v>
      </c>
      <c r="AC367" s="16">
        <v>61</v>
      </c>
      <c r="AD367" s="16">
        <v>90</v>
      </c>
      <c r="AF367" s="16">
        <v>355</v>
      </c>
      <c r="AG367" s="16">
        <v>660</v>
      </c>
      <c r="AH367" s="16">
        <v>123</v>
      </c>
      <c r="AI367" s="16">
        <v>120</v>
      </c>
      <c r="AJ367" s="16">
        <v>274</v>
      </c>
      <c r="AK367" s="16">
        <v>44</v>
      </c>
      <c r="AL367" s="16">
        <v>43</v>
      </c>
      <c r="AM367" s="16">
        <v>413</v>
      </c>
      <c r="AO367" s="16">
        <v>321</v>
      </c>
      <c r="AP367" s="16">
        <v>538</v>
      </c>
      <c r="AQ367" s="16">
        <v>134</v>
      </c>
      <c r="AR367" s="16">
        <v>200</v>
      </c>
      <c r="AS367" s="16">
        <v>442</v>
      </c>
      <c r="AT367" s="16">
        <v>36</v>
      </c>
      <c r="AU367" s="16">
        <v>136</v>
      </c>
      <c r="AV367" s="16">
        <v>151</v>
      </c>
      <c r="AW367" s="16">
        <v>75</v>
      </c>
    </row>
    <row r="368" spans="2:49" x14ac:dyDescent="0.35">
      <c r="B368" s="17" t="s">
        <v>148</v>
      </c>
      <c r="C368" s="18">
        <v>0.1140046153297929</v>
      </c>
      <c r="D368" s="18">
        <v>0.1035767807140396</v>
      </c>
      <c r="E368" s="18">
        <v>0.13246555125355089</v>
      </c>
      <c r="F368" s="18">
        <v>0.12955785916849841</v>
      </c>
      <c r="G368" s="18">
        <v>8.7886688946466993E-2</v>
      </c>
      <c r="H368" s="18">
        <v>0.14621482528363949</v>
      </c>
      <c r="I368" s="18">
        <v>8.9485233681670814E-2</v>
      </c>
      <c r="K368" s="18">
        <v>0.14752895149338061</v>
      </c>
      <c r="L368" s="18">
        <v>8.3135380544107407E-2</v>
      </c>
      <c r="N368" s="18">
        <v>0.1177868254498083</v>
      </c>
      <c r="O368" s="18">
        <v>0.1015429896945365</v>
      </c>
      <c r="P368" s="18">
        <v>0.1286413195518816</v>
      </c>
      <c r="Q368" s="18">
        <v>0.1038169024012138</v>
      </c>
      <c r="R368" s="18">
        <v>0.1426753729545488</v>
      </c>
      <c r="S368" s="18">
        <v>0.23248128519836911</v>
      </c>
      <c r="T368" s="18">
        <v>4.1983488381995837E-2</v>
      </c>
      <c r="V368" s="18">
        <v>0.1716341532311885</v>
      </c>
      <c r="W368" s="18">
        <v>9.474669500637295E-2</v>
      </c>
      <c r="X368" s="18">
        <v>9.4789306759887157E-2</v>
      </c>
      <c r="Y368" s="18">
        <v>6.4479871629342406E-2</v>
      </c>
      <c r="Z368" s="18">
        <v>0.2160006340259461</v>
      </c>
      <c r="AA368" s="18">
        <v>1.8015817963798531E-2</v>
      </c>
      <c r="AB368" s="18">
        <v>8.3127626377661801E-2</v>
      </c>
      <c r="AC368" s="18">
        <v>1.542417263307915E-2</v>
      </c>
      <c r="AD368" s="18">
        <v>0.13472677998934929</v>
      </c>
      <c r="AF368" s="18">
        <v>0.17965320331564441</v>
      </c>
      <c r="AG368" s="18">
        <v>0.1050354068144919</v>
      </c>
      <c r="AH368" s="18">
        <v>4.4001204354954422E-2</v>
      </c>
      <c r="AI368" s="18">
        <v>9.2408195682446903E-2</v>
      </c>
      <c r="AJ368" s="18">
        <v>0.20465458951386781</v>
      </c>
      <c r="AK368" s="18">
        <v>4.235722276390376E-2</v>
      </c>
      <c r="AL368" s="18">
        <v>2.783205369890298E-2</v>
      </c>
      <c r="AM368" s="18">
        <v>5.5424776547711517E-2</v>
      </c>
      <c r="AO368" s="18">
        <v>0.1450996611646852</v>
      </c>
      <c r="AP368" s="18">
        <v>9.5412945635845764E-2</v>
      </c>
      <c r="AQ368" s="18">
        <v>5.4346467184419427E-2</v>
      </c>
      <c r="AR368" s="18">
        <v>4.682706599305058E-2</v>
      </c>
      <c r="AS368" s="18">
        <v>0.21520390995065389</v>
      </c>
      <c r="AT368" s="18">
        <v>2.2497820508290679E-2</v>
      </c>
      <c r="AU368" s="18">
        <v>3.9667608687913997E-2</v>
      </c>
      <c r="AV368" s="18">
        <v>2.6519399401021011E-2</v>
      </c>
      <c r="AW368" s="18">
        <v>0.1568231718444611</v>
      </c>
    </row>
    <row r="369" spans="2:49" x14ac:dyDescent="0.35">
      <c r="B369" s="17" t="s">
        <v>149</v>
      </c>
      <c r="C369" s="18">
        <v>0.29027514768983809</v>
      </c>
      <c r="D369" s="18">
        <v>0.24198191608555861</v>
      </c>
      <c r="E369" s="18">
        <v>0.36815862101203312</v>
      </c>
      <c r="F369" s="18">
        <v>0.27202377610179218</v>
      </c>
      <c r="G369" s="18">
        <v>0.29532067193893358</v>
      </c>
      <c r="H369" s="18">
        <v>0.24725218089728779</v>
      </c>
      <c r="I369" s="18">
        <v>0.2951705114212142</v>
      </c>
      <c r="K369" s="18">
        <v>0.3199523229101211</v>
      </c>
      <c r="L369" s="18">
        <v>0.26395133867847781</v>
      </c>
      <c r="N369" s="18">
        <v>0.31311868925329273</v>
      </c>
      <c r="O369" s="18">
        <v>0.28462835065304409</v>
      </c>
      <c r="P369" s="18">
        <v>0.25529362679451978</v>
      </c>
      <c r="Q369" s="18">
        <v>0.29364846607277051</v>
      </c>
      <c r="R369" s="18">
        <v>0.28187884435368121</v>
      </c>
      <c r="S369" s="18">
        <v>0.36920035084852598</v>
      </c>
      <c r="T369" s="18">
        <v>0.21676563960734779</v>
      </c>
      <c r="V369" s="18">
        <v>0.36992057397043132</v>
      </c>
      <c r="W369" s="18">
        <v>0.29951862271226498</v>
      </c>
      <c r="X369" s="18">
        <v>0.17835029681468451</v>
      </c>
      <c r="Y369" s="18">
        <v>0.26094456115138143</v>
      </c>
      <c r="Z369" s="18">
        <v>0.4840677600633243</v>
      </c>
      <c r="AA369" s="18">
        <v>0.20267443252128989</v>
      </c>
      <c r="AB369" s="18">
        <v>0.20924330263486379</v>
      </c>
      <c r="AC369" s="18">
        <v>0.1600834733751797</v>
      </c>
      <c r="AD369" s="18">
        <v>0.29641622065421469</v>
      </c>
      <c r="AF369" s="18">
        <v>0.35993471783462788</v>
      </c>
      <c r="AG369" s="18">
        <v>0.29585382173738128</v>
      </c>
      <c r="AH369" s="18">
        <v>0.23009048615780239</v>
      </c>
      <c r="AI369" s="18">
        <v>0.21414604433952711</v>
      </c>
      <c r="AJ369" s="18">
        <v>0.43777127701215368</v>
      </c>
      <c r="AK369" s="18">
        <v>0.25326384266165758</v>
      </c>
      <c r="AL369" s="18">
        <v>4.310441749489765E-2</v>
      </c>
      <c r="AM369" s="18">
        <v>0.19317071453529591</v>
      </c>
      <c r="AO369" s="18">
        <v>0.35503542588228892</v>
      </c>
      <c r="AP369" s="18">
        <v>0.30043871499709901</v>
      </c>
      <c r="AQ369" s="18">
        <v>0.2340961415803437</v>
      </c>
      <c r="AR369" s="18">
        <v>0.15896803135317669</v>
      </c>
      <c r="AS369" s="18">
        <v>0.4054193513894217</v>
      </c>
      <c r="AT369" s="18">
        <v>0.31457672456975538</v>
      </c>
      <c r="AU369" s="18">
        <v>0.15483370327488319</v>
      </c>
      <c r="AV369" s="18">
        <v>0.1354179591355783</v>
      </c>
      <c r="AW369" s="18">
        <v>0.25601185603505311</v>
      </c>
    </row>
    <row r="370" spans="2:49" x14ac:dyDescent="0.35">
      <c r="B370" s="17" t="s">
        <v>150</v>
      </c>
      <c r="C370" s="18">
        <v>0.23751431928581729</v>
      </c>
      <c r="D370" s="18">
        <v>0.25381767759155538</v>
      </c>
      <c r="E370" s="18">
        <v>0.2401178580360071</v>
      </c>
      <c r="F370" s="18">
        <v>0.24122923974926211</v>
      </c>
      <c r="G370" s="18">
        <v>0.23232037816427001</v>
      </c>
      <c r="H370" s="18">
        <v>0.23581685916779219</v>
      </c>
      <c r="I370" s="18">
        <v>0.23029822877443679</v>
      </c>
      <c r="K370" s="18">
        <v>0.201294300355633</v>
      </c>
      <c r="L370" s="18">
        <v>0.27114578648952958</v>
      </c>
      <c r="N370" s="18">
        <v>0.25204415176074491</v>
      </c>
      <c r="O370" s="18">
        <v>0.26898916864227462</v>
      </c>
      <c r="P370" s="18">
        <v>0.26727129469557181</v>
      </c>
      <c r="Q370" s="18">
        <v>0.21299522148880931</v>
      </c>
      <c r="R370" s="18">
        <v>0.1925389053857193</v>
      </c>
      <c r="S370" s="18">
        <v>7.2389319241047814E-2</v>
      </c>
      <c r="T370" s="18">
        <v>0.2340810296160202</v>
      </c>
      <c r="V370" s="18">
        <v>0.2087641916621403</v>
      </c>
      <c r="W370" s="18">
        <v>0.22603448305043361</v>
      </c>
      <c r="X370" s="18">
        <v>0.22261353473040721</v>
      </c>
      <c r="Y370" s="18">
        <v>0.20463817808283991</v>
      </c>
      <c r="Z370" s="18">
        <v>0.27602804554904342</v>
      </c>
      <c r="AA370" s="18">
        <v>0.17756152326176811</v>
      </c>
      <c r="AB370" s="18">
        <v>0.29356942698362742</v>
      </c>
      <c r="AC370" s="18">
        <v>0.28132259371396418</v>
      </c>
      <c r="AD370" s="18">
        <v>0.2642421564013035</v>
      </c>
      <c r="AF370" s="18">
        <v>0.2210505249461085</v>
      </c>
      <c r="AG370" s="18">
        <v>0.22019079286649601</v>
      </c>
      <c r="AH370" s="18">
        <v>0.25035197754310001</v>
      </c>
      <c r="AI370" s="18">
        <v>0.19602541468396301</v>
      </c>
      <c r="AJ370" s="18">
        <v>0.19393897429011581</v>
      </c>
      <c r="AK370" s="18">
        <v>0.2050981706399877</v>
      </c>
      <c r="AL370" s="18">
        <v>0.33618565189815558</v>
      </c>
      <c r="AM370" s="18">
        <v>0.30966863652793042</v>
      </c>
      <c r="AO370" s="18">
        <v>0.2352353494907341</v>
      </c>
      <c r="AP370" s="18">
        <v>0.23487740047990721</v>
      </c>
      <c r="AQ370" s="18">
        <v>0.2281430005055583</v>
      </c>
      <c r="AR370" s="18">
        <v>0.23440104149670299</v>
      </c>
      <c r="AS370" s="18">
        <v>0.20876744320059409</v>
      </c>
      <c r="AT370" s="18">
        <v>0.2160161533616542</v>
      </c>
      <c r="AU370" s="18">
        <v>0.31096789717222262</v>
      </c>
      <c r="AV370" s="18">
        <v>0.31702249119836412</v>
      </c>
      <c r="AW370" s="18">
        <v>0.17809574155134561</v>
      </c>
    </row>
    <row r="371" spans="2:49" x14ac:dyDescent="0.35">
      <c r="B371" s="17" t="s">
        <v>151</v>
      </c>
      <c r="C371" s="18">
        <v>0.1715050942600472</v>
      </c>
      <c r="D371" s="18">
        <v>0.1921832389510531</v>
      </c>
      <c r="E371" s="18">
        <v>0.1142871386726611</v>
      </c>
      <c r="F371" s="18">
        <v>0.17473062449651261</v>
      </c>
      <c r="G371" s="18">
        <v>0.16136229600027499</v>
      </c>
      <c r="H371" s="18">
        <v>0.14347036683564829</v>
      </c>
      <c r="I371" s="18">
        <v>0.22632465925969669</v>
      </c>
      <c r="K371" s="18">
        <v>0.1616401403715928</v>
      </c>
      <c r="L371" s="18">
        <v>0.18093462383694919</v>
      </c>
      <c r="N371" s="18">
        <v>0.13922804165352151</v>
      </c>
      <c r="O371" s="18">
        <v>0.1527309320850028</v>
      </c>
      <c r="P371" s="18">
        <v>0.19400867789679449</v>
      </c>
      <c r="Q371" s="18">
        <v>0.20177863358525039</v>
      </c>
      <c r="R371" s="18">
        <v>0.22354864560402521</v>
      </c>
      <c r="S371" s="18">
        <v>0.14757452080840211</v>
      </c>
      <c r="T371" s="18">
        <v>0.11100771913200801</v>
      </c>
      <c r="V371" s="18">
        <v>0.15986383474135391</v>
      </c>
      <c r="W371" s="18">
        <v>0.1809808431742049</v>
      </c>
      <c r="X371" s="18">
        <v>0.26421690944697479</v>
      </c>
      <c r="Y371" s="18">
        <v>0.18289970702983871</v>
      </c>
      <c r="Z371" s="18">
        <v>2.3903560361686369E-2</v>
      </c>
      <c r="AA371" s="18">
        <v>0.37533077691487071</v>
      </c>
      <c r="AB371" s="18">
        <v>0.15281175122933929</v>
      </c>
      <c r="AC371" s="18">
        <v>0.14025153871403159</v>
      </c>
      <c r="AD371" s="18">
        <v>0.13386084221599651</v>
      </c>
      <c r="AF371" s="18">
        <v>0.1484142817073579</v>
      </c>
      <c r="AG371" s="18">
        <v>0.19064790311598179</v>
      </c>
      <c r="AH371" s="18">
        <v>0.24462684562597101</v>
      </c>
      <c r="AI371" s="18">
        <v>0.21842567416602859</v>
      </c>
      <c r="AJ371" s="18">
        <v>0.1069091025093922</v>
      </c>
      <c r="AK371" s="18">
        <v>0.29859047280140139</v>
      </c>
      <c r="AL371" s="18">
        <v>0.158569066093497</v>
      </c>
      <c r="AM371" s="18">
        <v>0.15603748601813461</v>
      </c>
      <c r="AO371" s="18">
        <v>0.15298382283631171</v>
      </c>
      <c r="AP371" s="18">
        <v>0.18151848881624891</v>
      </c>
      <c r="AQ371" s="18">
        <v>0.23256060525352271</v>
      </c>
      <c r="AR371" s="18">
        <v>0.2664283576693886</v>
      </c>
      <c r="AS371" s="18">
        <v>9.9611484082527318E-2</v>
      </c>
      <c r="AT371" s="18">
        <v>0.26915477745189409</v>
      </c>
      <c r="AU371" s="18">
        <v>0.11599383581715859</v>
      </c>
      <c r="AV371" s="18">
        <v>0.22595168330453241</v>
      </c>
      <c r="AW371" s="18">
        <v>0.1859410649647727</v>
      </c>
    </row>
    <row r="372" spans="2:49" x14ac:dyDescent="0.35">
      <c r="B372" s="17" t="s">
        <v>152</v>
      </c>
      <c r="C372" s="18">
        <v>0.1145433077240106</v>
      </c>
      <c r="D372" s="18">
        <v>0.13505953500037249</v>
      </c>
      <c r="E372" s="18">
        <v>7.5494756877697924E-2</v>
      </c>
      <c r="F372" s="18">
        <v>0.11103772189623939</v>
      </c>
      <c r="G372" s="18">
        <v>0.1221817625389805</v>
      </c>
      <c r="H372" s="18">
        <v>0.15612125625444279</v>
      </c>
      <c r="I372" s="18">
        <v>0.1025998864193991</v>
      </c>
      <c r="K372" s="18">
        <v>0.1354983323493768</v>
      </c>
      <c r="L372" s="18">
        <v>9.3631146257382433E-2</v>
      </c>
      <c r="N372" s="18">
        <v>7.7901271479429421E-2</v>
      </c>
      <c r="O372" s="18">
        <v>0.12768768014482171</v>
      </c>
      <c r="P372" s="18">
        <v>0.1054100574658004</v>
      </c>
      <c r="Q372" s="18">
        <v>0.1355828210211745</v>
      </c>
      <c r="R372" s="18">
        <v>0.13275747873861651</v>
      </c>
      <c r="S372" s="18">
        <v>0.1203000115163065</v>
      </c>
      <c r="T372" s="18">
        <v>0.12884233073368559</v>
      </c>
      <c r="V372" s="18">
        <v>5.8255123562193742E-2</v>
      </c>
      <c r="W372" s="18">
        <v>0.14964059027682849</v>
      </c>
      <c r="X372" s="18">
        <v>0.21091394895531301</v>
      </c>
      <c r="Y372" s="18">
        <v>0.22602681610778841</v>
      </c>
      <c r="Z372" s="18">
        <v>0</v>
      </c>
      <c r="AA372" s="18">
        <v>0.15040443343029081</v>
      </c>
      <c r="AB372" s="18">
        <v>0.1165955954738888</v>
      </c>
      <c r="AC372" s="18">
        <v>7.2355084387014823E-2</v>
      </c>
      <c r="AD372" s="18">
        <v>0.1046117447270976</v>
      </c>
      <c r="AF372" s="18">
        <v>5.3751620837656673E-2</v>
      </c>
      <c r="AG372" s="18">
        <v>0.14896780527336789</v>
      </c>
      <c r="AH372" s="18">
        <v>0.20523637554030461</v>
      </c>
      <c r="AI372" s="18">
        <v>0.19621683997005451</v>
      </c>
      <c r="AJ372" s="18">
        <v>1.7113222907637581E-2</v>
      </c>
      <c r="AK372" s="18">
        <v>0.1041985588736873</v>
      </c>
      <c r="AL372" s="18">
        <v>6.2609223220600668E-2</v>
      </c>
      <c r="AM372" s="18">
        <v>0.13224954997834279</v>
      </c>
      <c r="AO372" s="18">
        <v>6.773446139445842E-2</v>
      </c>
      <c r="AP372" s="18">
        <v>0.15128439510644201</v>
      </c>
      <c r="AQ372" s="18">
        <v>0.19178007652842821</v>
      </c>
      <c r="AR372" s="18">
        <v>0.23945750130165969</v>
      </c>
      <c r="AS372" s="18">
        <v>3.2432535144213799E-2</v>
      </c>
      <c r="AT372" s="18">
        <v>0.1077063908067496</v>
      </c>
      <c r="AU372" s="18">
        <v>9.9763251774732206E-2</v>
      </c>
      <c r="AV372" s="18">
        <v>8.5048175535236678E-2</v>
      </c>
      <c r="AW372" s="18">
        <v>0.15413894945821349</v>
      </c>
    </row>
    <row r="373" spans="2:49" x14ac:dyDescent="0.35">
      <c r="B373" s="17" t="s">
        <v>140</v>
      </c>
      <c r="C373" s="18">
        <v>7.2157515710493961E-2</v>
      </c>
      <c r="D373" s="18">
        <v>7.3380851657420754E-2</v>
      </c>
      <c r="E373" s="18">
        <v>6.9476074148049835E-2</v>
      </c>
      <c r="F373" s="18">
        <v>7.1420778587695258E-2</v>
      </c>
      <c r="G373" s="18">
        <v>0.10092820241107391</v>
      </c>
      <c r="H373" s="18">
        <v>7.1124511561189138E-2</v>
      </c>
      <c r="I373" s="18">
        <v>5.612148044358229E-2</v>
      </c>
      <c r="K373" s="18">
        <v>3.4085952519895678E-2</v>
      </c>
      <c r="L373" s="18">
        <v>0.1072017241935535</v>
      </c>
      <c r="N373" s="18">
        <v>9.9921020403203178E-2</v>
      </c>
      <c r="O373" s="18">
        <v>6.4420878780320101E-2</v>
      </c>
      <c r="P373" s="18">
        <v>4.9375023595431597E-2</v>
      </c>
      <c r="Q373" s="18">
        <v>5.2177955430781353E-2</v>
      </c>
      <c r="R373" s="18">
        <v>2.660075296340908E-2</v>
      </c>
      <c r="S373" s="18">
        <v>5.8054512387348392E-2</v>
      </c>
      <c r="T373" s="18">
        <v>0.2673197925289425</v>
      </c>
      <c r="V373" s="18">
        <v>3.1562122832692233E-2</v>
      </c>
      <c r="W373" s="18">
        <v>4.9078765779895082E-2</v>
      </c>
      <c r="X373" s="18">
        <v>2.9116003292733329E-2</v>
      </c>
      <c r="Y373" s="18">
        <v>6.1010865998809213E-2</v>
      </c>
      <c r="Z373" s="18">
        <v>0</v>
      </c>
      <c r="AA373" s="18">
        <v>7.601301590798229E-2</v>
      </c>
      <c r="AB373" s="18">
        <v>0.14465229730061899</v>
      </c>
      <c r="AC373" s="18">
        <v>0.33056313717673019</v>
      </c>
      <c r="AD373" s="18">
        <v>6.6142256012038186E-2</v>
      </c>
      <c r="AF373" s="18">
        <v>3.7195651358604739E-2</v>
      </c>
      <c r="AG373" s="18">
        <v>3.9304270192281159E-2</v>
      </c>
      <c r="AH373" s="18">
        <v>2.5693110777867401E-2</v>
      </c>
      <c r="AI373" s="18">
        <v>8.2777831157979723E-2</v>
      </c>
      <c r="AJ373" s="18">
        <v>3.9612833766832917E-2</v>
      </c>
      <c r="AK373" s="18">
        <v>9.6491732259362403E-2</v>
      </c>
      <c r="AL373" s="18">
        <v>0.37169958759394611</v>
      </c>
      <c r="AM373" s="18">
        <v>0.1534488363925848</v>
      </c>
      <c r="AO373" s="18">
        <v>4.3911279231521862E-2</v>
      </c>
      <c r="AP373" s="18">
        <v>3.646805496445743E-2</v>
      </c>
      <c r="AQ373" s="18">
        <v>5.9073708947727753E-2</v>
      </c>
      <c r="AR373" s="18">
        <v>5.3918002186021448E-2</v>
      </c>
      <c r="AS373" s="18">
        <v>3.8565276232589082E-2</v>
      </c>
      <c r="AT373" s="18">
        <v>7.0048133301656185E-2</v>
      </c>
      <c r="AU373" s="18">
        <v>0.27877370327308948</v>
      </c>
      <c r="AV373" s="18">
        <v>0.21004029142526731</v>
      </c>
      <c r="AW373" s="18">
        <v>6.8989216146153678E-2</v>
      </c>
    </row>
    <row r="375" spans="2:49" ht="43.5" x14ac:dyDescent="0.35">
      <c r="B375" s="14" t="s">
        <v>185</v>
      </c>
    </row>
    <row r="376" spans="2:49" x14ac:dyDescent="0.35">
      <c r="B376" s="15" t="s">
        <v>18</v>
      </c>
    </row>
    <row r="377" spans="2:49" x14ac:dyDescent="0.35">
      <c r="B377" s="11" t="s">
        <v>59</v>
      </c>
      <c r="C377" s="16">
        <v>2028</v>
      </c>
      <c r="D377" s="16">
        <v>248</v>
      </c>
      <c r="E377" s="16">
        <v>354</v>
      </c>
      <c r="F377" s="16">
        <v>365</v>
      </c>
      <c r="G377" s="16">
        <v>348</v>
      </c>
      <c r="H377" s="16">
        <v>295</v>
      </c>
      <c r="I377" s="16">
        <v>418</v>
      </c>
      <c r="K377" s="16">
        <v>1004</v>
      </c>
      <c r="L377" s="16">
        <v>1018</v>
      </c>
      <c r="N377" s="16">
        <v>515</v>
      </c>
      <c r="O377" s="16">
        <v>455</v>
      </c>
      <c r="P377" s="16">
        <v>200</v>
      </c>
      <c r="Q377" s="16">
        <v>507</v>
      </c>
      <c r="R377" s="16">
        <v>238</v>
      </c>
      <c r="S377" s="16">
        <v>44</v>
      </c>
      <c r="T377" s="16">
        <v>69</v>
      </c>
      <c r="V377" s="16">
        <v>565</v>
      </c>
      <c r="W377" s="16">
        <v>604</v>
      </c>
      <c r="X377" s="16">
        <v>114</v>
      </c>
      <c r="Y377" s="16">
        <v>70</v>
      </c>
      <c r="Z377" s="16">
        <v>36</v>
      </c>
      <c r="AA377" s="16">
        <v>44</v>
      </c>
      <c r="AB377" s="16">
        <v>442</v>
      </c>
      <c r="AC377" s="16">
        <v>63</v>
      </c>
      <c r="AD377" s="16">
        <v>90</v>
      </c>
      <c r="AF377" s="16">
        <v>336</v>
      </c>
      <c r="AG377" s="16">
        <v>677</v>
      </c>
      <c r="AH377" s="16">
        <v>121</v>
      </c>
      <c r="AI377" s="16">
        <v>125</v>
      </c>
      <c r="AJ377" s="16">
        <v>261</v>
      </c>
      <c r="AK377" s="16">
        <v>43</v>
      </c>
      <c r="AL377" s="16">
        <v>45</v>
      </c>
      <c r="AM377" s="16">
        <v>420</v>
      </c>
      <c r="AO377" s="16">
        <v>312</v>
      </c>
      <c r="AP377" s="16">
        <v>557</v>
      </c>
      <c r="AQ377" s="16">
        <v>134</v>
      </c>
      <c r="AR377" s="16">
        <v>212</v>
      </c>
      <c r="AS377" s="16">
        <v>419</v>
      </c>
      <c r="AT377" s="16">
        <v>33</v>
      </c>
      <c r="AU377" s="16">
        <v>137</v>
      </c>
      <c r="AV377" s="16">
        <v>147</v>
      </c>
      <c r="AW377" s="16">
        <v>77</v>
      </c>
    </row>
    <row r="378" spans="2:49" x14ac:dyDescent="0.35">
      <c r="B378" s="12" t="s">
        <v>60</v>
      </c>
      <c r="C378" s="16">
        <v>2032</v>
      </c>
      <c r="D378" s="16">
        <v>215</v>
      </c>
      <c r="E378" s="16">
        <v>345</v>
      </c>
      <c r="F378" s="16">
        <v>345</v>
      </c>
      <c r="G378" s="16">
        <v>314</v>
      </c>
      <c r="H378" s="16">
        <v>328</v>
      </c>
      <c r="I378" s="16">
        <v>485</v>
      </c>
      <c r="K378" s="16">
        <v>981</v>
      </c>
      <c r="L378" s="16">
        <v>1045</v>
      </c>
      <c r="N378" s="16">
        <v>540</v>
      </c>
      <c r="O378" s="16">
        <v>458</v>
      </c>
      <c r="P378" s="16">
        <v>208</v>
      </c>
      <c r="Q378" s="16">
        <v>495</v>
      </c>
      <c r="R378" s="16">
        <v>222</v>
      </c>
      <c r="S378" s="16">
        <v>37</v>
      </c>
      <c r="T378" s="16">
        <v>71</v>
      </c>
      <c r="V378" s="16">
        <v>598</v>
      </c>
      <c r="W378" s="16">
        <v>590</v>
      </c>
      <c r="X378" s="16">
        <v>115</v>
      </c>
      <c r="Y378" s="16">
        <v>67</v>
      </c>
      <c r="Z378" s="16">
        <v>39</v>
      </c>
      <c r="AA378" s="16">
        <v>44</v>
      </c>
      <c r="AB378" s="16">
        <v>427</v>
      </c>
      <c r="AC378" s="16">
        <v>61</v>
      </c>
      <c r="AD378" s="16">
        <v>90</v>
      </c>
      <c r="AF378" s="16">
        <v>355</v>
      </c>
      <c r="AG378" s="16">
        <v>660</v>
      </c>
      <c r="AH378" s="16">
        <v>123</v>
      </c>
      <c r="AI378" s="16">
        <v>120</v>
      </c>
      <c r="AJ378" s="16">
        <v>274</v>
      </c>
      <c r="AK378" s="16">
        <v>44</v>
      </c>
      <c r="AL378" s="16">
        <v>43</v>
      </c>
      <c r="AM378" s="16">
        <v>413</v>
      </c>
      <c r="AO378" s="16">
        <v>321</v>
      </c>
      <c r="AP378" s="16">
        <v>538</v>
      </c>
      <c r="AQ378" s="16">
        <v>134</v>
      </c>
      <c r="AR378" s="16">
        <v>200</v>
      </c>
      <c r="AS378" s="16">
        <v>442</v>
      </c>
      <c r="AT378" s="16">
        <v>36</v>
      </c>
      <c r="AU378" s="16">
        <v>136</v>
      </c>
      <c r="AV378" s="16">
        <v>151</v>
      </c>
      <c r="AW378" s="16">
        <v>75</v>
      </c>
    </row>
    <row r="379" spans="2:49" x14ac:dyDescent="0.35">
      <c r="B379" s="17" t="s">
        <v>186</v>
      </c>
      <c r="C379" s="18">
        <v>0.2467155432232703</v>
      </c>
      <c r="D379" s="18">
        <v>0.1529084465329017</v>
      </c>
      <c r="E379" s="18">
        <v>0.19761098037232669</v>
      </c>
      <c r="F379" s="18">
        <v>0.2384218234775517</v>
      </c>
      <c r="G379" s="18">
        <v>0.32066360160881141</v>
      </c>
      <c r="H379" s="18">
        <v>0.3334977181471972</v>
      </c>
      <c r="I379" s="18">
        <v>0.22246408382571681</v>
      </c>
      <c r="K379" s="18">
        <v>0.24969733207521189</v>
      </c>
      <c r="L379" s="18">
        <v>0.24273442078874569</v>
      </c>
      <c r="N379" s="18">
        <v>0.29302630798738522</v>
      </c>
      <c r="O379" s="18">
        <v>0.24994441030941961</v>
      </c>
      <c r="P379" s="18">
        <v>0.26083170084615592</v>
      </c>
      <c r="Q379" s="18">
        <v>0.21221049121212779</v>
      </c>
      <c r="R379" s="18">
        <v>0.2108076692760173</v>
      </c>
      <c r="S379" s="18">
        <v>0.14009547943918829</v>
      </c>
      <c r="T379" s="18">
        <v>0.2403728712243581</v>
      </c>
      <c r="V379" s="18">
        <v>0.2982173528853192</v>
      </c>
      <c r="W379" s="18">
        <v>0.18846538134923921</v>
      </c>
      <c r="X379" s="18">
        <v>0.15966048834661739</v>
      </c>
      <c r="Y379" s="18">
        <v>9.2374783754869683E-2</v>
      </c>
      <c r="Z379" s="18">
        <v>0.37865377916016618</v>
      </c>
      <c r="AA379" s="18">
        <v>0.31257577629843158</v>
      </c>
      <c r="AB379" s="18">
        <v>0.23526599244631541</v>
      </c>
      <c r="AC379" s="18">
        <v>0.21350941699799339</v>
      </c>
      <c r="AD379" s="18">
        <v>0.49765560461247049</v>
      </c>
      <c r="AF379" s="18">
        <v>0.2271832450991699</v>
      </c>
      <c r="AG379" s="18">
        <v>0.183905530927335</v>
      </c>
      <c r="AH379" s="18">
        <v>0.15795777337138109</v>
      </c>
      <c r="AI379" s="18">
        <v>0.174609394613048</v>
      </c>
      <c r="AJ379" s="18">
        <v>0.47996908589267051</v>
      </c>
      <c r="AK379" s="18">
        <v>0.26613552266436252</v>
      </c>
      <c r="AL379" s="18">
        <v>0.19578796777405569</v>
      </c>
      <c r="AM379" s="18">
        <v>0.25978709603078542</v>
      </c>
      <c r="AO379" s="18">
        <v>0.18772079567040931</v>
      </c>
      <c r="AP379" s="18">
        <v>0.1265811275271799</v>
      </c>
      <c r="AQ379" s="18">
        <v>0.15092318014118911</v>
      </c>
      <c r="AR379" s="18">
        <v>0.19258197396722429</v>
      </c>
      <c r="AS379" s="18">
        <v>0.46390424014956883</v>
      </c>
      <c r="AT379" s="18">
        <v>0.23630919813706369</v>
      </c>
      <c r="AU379" s="18">
        <v>0.18344521283002499</v>
      </c>
      <c r="AV379" s="18">
        <v>0.22429602804813689</v>
      </c>
      <c r="AW379" s="18">
        <v>0.56060418048559213</v>
      </c>
    </row>
    <row r="380" spans="2:49" ht="29" x14ac:dyDescent="0.35">
      <c r="B380" s="17" t="s">
        <v>187</v>
      </c>
      <c r="C380" s="18">
        <v>0.2276549483695601</v>
      </c>
      <c r="D380" s="18">
        <v>0.28193745053451169</v>
      </c>
      <c r="E380" s="18">
        <v>0.221062490921902</v>
      </c>
      <c r="F380" s="18">
        <v>0.22843718418415021</v>
      </c>
      <c r="G380" s="18">
        <v>0.1973325539770866</v>
      </c>
      <c r="H380" s="18">
        <v>0.1816584329761069</v>
      </c>
      <c r="I380" s="18">
        <v>0.25852824092950238</v>
      </c>
      <c r="K380" s="18">
        <v>0.22940936845357529</v>
      </c>
      <c r="L380" s="18">
        <v>0.22721370633830179</v>
      </c>
      <c r="N380" s="18">
        <v>0.17183435373576569</v>
      </c>
      <c r="O380" s="18">
        <v>0.24383128637551149</v>
      </c>
      <c r="P380" s="18">
        <v>0.24514473682879259</v>
      </c>
      <c r="Q380" s="18">
        <v>0.26392589402549399</v>
      </c>
      <c r="R380" s="18">
        <v>0.22632451778523699</v>
      </c>
      <c r="S380" s="18">
        <v>0.31974121131748851</v>
      </c>
      <c r="T380" s="18">
        <v>0.19982272615088781</v>
      </c>
      <c r="V380" s="18">
        <v>0.22582725069866419</v>
      </c>
      <c r="W380" s="18">
        <v>0.23938593777058659</v>
      </c>
      <c r="X380" s="18">
        <v>0.27232838771511009</v>
      </c>
      <c r="Y380" s="18">
        <v>0.32102611707237072</v>
      </c>
      <c r="Z380" s="18">
        <v>0.2118775540392055</v>
      </c>
      <c r="AA380" s="18">
        <v>0.18612176007546491</v>
      </c>
      <c r="AB380" s="18">
        <v>0.21331288267954809</v>
      </c>
      <c r="AC380" s="18">
        <v>0.206490307050578</v>
      </c>
      <c r="AD380" s="18">
        <v>0.14682767814570449</v>
      </c>
      <c r="AF380" s="18">
        <v>0.23072444404628209</v>
      </c>
      <c r="AG380" s="18">
        <v>0.2464217305055261</v>
      </c>
      <c r="AH380" s="18">
        <v>0.27537847268009569</v>
      </c>
      <c r="AI380" s="18">
        <v>0.28932362150023822</v>
      </c>
      <c r="AJ380" s="18">
        <v>0.17482460018719151</v>
      </c>
      <c r="AK380" s="18">
        <v>0.17129056443291571</v>
      </c>
      <c r="AL380" s="18">
        <v>0.21641324309052709</v>
      </c>
      <c r="AM380" s="18">
        <v>0.2051162510978326</v>
      </c>
      <c r="AO380" s="18">
        <v>0.2432155961707092</v>
      </c>
      <c r="AP380" s="18">
        <v>0.25049466829925132</v>
      </c>
      <c r="AQ380" s="18">
        <v>0.28292969487363723</v>
      </c>
      <c r="AR380" s="18">
        <v>0.25155526442530418</v>
      </c>
      <c r="AS380" s="18">
        <v>0.1753592967622718</v>
      </c>
      <c r="AT380" s="18">
        <v>0.2233766056366554</v>
      </c>
      <c r="AU380" s="18">
        <v>0.23216673625425871</v>
      </c>
      <c r="AV380" s="18">
        <v>0.19849204707060711</v>
      </c>
      <c r="AW380" s="18">
        <v>0.19575119974708019</v>
      </c>
    </row>
    <row r="381" spans="2:49" ht="29" x14ac:dyDescent="0.35">
      <c r="B381" s="17" t="s">
        <v>188</v>
      </c>
      <c r="C381" s="18">
        <v>0.30950222492683249</v>
      </c>
      <c r="D381" s="18">
        <v>0.29732419682192213</v>
      </c>
      <c r="E381" s="18">
        <v>0.32312332434043289</v>
      </c>
      <c r="F381" s="18">
        <v>0.29529776505117661</v>
      </c>
      <c r="G381" s="18">
        <v>0.30319874167215188</v>
      </c>
      <c r="H381" s="18">
        <v>0.30751196488075472</v>
      </c>
      <c r="I381" s="18">
        <v>0.32076048871358193</v>
      </c>
      <c r="K381" s="18">
        <v>0.32442986124061302</v>
      </c>
      <c r="L381" s="18">
        <v>0.29609493846604068</v>
      </c>
      <c r="N381" s="18">
        <v>0.27748429504216982</v>
      </c>
      <c r="O381" s="18">
        <v>0.31624904633683087</v>
      </c>
      <c r="P381" s="18">
        <v>0.29027773153105701</v>
      </c>
      <c r="Q381" s="18">
        <v>0.34089271474828509</v>
      </c>
      <c r="R381" s="18">
        <v>0.34638109769091868</v>
      </c>
      <c r="S381" s="18">
        <v>0.38737341671661363</v>
      </c>
      <c r="T381" s="18">
        <v>0.19091865314942069</v>
      </c>
      <c r="V381" s="18">
        <v>0.31080674008255632</v>
      </c>
      <c r="W381" s="18">
        <v>0.355333946381022</v>
      </c>
      <c r="X381" s="18">
        <v>0.41635133846542521</v>
      </c>
      <c r="Y381" s="18">
        <v>0.26575622340770361</v>
      </c>
      <c r="Z381" s="18">
        <v>0.2255961012108432</v>
      </c>
      <c r="AA381" s="18">
        <v>0.30036979991506102</v>
      </c>
      <c r="AB381" s="18">
        <v>0.28077132661966858</v>
      </c>
      <c r="AC381" s="18">
        <v>0.18720193740681851</v>
      </c>
      <c r="AD381" s="18">
        <v>0.15770033654849469</v>
      </c>
      <c r="AF381" s="18">
        <v>0.32804612397753052</v>
      </c>
      <c r="AG381" s="18">
        <v>0.35626260222956008</v>
      </c>
      <c r="AH381" s="18">
        <v>0.44792845514241397</v>
      </c>
      <c r="AI381" s="18">
        <v>0.31828614448872927</v>
      </c>
      <c r="AJ381" s="18">
        <v>0.19190213613096321</v>
      </c>
      <c r="AK381" s="18">
        <v>0.30183247648268968</v>
      </c>
      <c r="AL381" s="18">
        <v>0.16667797492613651</v>
      </c>
      <c r="AM381" s="18">
        <v>0.26858370814071331</v>
      </c>
      <c r="AO381" s="18">
        <v>0.37442739748914472</v>
      </c>
      <c r="AP381" s="18">
        <v>0.40455745604801302</v>
      </c>
      <c r="AQ381" s="18">
        <v>0.41543262754141519</v>
      </c>
      <c r="AR381" s="18">
        <v>0.34503971936037348</v>
      </c>
      <c r="AS381" s="18">
        <v>0.17121342957612751</v>
      </c>
      <c r="AT381" s="18">
        <v>0.27254901229594919</v>
      </c>
      <c r="AU381" s="18">
        <v>0.20175788084863289</v>
      </c>
      <c r="AV381" s="18">
        <v>0.28462668173396571</v>
      </c>
      <c r="AW381" s="18">
        <v>0.14395988547928529</v>
      </c>
    </row>
    <row r="382" spans="2:49" ht="29" x14ac:dyDescent="0.35">
      <c r="B382" s="17" t="s">
        <v>189</v>
      </c>
      <c r="C382" s="18">
        <v>0.16780823572425629</v>
      </c>
      <c r="D382" s="18">
        <v>0.18302696389417569</v>
      </c>
      <c r="E382" s="18">
        <v>0.2186425968185591</v>
      </c>
      <c r="F382" s="18">
        <v>0.17479093987395519</v>
      </c>
      <c r="G382" s="18">
        <v>0.13861610136731231</v>
      </c>
      <c r="H382" s="18">
        <v>0.15163779344209519</v>
      </c>
      <c r="I382" s="18">
        <v>0.14977139072561271</v>
      </c>
      <c r="K382" s="18">
        <v>0.16209790868192331</v>
      </c>
      <c r="L382" s="18">
        <v>0.17336228282143229</v>
      </c>
      <c r="N382" s="18">
        <v>0.19703963896491539</v>
      </c>
      <c r="O382" s="18">
        <v>0.15414908822256521</v>
      </c>
      <c r="P382" s="18">
        <v>0.16948818493188861</v>
      </c>
      <c r="Q382" s="18">
        <v>0.140341276093674</v>
      </c>
      <c r="R382" s="18">
        <v>0.17513079349860919</v>
      </c>
      <c r="S382" s="18">
        <v>0.15278989252670941</v>
      </c>
      <c r="T382" s="18">
        <v>0.2051515752902317</v>
      </c>
      <c r="V382" s="18">
        <v>0.14863554215689531</v>
      </c>
      <c r="W382" s="18">
        <v>0.18071424953028481</v>
      </c>
      <c r="X382" s="18">
        <v>0.1233035200664041</v>
      </c>
      <c r="Y382" s="18">
        <v>0.27953584954628891</v>
      </c>
      <c r="Z382" s="18">
        <v>0.1599690052280987</v>
      </c>
      <c r="AA382" s="18">
        <v>0.17277621250017969</v>
      </c>
      <c r="AB382" s="18">
        <v>0.1797510954539315</v>
      </c>
      <c r="AC382" s="18">
        <v>0.15644686270497071</v>
      </c>
      <c r="AD382" s="18">
        <v>0.13672733862451239</v>
      </c>
      <c r="AF382" s="18">
        <v>0.1917293327872916</v>
      </c>
      <c r="AG382" s="18">
        <v>0.1897730329780028</v>
      </c>
      <c r="AH382" s="18">
        <v>9.427540806864336E-2</v>
      </c>
      <c r="AI382" s="18">
        <v>0.18250053432484981</v>
      </c>
      <c r="AJ382" s="18">
        <v>0.13296688980241239</v>
      </c>
      <c r="AK382" s="18">
        <v>0.18607373579475989</v>
      </c>
      <c r="AL382" s="18">
        <v>0.1566237721064408</v>
      </c>
      <c r="AM382" s="18">
        <v>0.15215715214747899</v>
      </c>
      <c r="AO382" s="18">
        <v>0.1694308353299144</v>
      </c>
      <c r="AP382" s="18">
        <v>0.191280599448552</v>
      </c>
      <c r="AQ382" s="18">
        <v>0.1235652000149791</v>
      </c>
      <c r="AR382" s="18">
        <v>0.1847799575577109</v>
      </c>
      <c r="AS382" s="18">
        <v>0.1659439596268999</v>
      </c>
      <c r="AT382" s="18">
        <v>0.23260392804035079</v>
      </c>
      <c r="AU382" s="18">
        <v>0.20388398209056319</v>
      </c>
      <c r="AV382" s="18">
        <v>9.5970836731128828E-2</v>
      </c>
      <c r="AW382" s="18">
        <v>8.4985372855480107E-2</v>
      </c>
    </row>
    <row r="383" spans="2:49" x14ac:dyDescent="0.35">
      <c r="B383" s="17" t="s">
        <v>80</v>
      </c>
      <c r="C383" s="18">
        <v>4.8319047756080813E-2</v>
      </c>
      <c r="D383" s="18">
        <v>8.4802942216488486E-2</v>
      </c>
      <c r="E383" s="18">
        <v>3.9560607546779251E-2</v>
      </c>
      <c r="F383" s="18">
        <v>6.3052287413166208E-2</v>
      </c>
      <c r="G383" s="18">
        <v>4.018900137463783E-2</v>
      </c>
      <c r="H383" s="18">
        <v>2.569409055384568E-2</v>
      </c>
      <c r="I383" s="18">
        <v>4.8475795805586169E-2</v>
      </c>
      <c r="K383" s="18">
        <v>3.436552954867645E-2</v>
      </c>
      <c r="L383" s="18">
        <v>6.0594651585479498E-2</v>
      </c>
      <c r="N383" s="18">
        <v>6.0615404269763848E-2</v>
      </c>
      <c r="O383" s="18">
        <v>3.5826168755672842E-2</v>
      </c>
      <c r="P383" s="18">
        <v>3.425764586210573E-2</v>
      </c>
      <c r="Q383" s="18">
        <v>4.2629623920418927E-2</v>
      </c>
      <c r="R383" s="18">
        <v>4.1355921749217879E-2</v>
      </c>
      <c r="S383" s="18">
        <v>0</v>
      </c>
      <c r="T383" s="18">
        <v>0.16373417418510169</v>
      </c>
      <c r="V383" s="18">
        <v>1.65131141765648E-2</v>
      </c>
      <c r="W383" s="18">
        <v>3.6100484968867502E-2</v>
      </c>
      <c r="X383" s="18">
        <v>2.835626540644301E-2</v>
      </c>
      <c r="Y383" s="18">
        <v>4.1307026218767383E-2</v>
      </c>
      <c r="Z383" s="18">
        <v>2.3903560361686369E-2</v>
      </c>
      <c r="AA383" s="18">
        <v>2.815645121086285E-2</v>
      </c>
      <c r="AB383" s="18">
        <v>9.0898702800536649E-2</v>
      </c>
      <c r="AC383" s="18">
        <v>0.23635147583963911</v>
      </c>
      <c r="AD383" s="18">
        <v>6.1089042068817823E-2</v>
      </c>
      <c r="AF383" s="18">
        <v>2.2316854089726119E-2</v>
      </c>
      <c r="AG383" s="18">
        <v>2.3637103359576181E-2</v>
      </c>
      <c r="AH383" s="18">
        <v>2.445989073746568E-2</v>
      </c>
      <c r="AI383" s="18">
        <v>3.528030507313467E-2</v>
      </c>
      <c r="AJ383" s="18">
        <v>2.0337287986762379E-2</v>
      </c>
      <c r="AK383" s="18">
        <v>7.466770062527224E-2</v>
      </c>
      <c r="AL383" s="18">
        <v>0.26449704210283981</v>
      </c>
      <c r="AM383" s="18">
        <v>0.1143557925831898</v>
      </c>
      <c r="AO383" s="18">
        <v>2.520537533982246E-2</v>
      </c>
      <c r="AP383" s="18">
        <v>2.7086148677004009E-2</v>
      </c>
      <c r="AQ383" s="18">
        <v>2.714929742877939E-2</v>
      </c>
      <c r="AR383" s="18">
        <v>2.6043084689387059E-2</v>
      </c>
      <c r="AS383" s="18">
        <v>2.357907388513204E-2</v>
      </c>
      <c r="AT383" s="18">
        <v>3.5161255889980973E-2</v>
      </c>
      <c r="AU383" s="18">
        <v>0.17874618797652009</v>
      </c>
      <c r="AV383" s="18">
        <v>0.19661440641616151</v>
      </c>
      <c r="AW383" s="18">
        <v>1.4699361432562169E-2</v>
      </c>
    </row>
    <row r="385" spans="2:49" ht="72.5" x14ac:dyDescent="0.35">
      <c r="B385" s="14" t="s">
        <v>190</v>
      </c>
    </row>
    <row r="386" spans="2:49" x14ac:dyDescent="0.35">
      <c r="B386" s="15" t="s">
        <v>18</v>
      </c>
    </row>
    <row r="387" spans="2:49" x14ac:dyDescent="0.35">
      <c r="B387" s="11" t="s">
        <v>59</v>
      </c>
      <c r="C387" s="16">
        <v>2028</v>
      </c>
      <c r="D387" s="16">
        <v>248</v>
      </c>
      <c r="E387" s="16">
        <v>354</v>
      </c>
      <c r="F387" s="16">
        <v>365</v>
      </c>
      <c r="G387" s="16">
        <v>348</v>
      </c>
      <c r="H387" s="16">
        <v>295</v>
      </c>
      <c r="I387" s="16">
        <v>418</v>
      </c>
      <c r="K387" s="16">
        <v>1004</v>
      </c>
      <c r="L387" s="16">
        <v>1018</v>
      </c>
      <c r="N387" s="16">
        <v>515</v>
      </c>
      <c r="O387" s="16">
        <v>455</v>
      </c>
      <c r="P387" s="16">
        <v>200</v>
      </c>
      <c r="Q387" s="16">
        <v>507</v>
      </c>
      <c r="R387" s="16">
        <v>238</v>
      </c>
      <c r="S387" s="16">
        <v>44</v>
      </c>
      <c r="T387" s="16">
        <v>69</v>
      </c>
      <c r="V387" s="16">
        <v>565</v>
      </c>
      <c r="W387" s="16">
        <v>604</v>
      </c>
      <c r="X387" s="16">
        <v>114</v>
      </c>
      <c r="Y387" s="16">
        <v>70</v>
      </c>
      <c r="Z387" s="16">
        <v>36</v>
      </c>
      <c r="AA387" s="16">
        <v>44</v>
      </c>
      <c r="AB387" s="16">
        <v>442</v>
      </c>
      <c r="AC387" s="16">
        <v>63</v>
      </c>
      <c r="AD387" s="16">
        <v>90</v>
      </c>
      <c r="AF387" s="16">
        <v>336</v>
      </c>
      <c r="AG387" s="16">
        <v>677</v>
      </c>
      <c r="AH387" s="16">
        <v>121</v>
      </c>
      <c r="AI387" s="16">
        <v>125</v>
      </c>
      <c r="AJ387" s="16">
        <v>261</v>
      </c>
      <c r="AK387" s="16">
        <v>43</v>
      </c>
      <c r="AL387" s="16">
        <v>45</v>
      </c>
      <c r="AM387" s="16">
        <v>420</v>
      </c>
      <c r="AO387" s="16">
        <v>312</v>
      </c>
      <c r="AP387" s="16">
        <v>557</v>
      </c>
      <c r="AQ387" s="16">
        <v>134</v>
      </c>
      <c r="AR387" s="16">
        <v>212</v>
      </c>
      <c r="AS387" s="16">
        <v>419</v>
      </c>
      <c r="AT387" s="16">
        <v>33</v>
      </c>
      <c r="AU387" s="16">
        <v>137</v>
      </c>
      <c r="AV387" s="16">
        <v>147</v>
      </c>
      <c r="AW387" s="16">
        <v>77</v>
      </c>
    </row>
    <row r="388" spans="2:49" x14ac:dyDescent="0.35">
      <c r="B388" s="12" t="s">
        <v>60</v>
      </c>
      <c r="C388" s="16">
        <v>2032</v>
      </c>
      <c r="D388" s="16">
        <v>215</v>
      </c>
      <c r="E388" s="16">
        <v>345</v>
      </c>
      <c r="F388" s="16">
        <v>345</v>
      </c>
      <c r="G388" s="16">
        <v>314</v>
      </c>
      <c r="H388" s="16">
        <v>328</v>
      </c>
      <c r="I388" s="16">
        <v>485</v>
      </c>
      <c r="K388" s="16">
        <v>981</v>
      </c>
      <c r="L388" s="16">
        <v>1045</v>
      </c>
      <c r="N388" s="16">
        <v>540</v>
      </c>
      <c r="O388" s="16">
        <v>458</v>
      </c>
      <c r="P388" s="16">
        <v>208</v>
      </c>
      <c r="Q388" s="16">
        <v>495</v>
      </c>
      <c r="R388" s="16">
        <v>222</v>
      </c>
      <c r="S388" s="16">
        <v>37</v>
      </c>
      <c r="T388" s="16">
        <v>71</v>
      </c>
      <c r="V388" s="16">
        <v>598</v>
      </c>
      <c r="W388" s="16">
        <v>590</v>
      </c>
      <c r="X388" s="16">
        <v>115</v>
      </c>
      <c r="Y388" s="16">
        <v>67</v>
      </c>
      <c r="Z388" s="16">
        <v>39</v>
      </c>
      <c r="AA388" s="16">
        <v>44</v>
      </c>
      <c r="AB388" s="16">
        <v>427</v>
      </c>
      <c r="AC388" s="16">
        <v>61</v>
      </c>
      <c r="AD388" s="16">
        <v>90</v>
      </c>
      <c r="AF388" s="16">
        <v>355</v>
      </c>
      <c r="AG388" s="16">
        <v>660</v>
      </c>
      <c r="AH388" s="16">
        <v>123</v>
      </c>
      <c r="AI388" s="16">
        <v>120</v>
      </c>
      <c r="AJ388" s="16">
        <v>274</v>
      </c>
      <c r="AK388" s="16">
        <v>44</v>
      </c>
      <c r="AL388" s="16">
        <v>43</v>
      </c>
      <c r="AM388" s="16">
        <v>413</v>
      </c>
      <c r="AO388" s="16">
        <v>321</v>
      </c>
      <c r="AP388" s="16">
        <v>538</v>
      </c>
      <c r="AQ388" s="16">
        <v>134</v>
      </c>
      <c r="AR388" s="16">
        <v>200</v>
      </c>
      <c r="AS388" s="16">
        <v>442</v>
      </c>
      <c r="AT388" s="16">
        <v>36</v>
      </c>
      <c r="AU388" s="16">
        <v>136</v>
      </c>
      <c r="AV388" s="16">
        <v>151</v>
      </c>
      <c r="AW388" s="16">
        <v>75</v>
      </c>
    </row>
    <row r="389" spans="2:49" x14ac:dyDescent="0.35">
      <c r="B389" s="17" t="s">
        <v>191</v>
      </c>
      <c r="C389" s="18">
        <v>0.59433852892975814</v>
      </c>
      <c r="D389" s="18">
        <v>0.56281116262824238</v>
      </c>
      <c r="E389" s="18">
        <v>0.56105029678706153</v>
      </c>
      <c r="F389" s="18">
        <v>0.64974624327846431</v>
      </c>
      <c r="G389" s="18">
        <v>0.60818467568630108</v>
      </c>
      <c r="H389" s="18">
        <v>0.68604776968816428</v>
      </c>
      <c r="I389" s="18">
        <v>0.52139844065109575</v>
      </c>
      <c r="K389" s="18">
        <v>0.56013677904195391</v>
      </c>
      <c r="L389" s="18">
        <v>0.62808628670842825</v>
      </c>
      <c r="N389" s="18">
        <v>0.64682821037836613</v>
      </c>
      <c r="O389" s="18">
        <v>0.62155763620053894</v>
      </c>
      <c r="P389" s="18">
        <v>0.53665377968747152</v>
      </c>
      <c r="Q389" s="18">
        <v>0.57022979671105278</v>
      </c>
      <c r="R389" s="18">
        <v>0.5420132100288505</v>
      </c>
      <c r="S389" s="18">
        <v>0.41068458425455162</v>
      </c>
      <c r="T389" s="18">
        <v>0.61600959341164974</v>
      </c>
      <c r="V389" s="18">
        <v>0.55012696385783499</v>
      </c>
      <c r="W389" s="18">
        <v>0.61736989377024332</v>
      </c>
      <c r="X389" s="18">
        <v>0.49494469888481563</v>
      </c>
      <c r="Y389" s="18">
        <v>0.55819754856008164</v>
      </c>
      <c r="Z389" s="18">
        <v>0.62838579498972802</v>
      </c>
      <c r="AA389" s="18">
        <v>0.64511676770205895</v>
      </c>
      <c r="AB389" s="18">
        <v>0.65958840613246073</v>
      </c>
      <c r="AC389" s="18">
        <v>0.54567200239008296</v>
      </c>
      <c r="AD389" s="18">
        <v>0.57444156276696978</v>
      </c>
      <c r="AF389" s="18">
        <v>0.55938417949900854</v>
      </c>
      <c r="AG389" s="18">
        <v>0.62867301415638499</v>
      </c>
      <c r="AH389" s="18">
        <v>0.50276732791521794</v>
      </c>
      <c r="AI389" s="18">
        <v>0.53661524008474326</v>
      </c>
      <c r="AJ389" s="18">
        <v>0.55475954680853479</v>
      </c>
      <c r="AK389" s="18">
        <v>0.53707504288276886</v>
      </c>
      <c r="AL389" s="18">
        <v>0.40575411430505931</v>
      </c>
      <c r="AM389" s="18">
        <v>0.66558100471688209</v>
      </c>
      <c r="AO389" s="18">
        <v>0.53365228651053442</v>
      </c>
      <c r="AP389" s="18">
        <v>0.61456487245625013</v>
      </c>
      <c r="AQ389" s="18">
        <v>0.5598160508697283</v>
      </c>
      <c r="AR389" s="18">
        <v>0.61769263690229959</v>
      </c>
      <c r="AS389" s="18">
        <v>0.60163550246046549</v>
      </c>
      <c r="AT389" s="18">
        <v>0.59591725348858982</v>
      </c>
      <c r="AU389" s="18">
        <v>0.6299812454378001</v>
      </c>
      <c r="AV389" s="18">
        <v>0.58575278491725113</v>
      </c>
      <c r="AW389" s="18">
        <v>0.61700072937588524</v>
      </c>
    </row>
    <row r="390" spans="2:49" x14ac:dyDescent="0.35">
      <c r="B390" s="17" t="s">
        <v>192</v>
      </c>
      <c r="C390" s="18">
        <v>0.45347487417990973</v>
      </c>
      <c r="D390" s="18">
        <v>0.22939956773032</v>
      </c>
      <c r="E390" s="18">
        <v>0.24480131407358169</v>
      </c>
      <c r="F390" s="18">
        <v>0.37927411817043849</v>
      </c>
      <c r="G390" s="18">
        <v>0.49864795649866689</v>
      </c>
      <c r="H390" s="18">
        <v>0.61162153606544822</v>
      </c>
      <c r="I390" s="18">
        <v>0.61775390110087169</v>
      </c>
      <c r="K390" s="18">
        <v>0.43951844648215088</v>
      </c>
      <c r="L390" s="18">
        <v>0.46897929399804072</v>
      </c>
      <c r="N390" s="18">
        <v>0.61042304228904276</v>
      </c>
      <c r="O390" s="18">
        <v>0.43101500688915162</v>
      </c>
      <c r="P390" s="18">
        <v>0.49997355825291251</v>
      </c>
      <c r="Q390" s="18">
        <v>0.36763977351419569</v>
      </c>
      <c r="R390" s="18">
        <v>0.29184990358803559</v>
      </c>
      <c r="S390" s="18">
        <v>0.11845381982061449</v>
      </c>
      <c r="T390" s="18">
        <v>0.54617581497355461</v>
      </c>
      <c r="V390" s="18">
        <v>0.63900224563185282</v>
      </c>
      <c r="W390" s="18">
        <v>0.31577808877242097</v>
      </c>
      <c r="X390" s="18">
        <v>0.3123775330839052</v>
      </c>
      <c r="Y390" s="18">
        <v>0.20938623029488121</v>
      </c>
      <c r="Z390" s="18">
        <v>0.80405169518621378</v>
      </c>
      <c r="AA390" s="18">
        <v>0.29012831235860109</v>
      </c>
      <c r="AB390" s="18">
        <v>0.41915220758747418</v>
      </c>
      <c r="AC390" s="18">
        <v>0.34048222496689001</v>
      </c>
      <c r="AD390" s="18">
        <v>0.65009030853113325</v>
      </c>
      <c r="AF390" s="18">
        <v>0.57952685620930178</v>
      </c>
      <c r="AG390" s="18">
        <v>0.33077439605819692</v>
      </c>
      <c r="AH390" s="18">
        <v>0.34473641560121171</v>
      </c>
      <c r="AI390" s="18">
        <v>0.24735073851041339</v>
      </c>
      <c r="AJ390" s="18">
        <v>0.75818676269802954</v>
      </c>
      <c r="AK390" s="18">
        <v>0.33432985775421381</v>
      </c>
      <c r="AL390" s="18">
        <v>0.32797501103619092</v>
      </c>
      <c r="AM390" s="18">
        <v>0.45682625317260311</v>
      </c>
      <c r="AO390" s="18">
        <v>0.51577491387744023</v>
      </c>
      <c r="AP390" s="18">
        <v>0.27470591784800191</v>
      </c>
      <c r="AQ390" s="18">
        <v>0.33248959830810298</v>
      </c>
      <c r="AR390" s="18">
        <v>0.14713424116873741</v>
      </c>
      <c r="AS390" s="18">
        <v>0.75461548536721212</v>
      </c>
      <c r="AT390" s="18">
        <v>0.31850773477289418</v>
      </c>
      <c r="AU390" s="18">
        <v>0.50984363254191833</v>
      </c>
      <c r="AV390" s="18">
        <v>0.42458421675111518</v>
      </c>
      <c r="AW390" s="18">
        <v>0.74660571095556005</v>
      </c>
    </row>
    <row r="391" spans="2:49" ht="29" x14ac:dyDescent="0.35">
      <c r="B391" s="17" t="s">
        <v>193</v>
      </c>
      <c r="C391" s="18">
        <v>0.30409282791787218</v>
      </c>
      <c r="D391" s="18">
        <v>0.22143538832873649</v>
      </c>
      <c r="E391" s="18">
        <v>0.29438591446520312</v>
      </c>
      <c r="F391" s="18">
        <v>0.27669030175922149</v>
      </c>
      <c r="G391" s="18">
        <v>0.32661044510172621</v>
      </c>
      <c r="H391" s="18">
        <v>0.27810112916528462</v>
      </c>
      <c r="I391" s="18">
        <v>0.37022052255521132</v>
      </c>
      <c r="K391" s="18">
        <v>0.24897187526000111</v>
      </c>
      <c r="L391" s="18">
        <v>0.35560579186609192</v>
      </c>
      <c r="N391" s="18">
        <v>0.26018895796963082</v>
      </c>
      <c r="O391" s="18">
        <v>0.27810641103332301</v>
      </c>
      <c r="P391" s="18">
        <v>0.33760097426637858</v>
      </c>
      <c r="Q391" s="18">
        <v>0.30716069016005931</v>
      </c>
      <c r="R391" s="18">
        <v>0.42825955411947708</v>
      </c>
      <c r="S391" s="18">
        <v>0.28139858279311841</v>
      </c>
      <c r="T391" s="18">
        <v>0.31024543745107458</v>
      </c>
      <c r="V391" s="18">
        <v>0.27342097203270999</v>
      </c>
      <c r="W391" s="18">
        <v>0.36997014012792567</v>
      </c>
      <c r="X391" s="18">
        <v>0.30820228228018959</v>
      </c>
      <c r="Y391" s="18">
        <v>0.35985528424315022</v>
      </c>
      <c r="Z391" s="18">
        <v>0.18873447362044671</v>
      </c>
      <c r="AA391" s="18">
        <v>0.3268485322995977</v>
      </c>
      <c r="AB391" s="18">
        <v>0.26028407917046531</v>
      </c>
      <c r="AC391" s="18">
        <v>0.26054536604555523</v>
      </c>
      <c r="AD391" s="18">
        <v>0.30639175808412722</v>
      </c>
      <c r="AF391" s="18">
        <v>0.28412050858832139</v>
      </c>
      <c r="AG391" s="18">
        <v>0.37071593112916512</v>
      </c>
      <c r="AH391" s="18">
        <v>0.29922639563624109</v>
      </c>
      <c r="AI391" s="18">
        <v>0.34310332011266292</v>
      </c>
      <c r="AJ391" s="18">
        <v>0.1729764070122515</v>
      </c>
      <c r="AK391" s="18">
        <v>0.21790093029693119</v>
      </c>
      <c r="AL391" s="18">
        <v>0.2942493100437063</v>
      </c>
      <c r="AM391" s="18">
        <v>0.30212857047318847</v>
      </c>
      <c r="AO391" s="18">
        <v>0.28401081236356779</v>
      </c>
      <c r="AP391" s="18">
        <v>0.37784341277573652</v>
      </c>
      <c r="AQ391" s="18">
        <v>0.32749898369437269</v>
      </c>
      <c r="AR391" s="18">
        <v>0.35859752344556728</v>
      </c>
      <c r="AS391" s="18">
        <v>0.1844586115953302</v>
      </c>
      <c r="AT391" s="18">
        <v>0.24559368304574761</v>
      </c>
      <c r="AU391" s="18">
        <v>0.30764888588326539</v>
      </c>
      <c r="AV391" s="18">
        <v>0.35156903662382488</v>
      </c>
      <c r="AW391" s="18">
        <v>0.30513809319761431</v>
      </c>
    </row>
    <row r="392" spans="2:49" ht="29" x14ac:dyDescent="0.35">
      <c r="B392" s="17" t="s">
        <v>194</v>
      </c>
      <c r="C392" s="18">
        <v>0.26386228553154589</v>
      </c>
      <c r="D392" s="18">
        <v>0.2752774217102798</v>
      </c>
      <c r="E392" s="18">
        <v>0.28541139135720189</v>
      </c>
      <c r="F392" s="18">
        <v>0.26131652847110648</v>
      </c>
      <c r="G392" s="18">
        <v>0.27019046678078518</v>
      </c>
      <c r="H392" s="18">
        <v>0.2275500710383776</v>
      </c>
      <c r="I392" s="18">
        <v>0.26579773028289222</v>
      </c>
      <c r="K392" s="18">
        <v>0.30176249795092391</v>
      </c>
      <c r="L392" s="18">
        <v>0.2277116028033109</v>
      </c>
      <c r="N392" s="18">
        <v>0.18287669893070721</v>
      </c>
      <c r="O392" s="18">
        <v>0.21216693774173309</v>
      </c>
      <c r="P392" s="18">
        <v>0.28221125190482221</v>
      </c>
      <c r="Q392" s="18">
        <v>0.34145194449536909</v>
      </c>
      <c r="R392" s="18">
        <v>0.40850390400908609</v>
      </c>
      <c r="S392" s="18">
        <v>0.35566345470830868</v>
      </c>
      <c r="T392" s="18">
        <v>0.1189402845650447</v>
      </c>
      <c r="V392" s="18">
        <v>0.27358314262774952</v>
      </c>
      <c r="W392" s="18">
        <v>0.29043776613318578</v>
      </c>
      <c r="X392" s="18">
        <v>0.3497369297547514</v>
      </c>
      <c r="Y392" s="18">
        <v>0.30048381321567358</v>
      </c>
      <c r="Z392" s="18">
        <v>0.13773805004913189</v>
      </c>
      <c r="AA392" s="18">
        <v>0.31251848538911758</v>
      </c>
      <c r="AB392" s="18">
        <v>0.2338647662892005</v>
      </c>
      <c r="AC392" s="18">
        <v>0.1477802149542389</v>
      </c>
      <c r="AD392" s="18">
        <v>0.14101065285842709</v>
      </c>
      <c r="AF392" s="18">
        <v>0.28455657834813891</v>
      </c>
      <c r="AG392" s="18">
        <v>0.31465942940602581</v>
      </c>
      <c r="AH392" s="18">
        <v>0.36326074422923371</v>
      </c>
      <c r="AI392" s="18">
        <v>0.26621175527770841</v>
      </c>
      <c r="AJ392" s="18">
        <v>0.15567298121780099</v>
      </c>
      <c r="AK392" s="18">
        <v>0.27490934817290369</v>
      </c>
      <c r="AL392" s="18">
        <v>0.1102587225841045</v>
      </c>
      <c r="AM392" s="18">
        <v>0.22104760226377321</v>
      </c>
      <c r="AO392" s="18">
        <v>0.27319328455879238</v>
      </c>
      <c r="AP392" s="18">
        <v>0.34369312214367431</v>
      </c>
      <c r="AQ392" s="18">
        <v>0.31950226595799719</v>
      </c>
      <c r="AR392" s="18">
        <v>0.29710577403096933</v>
      </c>
      <c r="AS392" s="18">
        <v>0.19865594549056001</v>
      </c>
      <c r="AT392" s="18">
        <v>0.33037154428285032</v>
      </c>
      <c r="AU392" s="18">
        <v>0.11090920283074029</v>
      </c>
      <c r="AV392" s="18">
        <v>0.22015837492680621</v>
      </c>
      <c r="AW392" s="18">
        <v>0.18088061196637831</v>
      </c>
    </row>
    <row r="393" spans="2:49" ht="29" x14ac:dyDescent="0.35">
      <c r="B393" s="17" t="s">
        <v>195</v>
      </c>
      <c r="C393" s="18">
        <v>0.2182101225249608</v>
      </c>
      <c r="D393" s="18">
        <v>7.4787999231889529E-2</v>
      </c>
      <c r="E393" s="18">
        <v>0.12796909208579979</v>
      </c>
      <c r="F393" s="18">
        <v>0.15282151120991441</v>
      </c>
      <c r="G393" s="18">
        <v>0.19254370862605041</v>
      </c>
      <c r="H393" s="18">
        <v>0.27977378960121452</v>
      </c>
      <c r="I393" s="18">
        <v>0.3675013573862207</v>
      </c>
      <c r="K393" s="18">
        <v>0.23774241154536829</v>
      </c>
      <c r="L393" s="18">
        <v>0.20028851794465391</v>
      </c>
      <c r="N393" s="18">
        <v>0.2085377087754848</v>
      </c>
      <c r="O393" s="18">
        <v>0.2380208985451322</v>
      </c>
      <c r="P393" s="18">
        <v>0.24482111140483101</v>
      </c>
      <c r="Q393" s="18">
        <v>0.21410739368607209</v>
      </c>
      <c r="R393" s="18">
        <v>0.18129789416941289</v>
      </c>
      <c r="S393" s="18">
        <v>0.18704725526179489</v>
      </c>
      <c r="T393" s="18">
        <v>0.24611020429327099</v>
      </c>
      <c r="V393" s="18">
        <v>0.34411458252372762</v>
      </c>
      <c r="W393" s="18">
        <v>0.18824006489040929</v>
      </c>
      <c r="X393" s="18">
        <v>0.27966328586020522</v>
      </c>
      <c r="Y393" s="18">
        <v>0.12908996981940901</v>
      </c>
      <c r="Z393" s="18">
        <v>0.18670448738122869</v>
      </c>
      <c r="AA393" s="18">
        <v>0.16773384598125199</v>
      </c>
      <c r="AB393" s="18">
        <v>9.8718901062835693E-2</v>
      </c>
      <c r="AC393" s="18">
        <v>0.17053559113297059</v>
      </c>
      <c r="AD393" s="18">
        <v>0.20331134702354831</v>
      </c>
      <c r="AF393" s="18">
        <v>0.31075263838416728</v>
      </c>
      <c r="AG393" s="18">
        <v>0.21427880503383909</v>
      </c>
      <c r="AH393" s="18">
        <v>0.2837160058206214</v>
      </c>
      <c r="AI393" s="18">
        <v>0.13560735093070381</v>
      </c>
      <c r="AJ393" s="18">
        <v>0.29779172236584778</v>
      </c>
      <c r="AK393" s="18">
        <v>7.2767667240668119E-2</v>
      </c>
      <c r="AL393" s="18">
        <v>0.12720599898064061</v>
      </c>
      <c r="AM393" s="18">
        <v>0.12129223111868261</v>
      </c>
      <c r="AO393" s="18">
        <v>0.31630921097596598</v>
      </c>
      <c r="AP393" s="18">
        <v>0.1961921158611768</v>
      </c>
      <c r="AQ393" s="18">
        <v>0.21656268514035359</v>
      </c>
      <c r="AR393" s="18">
        <v>0.1033871381990089</v>
      </c>
      <c r="AS393" s="18">
        <v>0.26984290943436412</v>
      </c>
      <c r="AT393" s="18">
        <v>0.12852339062784249</v>
      </c>
      <c r="AU393" s="18">
        <v>0.1044503033710534</v>
      </c>
      <c r="AV393" s="18">
        <v>0.1677904230188699</v>
      </c>
      <c r="AW393" s="18">
        <v>0.31100887110703712</v>
      </c>
    </row>
    <row r="394" spans="2:49" x14ac:dyDescent="0.35">
      <c r="B394" s="17" t="s">
        <v>196</v>
      </c>
      <c r="C394" s="18">
        <v>0.2014959089432411</v>
      </c>
      <c r="D394" s="18">
        <v>0.24665477835895999</v>
      </c>
      <c r="E394" s="18">
        <v>0.1941415390763106</v>
      </c>
      <c r="F394" s="18">
        <v>0.21180226971145261</v>
      </c>
      <c r="G394" s="18">
        <v>0.21884253187010269</v>
      </c>
      <c r="H394" s="18">
        <v>0.20831833702618341</v>
      </c>
      <c r="I394" s="18">
        <v>0.16350454529504341</v>
      </c>
      <c r="K394" s="18">
        <v>0.19911824878232101</v>
      </c>
      <c r="L394" s="18">
        <v>0.20409963955351129</v>
      </c>
      <c r="N394" s="18">
        <v>0.2487048480286668</v>
      </c>
      <c r="O394" s="18">
        <v>0.2123359630460678</v>
      </c>
      <c r="P394" s="18">
        <v>0.15777239522910891</v>
      </c>
      <c r="Q394" s="18">
        <v>0.1805349859177332</v>
      </c>
      <c r="R394" s="18">
        <v>0.14802854367086979</v>
      </c>
      <c r="S394" s="18">
        <v>0.25018317143036389</v>
      </c>
      <c r="T394" s="18">
        <v>0.18820077425170559</v>
      </c>
      <c r="V394" s="18">
        <v>0.18798425177226419</v>
      </c>
      <c r="W394" s="18">
        <v>0.18587950348677171</v>
      </c>
      <c r="X394" s="18">
        <v>0.1409506433035953</v>
      </c>
      <c r="Y394" s="18">
        <v>0.21133186424222991</v>
      </c>
      <c r="Z394" s="18">
        <v>0.48026233545749508</v>
      </c>
      <c r="AA394" s="18">
        <v>0.17972759421929049</v>
      </c>
      <c r="AB394" s="18">
        <v>0.2276310277447684</v>
      </c>
      <c r="AC394" s="18">
        <v>0.1892263239082824</v>
      </c>
      <c r="AD394" s="18">
        <v>0.2370184221745408</v>
      </c>
      <c r="AF394" s="18">
        <v>0.1850672194259794</v>
      </c>
      <c r="AG394" s="18">
        <v>0.17536571282491051</v>
      </c>
      <c r="AH394" s="18">
        <v>0.14364938308136729</v>
      </c>
      <c r="AI394" s="18">
        <v>0.2308299648361031</v>
      </c>
      <c r="AJ394" s="18">
        <v>0.2826021217927126</v>
      </c>
      <c r="AK394" s="18">
        <v>0.19188650004802449</v>
      </c>
      <c r="AL394" s="18">
        <v>0.1953703090364598</v>
      </c>
      <c r="AM394" s="18">
        <v>0.21404300319458899</v>
      </c>
      <c r="AO394" s="18">
        <v>0.21470506199906181</v>
      </c>
      <c r="AP394" s="18">
        <v>0.17991388750190301</v>
      </c>
      <c r="AQ394" s="18">
        <v>0.15434987990032031</v>
      </c>
      <c r="AR394" s="18">
        <v>0.1989582926797098</v>
      </c>
      <c r="AS394" s="18">
        <v>0.2361818179934744</v>
      </c>
      <c r="AT394" s="18">
        <v>0.20490489677598389</v>
      </c>
      <c r="AU394" s="18">
        <v>0.23508061883251871</v>
      </c>
      <c r="AV394" s="18">
        <v>0.14893517651295721</v>
      </c>
      <c r="AW394" s="18">
        <v>0.2292169271720445</v>
      </c>
    </row>
    <row r="395" spans="2:49" x14ac:dyDescent="0.35">
      <c r="B395" s="17" t="s">
        <v>197</v>
      </c>
      <c r="C395" s="18">
        <v>0.16998414151838759</v>
      </c>
      <c r="D395" s="18">
        <v>0.19897595077069799</v>
      </c>
      <c r="E395" s="18">
        <v>0.2348317229055126</v>
      </c>
      <c r="F395" s="18">
        <v>0.18540370302010151</v>
      </c>
      <c r="G395" s="18">
        <v>0.17022133852190091</v>
      </c>
      <c r="H395" s="18">
        <v>0.1265286411067276</v>
      </c>
      <c r="I395" s="18">
        <v>0.12929914838890449</v>
      </c>
      <c r="K395" s="18">
        <v>0.1842567674994364</v>
      </c>
      <c r="L395" s="18">
        <v>0.15581024105646399</v>
      </c>
      <c r="N395" s="18">
        <v>0.15297241418471941</v>
      </c>
      <c r="O395" s="18">
        <v>0.16759862482120161</v>
      </c>
      <c r="P395" s="18">
        <v>0.18590469247175229</v>
      </c>
      <c r="Q395" s="18">
        <v>0.1935057965657056</v>
      </c>
      <c r="R395" s="18">
        <v>0.15282764528320389</v>
      </c>
      <c r="S395" s="18">
        <v>0.1254959917321139</v>
      </c>
      <c r="T395" s="18">
        <v>0.18106385173005141</v>
      </c>
      <c r="V395" s="18">
        <v>0.1522622237350148</v>
      </c>
      <c r="W395" s="18">
        <v>0.1662795262965065</v>
      </c>
      <c r="X395" s="18">
        <v>0.15234952663359391</v>
      </c>
      <c r="Y395" s="18">
        <v>0.113636464002559</v>
      </c>
      <c r="Z395" s="18">
        <v>8.6322368645284864E-2</v>
      </c>
      <c r="AA395" s="18">
        <v>0.19567436103275829</v>
      </c>
      <c r="AB395" s="18">
        <v>0.1956012194517098</v>
      </c>
      <c r="AC395" s="18">
        <v>0.28317071268503718</v>
      </c>
      <c r="AD395" s="18">
        <v>0.20146909177262959</v>
      </c>
      <c r="AF395" s="18">
        <v>0.17371150619278261</v>
      </c>
      <c r="AG395" s="18">
        <v>0.16630509908637639</v>
      </c>
      <c r="AH395" s="18">
        <v>0.12163188553387611</v>
      </c>
      <c r="AI395" s="18">
        <v>0.14401039421754619</v>
      </c>
      <c r="AJ395" s="18">
        <v>0.1849224371673901</v>
      </c>
      <c r="AK395" s="18">
        <v>0.30726333770267411</v>
      </c>
      <c r="AL395" s="18">
        <v>0.21111032377713659</v>
      </c>
      <c r="AM395" s="18">
        <v>0.1658322686387099</v>
      </c>
      <c r="AO395" s="18">
        <v>0.17751746008724231</v>
      </c>
      <c r="AP395" s="18">
        <v>0.17091098525166931</v>
      </c>
      <c r="AQ395" s="18">
        <v>0.13666976648240181</v>
      </c>
      <c r="AR395" s="18">
        <v>0.17150946999457031</v>
      </c>
      <c r="AS395" s="18">
        <v>0.19348490152540279</v>
      </c>
      <c r="AT395" s="18">
        <v>0.29913944326740038</v>
      </c>
      <c r="AU395" s="18">
        <v>0.16273963889662721</v>
      </c>
      <c r="AV395" s="18">
        <v>9.3046271882477771E-2</v>
      </c>
      <c r="AW395" s="18">
        <v>0.1540520675555038</v>
      </c>
    </row>
    <row r="396" spans="2:49" x14ac:dyDescent="0.35">
      <c r="B396" s="17" t="s">
        <v>198</v>
      </c>
      <c r="C396" s="18">
        <v>0.14417037322043419</v>
      </c>
      <c r="D396" s="18">
        <v>0.25709291124576061</v>
      </c>
      <c r="E396" s="18">
        <v>0.16020012097061281</v>
      </c>
      <c r="F396" s="18">
        <v>0.1049354584039824</v>
      </c>
      <c r="G396" s="18">
        <v>0.1402216981471229</v>
      </c>
      <c r="H396" s="18">
        <v>0.1142579323245472</v>
      </c>
      <c r="I396" s="18">
        <v>0.13347445861582091</v>
      </c>
      <c r="K396" s="18">
        <v>0.13905414764916499</v>
      </c>
      <c r="L396" s="18">
        <v>0.1481833135869553</v>
      </c>
      <c r="N396" s="18">
        <v>8.3104917916114893E-2</v>
      </c>
      <c r="O396" s="18">
        <v>0.17317733057813059</v>
      </c>
      <c r="P396" s="18">
        <v>0.14749206596245529</v>
      </c>
      <c r="Q396" s="18">
        <v>0.1734002043712683</v>
      </c>
      <c r="R396" s="18">
        <v>0.16233461532402821</v>
      </c>
      <c r="S396" s="18">
        <v>0.23096252334701711</v>
      </c>
      <c r="T396" s="18">
        <v>0.10590639148838531</v>
      </c>
      <c r="V396" s="18">
        <v>7.159738797849792E-2</v>
      </c>
      <c r="W396" s="18">
        <v>0.19385099569353501</v>
      </c>
      <c r="X396" s="18">
        <v>0.22967977889097441</v>
      </c>
      <c r="Y396" s="18">
        <v>0.24332138758295871</v>
      </c>
      <c r="Z396" s="18">
        <v>2.615753866456837E-2</v>
      </c>
      <c r="AA396" s="18">
        <v>0.20608701834617571</v>
      </c>
      <c r="AB396" s="18">
        <v>0.15128372725483269</v>
      </c>
      <c r="AC396" s="18">
        <v>0.1046300469555701</v>
      </c>
      <c r="AD396" s="18">
        <v>0.1327662368664945</v>
      </c>
      <c r="AF396" s="18">
        <v>9.3352302772661308E-2</v>
      </c>
      <c r="AG396" s="18">
        <v>0.17650362599874861</v>
      </c>
      <c r="AH396" s="18">
        <v>0.24409870928247679</v>
      </c>
      <c r="AI396" s="18">
        <v>0.29697719337884942</v>
      </c>
      <c r="AJ396" s="18">
        <v>2.6431037473987701E-2</v>
      </c>
      <c r="AK396" s="18">
        <v>0.22187592392053571</v>
      </c>
      <c r="AL396" s="18">
        <v>0.1114790646848822</v>
      </c>
      <c r="AM396" s="18">
        <v>0.135390253862779</v>
      </c>
      <c r="AO396" s="18">
        <v>9.3053955526489707E-2</v>
      </c>
      <c r="AP396" s="18">
        <v>0.19002736944653451</v>
      </c>
      <c r="AQ396" s="18">
        <v>0.23676176603482171</v>
      </c>
      <c r="AR396" s="18">
        <v>0.33175579925343579</v>
      </c>
      <c r="AS396" s="18">
        <v>3.4430246288149662E-2</v>
      </c>
      <c r="AT396" s="18">
        <v>0.1976555973749565</v>
      </c>
      <c r="AU396" s="18">
        <v>0.1034626012333961</v>
      </c>
      <c r="AV396" s="18">
        <v>0.13082802900945401</v>
      </c>
      <c r="AW396" s="18">
        <v>9.1088351851477803E-2</v>
      </c>
    </row>
    <row r="397" spans="2:49" ht="29" x14ac:dyDescent="0.35">
      <c r="B397" s="17" t="s">
        <v>199</v>
      </c>
      <c r="C397" s="18">
        <v>0.13859463054027329</v>
      </c>
      <c r="D397" s="18">
        <v>0.23357724897698909</v>
      </c>
      <c r="E397" s="18">
        <v>0.19609371159200051</v>
      </c>
      <c r="F397" s="18">
        <v>0.1671625719590483</v>
      </c>
      <c r="G397" s="18">
        <v>0.1191223772691858</v>
      </c>
      <c r="H397" s="18">
        <v>0.1199941096267715</v>
      </c>
      <c r="I397" s="18">
        <v>6.0418099453174459E-2</v>
      </c>
      <c r="K397" s="18">
        <v>0.1301818845425394</v>
      </c>
      <c r="L397" s="18">
        <v>0.14525965215439551</v>
      </c>
      <c r="N397" s="18">
        <v>0.112969492539526</v>
      </c>
      <c r="O397" s="18">
        <v>0.14742349017106579</v>
      </c>
      <c r="P397" s="18">
        <v>0.13922719945085771</v>
      </c>
      <c r="Q397" s="18">
        <v>0.16825709720755941</v>
      </c>
      <c r="R397" s="18">
        <v>0.1407922954125076</v>
      </c>
      <c r="S397" s="18">
        <v>0.14590272215977609</v>
      </c>
      <c r="T397" s="18">
        <v>5.7033593387192501E-2</v>
      </c>
      <c r="V397" s="18">
        <v>8.8554494624775243E-2</v>
      </c>
      <c r="W397" s="18">
        <v>0.17337713792242421</v>
      </c>
      <c r="X397" s="18">
        <v>0.1332275552457777</v>
      </c>
      <c r="Y397" s="18">
        <v>0.21646357785811571</v>
      </c>
      <c r="Z397" s="18">
        <v>8.4772944946192003E-2</v>
      </c>
      <c r="AA397" s="18">
        <v>0.16658692693151081</v>
      </c>
      <c r="AB397" s="18">
        <v>0.1643425973755194</v>
      </c>
      <c r="AC397" s="18">
        <v>0.14850121382939799</v>
      </c>
      <c r="AD397" s="18">
        <v>7.3378550634439016E-2</v>
      </c>
      <c r="AF397" s="18">
        <v>8.5726561720637945E-2</v>
      </c>
      <c r="AG397" s="18">
        <v>0.159970585805569</v>
      </c>
      <c r="AH397" s="18">
        <v>0.16037942908837011</v>
      </c>
      <c r="AI397" s="18">
        <v>0.1827377092565341</v>
      </c>
      <c r="AJ397" s="18">
        <v>8.5907363515131771E-2</v>
      </c>
      <c r="AK397" s="18">
        <v>0.2316040720466685</v>
      </c>
      <c r="AL397" s="18">
        <v>0.13305924789898591</v>
      </c>
      <c r="AM397" s="18">
        <v>0.15628626200294021</v>
      </c>
      <c r="AO397" s="18">
        <v>0.1143894147586761</v>
      </c>
      <c r="AP397" s="18">
        <v>0.14803801897507871</v>
      </c>
      <c r="AQ397" s="18">
        <v>0.20136038228684389</v>
      </c>
      <c r="AR397" s="18">
        <v>0.24640074530788669</v>
      </c>
      <c r="AS397" s="18">
        <v>8.2047489755858447E-2</v>
      </c>
      <c r="AT397" s="18">
        <v>0.28426189242053079</v>
      </c>
      <c r="AU397" s="18">
        <v>0.13380391377637041</v>
      </c>
      <c r="AV397" s="18">
        <v>0.12365994313483269</v>
      </c>
      <c r="AW397" s="18">
        <v>7.8140674972723312E-2</v>
      </c>
    </row>
    <row r="398" spans="2:49" ht="58" x14ac:dyDescent="0.35">
      <c r="B398" s="17" t="s">
        <v>200</v>
      </c>
      <c r="C398" s="18">
        <v>0.116061293115628</v>
      </c>
      <c r="D398" s="18">
        <v>7.7676266121794152E-2</v>
      </c>
      <c r="E398" s="18">
        <v>9.1535594040935725E-2</v>
      </c>
      <c r="F398" s="18">
        <v>8.7834669826681255E-2</v>
      </c>
      <c r="G398" s="18">
        <v>9.7729531951001092E-2</v>
      </c>
      <c r="H398" s="18">
        <v>0.117085615874952</v>
      </c>
      <c r="I398" s="18">
        <v>0.18182141446568861</v>
      </c>
      <c r="K398" s="18">
        <v>0.1171082562740646</v>
      </c>
      <c r="L398" s="18">
        <v>0.1156931376118588</v>
      </c>
      <c r="N398" s="18">
        <v>0.12902289350747839</v>
      </c>
      <c r="O398" s="18">
        <v>0.1144131896266614</v>
      </c>
      <c r="P398" s="18">
        <v>0.12553927616429081</v>
      </c>
      <c r="Q398" s="18">
        <v>0.12427836664557711</v>
      </c>
      <c r="R398" s="18">
        <v>8.8849868848922292E-2</v>
      </c>
      <c r="S398" s="18">
        <v>0.13266595184382049</v>
      </c>
      <c r="T398" s="18">
        <v>1.895517140772101E-2</v>
      </c>
      <c r="V398" s="18">
        <v>0.1221788457620976</v>
      </c>
      <c r="W398" s="18">
        <v>0.1188764365504015</v>
      </c>
      <c r="X398" s="18">
        <v>0.1907839262856573</v>
      </c>
      <c r="Y398" s="18">
        <v>8.5710760099245359E-2</v>
      </c>
      <c r="Z398" s="18">
        <v>0.18865183453301321</v>
      </c>
      <c r="AA398" s="18">
        <v>0.20949887187320729</v>
      </c>
      <c r="AB398" s="18">
        <v>7.7596486342628335E-2</v>
      </c>
      <c r="AC398" s="18">
        <v>0.1023532699487862</v>
      </c>
      <c r="AD398" s="18">
        <v>9.8247362943365724E-2</v>
      </c>
      <c r="AF398" s="18">
        <v>0.1347354695321698</v>
      </c>
      <c r="AG398" s="18">
        <v>0.11774341222748259</v>
      </c>
      <c r="AH398" s="18">
        <v>0.15474416667982691</v>
      </c>
      <c r="AI398" s="18">
        <v>0.1461790859867434</v>
      </c>
      <c r="AJ398" s="18">
        <v>0.12319248379353059</v>
      </c>
      <c r="AK398" s="18">
        <v>0.2117265518918022</v>
      </c>
      <c r="AL398" s="18">
        <v>2.5974748787725838E-2</v>
      </c>
      <c r="AM398" s="18">
        <v>7.147808819248562E-2</v>
      </c>
      <c r="AO398" s="18">
        <v>0.1281264454570184</v>
      </c>
      <c r="AP398" s="18">
        <v>0.1160733428837234</v>
      </c>
      <c r="AQ398" s="18">
        <v>0.1621893210572295</v>
      </c>
      <c r="AR398" s="18">
        <v>8.8386103767666299E-2</v>
      </c>
      <c r="AS398" s="18">
        <v>0.1060844725171291</v>
      </c>
      <c r="AT398" s="18">
        <v>0.228612249695402</v>
      </c>
      <c r="AU398" s="18">
        <v>5.0806939223501907E-2</v>
      </c>
      <c r="AV398" s="18">
        <v>0.1659666217965336</v>
      </c>
      <c r="AW398" s="18">
        <v>7.9254607537377217E-2</v>
      </c>
    </row>
    <row r="399" spans="2:49" ht="29" x14ac:dyDescent="0.35">
      <c r="B399" s="17" t="s">
        <v>201</v>
      </c>
      <c r="C399" s="18">
        <v>7.7792083203329143E-2</v>
      </c>
      <c r="D399" s="18">
        <v>8.077797691460975E-2</v>
      </c>
      <c r="E399" s="18">
        <v>0.1214249745786706</v>
      </c>
      <c r="F399" s="18">
        <v>8.1874870627991564E-2</v>
      </c>
      <c r="G399" s="18">
        <v>8.3911217343402983E-2</v>
      </c>
      <c r="H399" s="18">
        <v>5.6341105672329903E-2</v>
      </c>
      <c r="I399" s="18">
        <v>5.3089018545918347E-2</v>
      </c>
      <c r="K399" s="18">
        <v>8.6695576732270407E-2</v>
      </c>
      <c r="L399" s="18">
        <v>6.9845411177985595E-2</v>
      </c>
      <c r="N399" s="18">
        <v>6.3630492498836691E-2</v>
      </c>
      <c r="O399" s="18">
        <v>8.8188239126735679E-2</v>
      </c>
      <c r="P399" s="18">
        <v>7.5279389853584705E-2</v>
      </c>
      <c r="Q399" s="18">
        <v>8.2151371443502028E-2</v>
      </c>
      <c r="R399" s="18">
        <v>8.191593153514562E-2</v>
      </c>
      <c r="S399" s="18">
        <v>0.15707829839921791</v>
      </c>
      <c r="T399" s="18">
        <v>4.0988607588588397E-2</v>
      </c>
      <c r="V399" s="18">
        <v>7.4583753249926665E-2</v>
      </c>
      <c r="W399" s="18">
        <v>8.0641713436036738E-2</v>
      </c>
      <c r="X399" s="18">
        <v>5.5963840933242907E-2</v>
      </c>
      <c r="Y399" s="18">
        <v>7.4599235592208074E-2</v>
      </c>
      <c r="Z399" s="18">
        <v>2.7312540399497799E-2</v>
      </c>
      <c r="AA399" s="18">
        <v>8.4737708592951308E-2</v>
      </c>
      <c r="AB399" s="18">
        <v>9.8877461691118315E-2</v>
      </c>
      <c r="AC399" s="18">
        <v>6.5881702936797751E-2</v>
      </c>
      <c r="AD399" s="18">
        <v>3.7337563927573363E-2</v>
      </c>
      <c r="AF399" s="18">
        <v>6.099057409732022E-2</v>
      </c>
      <c r="AG399" s="18">
        <v>7.7093337415687108E-2</v>
      </c>
      <c r="AH399" s="18">
        <v>5.6446253179587853E-2</v>
      </c>
      <c r="AI399" s="18">
        <v>7.4543018281166246E-2</v>
      </c>
      <c r="AJ399" s="18">
        <v>9.5233979028636825E-2</v>
      </c>
      <c r="AK399" s="18">
        <v>0.12618053467668541</v>
      </c>
      <c r="AL399" s="18">
        <v>8.8754807920305684E-2</v>
      </c>
      <c r="AM399" s="18">
        <v>8.2829049100853619E-2</v>
      </c>
      <c r="AO399" s="18">
        <v>6.9236832057728515E-2</v>
      </c>
      <c r="AP399" s="18">
        <v>9.4454036308115705E-2</v>
      </c>
      <c r="AQ399" s="18">
        <v>6.2876893113014282E-2</v>
      </c>
      <c r="AR399" s="18">
        <v>7.9974910708653216E-2</v>
      </c>
      <c r="AS399" s="18">
        <v>8.5001305403189287E-2</v>
      </c>
      <c r="AT399" s="18">
        <v>0.10581888438475889</v>
      </c>
      <c r="AU399" s="18">
        <v>7.5474385712651637E-2</v>
      </c>
      <c r="AV399" s="18">
        <v>3.9756381345359873E-2</v>
      </c>
      <c r="AW399" s="18">
        <v>4.026827377549657E-2</v>
      </c>
    </row>
    <row r="400" spans="2:49" ht="29" x14ac:dyDescent="0.35">
      <c r="B400" s="17" t="s">
        <v>202</v>
      </c>
      <c r="C400" s="18">
        <v>6.3912520252546984E-2</v>
      </c>
      <c r="D400" s="18">
        <v>0.1192572508113654</v>
      </c>
      <c r="E400" s="18">
        <v>0.121048397423709</v>
      </c>
      <c r="F400" s="18">
        <v>8.4581895630538736E-2</v>
      </c>
      <c r="G400" s="18">
        <v>3.421958731622806E-2</v>
      </c>
      <c r="H400" s="18">
        <v>4.105152761558626E-2</v>
      </c>
      <c r="I400" s="18">
        <v>1.8705170113826931E-2</v>
      </c>
      <c r="K400" s="18">
        <v>6.6966378096477583E-2</v>
      </c>
      <c r="L400" s="18">
        <v>6.1384046728935278E-2</v>
      </c>
      <c r="N400" s="18">
        <v>4.0587024395111318E-2</v>
      </c>
      <c r="O400" s="18">
        <v>5.981373695630611E-2</v>
      </c>
      <c r="P400" s="18">
        <v>7.7601187232244864E-2</v>
      </c>
      <c r="Q400" s="18">
        <v>6.6918041066019895E-2</v>
      </c>
      <c r="R400" s="18">
        <v>9.2592361237595247E-2</v>
      </c>
      <c r="S400" s="18">
        <v>0.17196859844407611</v>
      </c>
      <c r="T400" s="18">
        <v>6.0685435426860501E-2</v>
      </c>
      <c r="V400" s="18">
        <v>5.1082422207137143E-2</v>
      </c>
      <c r="W400" s="18">
        <v>6.3296054883193592E-2</v>
      </c>
      <c r="X400" s="18">
        <v>9.4059787726334901E-2</v>
      </c>
      <c r="Y400" s="18">
        <v>0.11930876015657731</v>
      </c>
      <c r="Z400" s="18">
        <v>3.6573626241690367E-2</v>
      </c>
      <c r="AA400" s="18">
        <v>6.1860468420929307E-2</v>
      </c>
      <c r="AB400" s="18">
        <v>8.2758831468354999E-2</v>
      </c>
      <c r="AC400" s="18">
        <v>6.0101221285015868E-2</v>
      </c>
      <c r="AD400" s="18">
        <v>0</v>
      </c>
      <c r="AF400" s="18">
        <v>5.6361433485877313E-2</v>
      </c>
      <c r="AG400" s="18">
        <v>6.3558729946943435E-2</v>
      </c>
      <c r="AH400" s="18">
        <v>8.2771641911603425E-2</v>
      </c>
      <c r="AI400" s="18">
        <v>8.249896363290006E-2</v>
      </c>
      <c r="AJ400" s="18">
        <v>4.8398015395791583E-2</v>
      </c>
      <c r="AK400" s="18">
        <v>4.1079044721452608E-2</v>
      </c>
      <c r="AL400" s="18">
        <v>7.1634037365044145E-2</v>
      </c>
      <c r="AM400" s="18">
        <v>7.1884101297068861E-2</v>
      </c>
      <c r="AO400" s="18">
        <v>6.1044113025168233E-2</v>
      </c>
      <c r="AP400" s="18">
        <v>7.788221600676741E-2</v>
      </c>
      <c r="AQ400" s="18">
        <v>9.6719719321302744E-2</v>
      </c>
      <c r="AR400" s="18">
        <v>8.9025004122313803E-2</v>
      </c>
      <c r="AS400" s="18">
        <v>4.5137304855050922E-2</v>
      </c>
      <c r="AT400" s="18">
        <v>2.1160788796035671E-2</v>
      </c>
      <c r="AU400" s="18">
        <v>4.9375518416419073E-2</v>
      </c>
      <c r="AV400" s="18">
        <v>6.2233042297349918E-2</v>
      </c>
      <c r="AW400" s="18">
        <v>1.122952490538583E-2</v>
      </c>
    </row>
    <row r="401" spans="2:49" ht="29" x14ac:dyDescent="0.35">
      <c r="B401" s="17" t="s">
        <v>203</v>
      </c>
      <c r="C401" s="18">
        <v>4.9788120650281188E-2</v>
      </c>
      <c r="D401" s="18">
        <v>8.79931638284384E-2</v>
      </c>
      <c r="E401" s="18">
        <v>8.1083407309480354E-2</v>
      </c>
      <c r="F401" s="18">
        <v>4.2952938744156677E-2</v>
      </c>
      <c r="G401" s="18">
        <v>4.7913256016559783E-2</v>
      </c>
      <c r="H401" s="18">
        <v>2.033038807002243E-2</v>
      </c>
      <c r="I401" s="18">
        <v>3.6628274274678969E-2</v>
      </c>
      <c r="K401" s="18">
        <v>6.8530689314248591E-2</v>
      </c>
      <c r="L401" s="18">
        <v>3.2456065381324339E-2</v>
      </c>
      <c r="N401" s="18">
        <v>3.8193244582049882E-2</v>
      </c>
      <c r="O401" s="18">
        <v>4.6628382547283943E-2</v>
      </c>
      <c r="P401" s="18">
        <v>3.8452366050682509E-2</v>
      </c>
      <c r="Q401" s="18">
        <v>5.8864253192150773E-2</v>
      </c>
      <c r="R401" s="18">
        <v>7.4285024502455499E-2</v>
      </c>
      <c r="S401" s="18">
        <v>0.1045877820582885</v>
      </c>
      <c r="T401" s="18">
        <v>2.3177264426398E-2</v>
      </c>
      <c r="V401" s="18">
        <v>3.7201917809207979E-2</v>
      </c>
      <c r="W401" s="18">
        <v>5.8307555188273047E-2</v>
      </c>
      <c r="X401" s="18">
        <v>8.9776716775554141E-2</v>
      </c>
      <c r="Y401" s="18">
        <v>6.9088438905585317E-2</v>
      </c>
      <c r="Z401" s="18">
        <v>0</v>
      </c>
      <c r="AA401" s="18">
        <v>4.6826501166463308E-2</v>
      </c>
      <c r="AB401" s="18">
        <v>4.6692336321569113E-2</v>
      </c>
      <c r="AC401" s="18">
        <v>0</v>
      </c>
      <c r="AD401" s="18">
        <v>8.406652668326979E-2</v>
      </c>
      <c r="AF401" s="18">
        <v>4.0459715622058467E-2</v>
      </c>
      <c r="AG401" s="18">
        <v>6.7068960078441223E-2</v>
      </c>
      <c r="AH401" s="18">
        <v>5.9397113115809808E-2</v>
      </c>
      <c r="AI401" s="18">
        <v>7.9259600674094488E-2</v>
      </c>
      <c r="AJ401" s="18">
        <v>3.6962887524885787E-2</v>
      </c>
      <c r="AK401" s="18">
        <v>2.3909290070118661E-2</v>
      </c>
      <c r="AL401" s="18">
        <v>2.0598646477016591E-2</v>
      </c>
      <c r="AM401" s="18">
        <v>3.3083347452171043E-2</v>
      </c>
      <c r="AO401" s="18">
        <v>4.6550433691540903E-2</v>
      </c>
      <c r="AP401" s="18">
        <v>6.2423658039859158E-2</v>
      </c>
      <c r="AQ401" s="18">
        <v>8.3367041961508903E-2</v>
      </c>
      <c r="AR401" s="18">
        <v>6.7791807010348884E-2</v>
      </c>
      <c r="AS401" s="18">
        <v>2.4854994131780151E-2</v>
      </c>
      <c r="AT401" s="18">
        <v>3.9532641067007809E-2</v>
      </c>
      <c r="AU401" s="18">
        <v>2.0021502167624539E-2</v>
      </c>
      <c r="AV401" s="18">
        <v>5.3691831920846138E-2</v>
      </c>
      <c r="AW401" s="18">
        <v>6.3152928905879979E-2</v>
      </c>
    </row>
    <row r="402" spans="2:49" ht="29" x14ac:dyDescent="0.35">
      <c r="B402" s="17" t="s">
        <v>204</v>
      </c>
      <c r="C402" s="18">
        <v>4.2551882215277233E-2</v>
      </c>
      <c r="D402" s="18">
        <v>7.88252252123747E-2</v>
      </c>
      <c r="E402" s="18">
        <v>8.2117113750924592E-2</v>
      </c>
      <c r="F402" s="18">
        <v>6.3932478817772434E-2</v>
      </c>
      <c r="G402" s="18">
        <v>2.6227959939194329E-2</v>
      </c>
      <c r="H402" s="18">
        <v>6.282878798408522E-3</v>
      </c>
      <c r="I402" s="18">
        <v>1.8232268609588421E-2</v>
      </c>
      <c r="K402" s="18">
        <v>5.4870337553125981E-2</v>
      </c>
      <c r="L402" s="18">
        <v>3.1212540633604079E-2</v>
      </c>
      <c r="N402" s="18">
        <v>1.7903396148042729E-2</v>
      </c>
      <c r="O402" s="18">
        <v>4.5317471912800757E-2</v>
      </c>
      <c r="P402" s="18">
        <v>3.5242873852042979E-2</v>
      </c>
      <c r="Q402" s="18">
        <v>5.838398583318196E-2</v>
      </c>
      <c r="R402" s="18">
        <v>5.9023361909529171E-2</v>
      </c>
      <c r="S402" s="18">
        <v>8.9787658836100376E-2</v>
      </c>
      <c r="T402" s="18">
        <v>4.7256244879120932E-2</v>
      </c>
      <c r="V402" s="18">
        <v>5.1711170451794831E-2</v>
      </c>
      <c r="W402" s="18">
        <v>5.6919395518667072E-2</v>
      </c>
      <c r="X402" s="18">
        <v>2.0162753835396459E-2</v>
      </c>
      <c r="Y402" s="18">
        <v>6.5390849506479928E-2</v>
      </c>
      <c r="Z402" s="18">
        <v>2.6151854376386001E-2</v>
      </c>
      <c r="AA402" s="18">
        <v>0</v>
      </c>
      <c r="AB402" s="18">
        <v>2.697783514845702E-2</v>
      </c>
      <c r="AC402" s="18">
        <v>0</v>
      </c>
      <c r="AD402" s="18">
        <v>3.0184149070102039E-2</v>
      </c>
      <c r="AF402" s="18">
        <v>5.1666280241060528E-2</v>
      </c>
      <c r="AG402" s="18">
        <v>5.6820230645706168E-2</v>
      </c>
      <c r="AH402" s="18">
        <v>3.8262192222195991E-2</v>
      </c>
      <c r="AI402" s="18">
        <v>6.5170425525117939E-2</v>
      </c>
      <c r="AJ402" s="18">
        <v>3.18153817773918E-2</v>
      </c>
      <c r="AK402" s="18">
        <v>4.1799917339670763E-2</v>
      </c>
      <c r="AL402" s="18">
        <v>0</v>
      </c>
      <c r="AM402" s="18">
        <v>1.825553277594856E-2</v>
      </c>
      <c r="AO402" s="18">
        <v>6.3351723977094737E-2</v>
      </c>
      <c r="AP402" s="18">
        <v>5.5558833921273261E-2</v>
      </c>
      <c r="AQ402" s="18">
        <v>3.05323618621645E-2</v>
      </c>
      <c r="AR402" s="18">
        <v>6.9500805721198239E-2</v>
      </c>
      <c r="AS402" s="18">
        <v>2.8860440007210001E-2</v>
      </c>
      <c r="AT402" s="18">
        <v>0</v>
      </c>
      <c r="AU402" s="18">
        <v>1.3676518840380529E-2</v>
      </c>
      <c r="AV402" s="18">
        <v>1.1868876013586681E-2</v>
      </c>
      <c r="AW402" s="18">
        <v>2.4627942195319968E-2</v>
      </c>
    </row>
    <row r="403" spans="2:49" x14ac:dyDescent="0.35">
      <c r="B403" s="17" t="s">
        <v>80</v>
      </c>
      <c r="C403" s="18">
        <v>1.9910484946034649E-2</v>
      </c>
      <c r="D403" s="18">
        <v>3.8061686537917937E-2</v>
      </c>
      <c r="E403" s="18">
        <v>3.6905795129944872E-2</v>
      </c>
      <c r="F403" s="18">
        <v>2.9365859709887018E-2</v>
      </c>
      <c r="G403" s="18">
        <v>1.5988740468063041E-2</v>
      </c>
      <c r="H403" s="18">
        <v>6.0300477754566626E-3</v>
      </c>
      <c r="I403" s="18">
        <v>4.9786029356150632E-3</v>
      </c>
      <c r="K403" s="18">
        <v>1.6280454727753531E-2</v>
      </c>
      <c r="L403" s="18">
        <v>2.2343789298367271E-2</v>
      </c>
      <c r="N403" s="18">
        <v>2.3265457818332391E-2</v>
      </c>
      <c r="O403" s="18">
        <v>1.9998138079110789E-2</v>
      </c>
      <c r="P403" s="18">
        <v>1.9433549390074131E-2</v>
      </c>
      <c r="Q403" s="18">
        <v>9.1968653572799489E-3</v>
      </c>
      <c r="R403" s="18">
        <v>1.507676830661905E-2</v>
      </c>
      <c r="S403" s="18">
        <v>2.3574384813953859E-2</v>
      </c>
      <c r="T403" s="18">
        <v>8.3295423421133746E-2</v>
      </c>
      <c r="V403" s="18">
        <v>1.584754730930364E-3</v>
      </c>
      <c r="W403" s="18">
        <v>1.29859546548334E-2</v>
      </c>
      <c r="X403" s="18">
        <v>1.893388716905036E-2</v>
      </c>
      <c r="Y403" s="18">
        <v>1.221343591732537E-2</v>
      </c>
      <c r="Z403" s="18">
        <v>0</v>
      </c>
      <c r="AA403" s="18">
        <v>0</v>
      </c>
      <c r="AB403" s="18">
        <v>4.6528416783322847E-2</v>
      </c>
      <c r="AC403" s="18">
        <v>0.13018356042283871</v>
      </c>
      <c r="AD403" s="18">
        <v>1.127510991122694E-2</v>
      </c>
      <c r="AF403" s="18">
        <v>2.6689384842190161E-3</v>
      </c>
      <c r="AG403" s="18">
        <v>5.9397151735902324E-3</v>
      </c>
      <c r="AH403" s="18">
        <v>1.7607851894359969E-2</v>
      </c>
      <c r="AI403" s="18">
        <v>0</v>
      </c>
      <c r="AJ403" s="18">
        <v>6.6845667159413924E-3</v>
      </c>
      <c r="AK403" s="18">
        <v>2.3377756544826041E-2</v>
      </c>
      <c r="AL403" s="18">
        <v>0.2315745287608903</v>
      </c>
      <c r="AM403" s="18">
        <v>4.9937019447544737E-2</v>
      </c>
      <c r="AO403" s="18">
        <v>3.1987046897901739E-3</v>
      </c>
      <c r="AP403" s="18">
        <v>7.2828683569031499E-3</v>
      </c>
      <c r="AQ403" s="18">
        <v>6.5503716559549979E-3</v>
      </c>
      <c r="AR403" s="18">
        <v>7.2873216204139479E-3</v>
      </c>
      <c r="AS403" s="18">
        <v>9.8796840432122911E-3</v>
      </c>
      <c r="AT403" s="18">
        <v>0</v>
      </c>
      <c r="AU403" s="18">
        <v>0.10312482452446491</v>
      </c>
      <c r="AV403" s="18">
        <v>9.8252633664136058E-2</v>
      </c>
      <c r="AW403" s="18">
        <v>0</v>
      </c>
    </row>
    <row r="404" spans="2:49" x14ac:dyDescent="0.35">
      <c r="B404" s="17" t="s">
        <v>45</v>
      </c>
      <c r="C404" s="18">
        <v>2.0196262141685679E-3</v>
      </c>
      <c r="D404" s="18">
        <v>0</v>
      </c>
      <c r="E404" s="18">
        <v>0</v>
      </c>
      <c r="F404" s="18">
        <v>8.6209297973029314E-3</v>
      </c>
      <c r="G404" s="18">
        <v>0</v>
      </c>
      <c r="H404" s="18">
        <v>3.430873562634355E-3</v>
      </c>
      <c r="I404" s="18">
        <v>0</v>
      </c>
      <c r="K404" s="18">
        <v>1.9102481103282689E-3</v>
      </c>
      <c r="L404" s="18">
        <v>2.1330092678090709E-3</v>
      </c>
      <c r="N404" s="18">
        <v>2.5733809005433319E-3</v>
      </c>
      <c r="O404" s="18">
        <v>0</v>
      </c>
      <c r="P404" s="18">
        <v>0</v>
      </c>
      <c r="Q404" s="18">
        <v>2.2772049803487012E-3</v>
      </c>
      <c r="R404" s="18">
        <v>3.7806125081516818E-3</v>
      </c>
      <c r="S404" s="18">
        <v>0</v>
      </c>
      <c r="T404" s="18">
        <v>1.056104199416366E-2</v>
      </c>
      <c r="V404" s="18">
        <v>0</v>
      </c>
      <c r="W404" s="18">
        <v>0</v>
      </c>
      <c r="X404" s="18">
        <v>0</v>
      </c>
      <c r="Y404" s="18">
        <v>0</v>
      </c>
      <c r="Z404" s="18">
        <v>0</v>
      </c>
      <c r="AA404" s="18">
        <v>0</v>
      </c>
      <c r="AB404" s="18">
        <v>5.0056496611095144E-3</v>
      </c>
      <c r="AC404" s="18">
        <v>3.2095287616333588E-2</v>
      </c>
      <c r="AD404" s="18">
        <v>0</v>
      </c>
      <c r="AF404" s="18">
        <v>0</v>
      </c>
      <c r="AG404" s="18">
        <v>0</v>
      </c>
      <c r="AH404" s="18">
        <v>0</v>
      </c>
      <c r="AI404" s="18">
        <v>0</v>
      </c>
      <c r="AJ404" s="18">
        <v>0</v>
      </c>
      <c r="AK404" s="18">
        <v>0</v>
      </c>
      <c r="AL404" s="18">
        <v>2.6248373888749139E-2</v>
      </c>
      <c r="AM404" s="18">
        <v>7.2108301434179959E-3</v>
      </c>
      <c r="AO404" s="18">
        <v>0</v>
      </c>
      <c r="AP404" s="18">
        <v>0</v>
      </c>
      <c r="AQ404" s="18">
        <v>0</v>
      </c>
      <c r="AR404" s="18">
        <v>0</v>
      </c>
      <c r="AS404" s="18">
        <v>0</v>
      </c>
      <c r="AT404" s="18">
        <v>0</v>
      </c>
      <c r="AU404" s="18">
        <v>1.5736840695901939E-2</v>
      </c>
      <c r="AV404" s="18">
        <v>1.305113977798552E-2</v>
      </c>
      <c r="AW404" s="18">
        <v>0</v>
      </c>
    </row>
    <row r="406" spans="2:49" ht="29" x14ac:dyDescent="0.35">
      <c r="B406" s="14" t="s">
        <v>205</v>
      </c>
    </row>
    <row r="407" spans="2:49" x14ac:dyDescent="0.35">
      <c r="B407" s="15" t="s">
        <v>18</v>
      </c>
    </row>
    <row r="408" spans="2:49" x14ac:dyDescent="0.35">
      <c r="B408" s="11" t="s">
        <v>59</v>
      </c>
      <c r="C408" s="16">
        <v>2028</v>
      </c>
      <c r="D408" s="16">
        <v>248</v>
      </c>
      <c r="E408" s="16">
        <v>354</v>
      </c>
      <c r="F408" s="16">
        <v>365</v>
      </c>
      <c r="G408" s="16">
        <v>348</v>
      </c>
      <c r="H408" s="16">
        <v>295</v>
      </c>
      <c r="I408" s="16">
        <v>418</v>
      </c>
      <c r="K408" s="16">
        <v>1004</v>
      </c>
      <c r="L408" s="16">
        <v>1018</v>
      </c>
      <c r="N408" s="16">
        <v>515</v>
      </c>
      <c r="O408" s="16">
        <v>455</v>
      </c>
      <c r="P408" s="16">
        <v>200</v>
      </c>
      <c r="Q408" s="16">
        <v>507</v>
      </c>
      <c r="R408" s="16">
        <v>238</v>
      </c>
      <c r="S408" s="16">
        <v>44</v>
      </c>
      <c r="T408" s="16">
        <v>69</v>
      </c>
      <c r="V408" s="16">
        <v>565</v>
      </c>
      <c r="W408" s="16">
        <v>604</v>
      </c>
      <c r="X408" s="16">
        <v>114</v>
      </c>
      <c r="Y408" s="16">
        <v>70</v>
      </c>
      <c r="Z408" s="16">
        <v>36</v>
      </c>
      <c r="AA408" s="16">
        <v>44</v>
      </c>
      <c r="AB408" s="16">
        <v>442</v>
      </c>
      <c r="AC408" s="16">
        <v>63</v>
      </c>
      <c r="AD408" s="16">
        <v>90</v>
      </c>
      <c r="AF408" s="16">
        <v>336</v>
      </c>
      <c r="AG408" s="16">
        <v>677</v>
      </c>
      <c r="AH408" s="16">
        <v>121</v>
      </c>
      <c r="AI408" s="16">
        <v>125</v>
      </c>
      <c r="AJ408" s="16">
        <v>261</v>
      </c>
      <c r="AK408" s="16">
        <v>43</v>
      </c>
      <c r="AL408" s="16">
        <v>45</v>
      </c>
      <c r="AM408" s="16">
        <v>420</v>
      </c>
      <c r="AO408" s="16">
        <v>312</v>
      </c>
      <c r="AP408" s="16">
        <v>557</v>
      </c>
      <c r="AQ408" s="16">
        <v>134</v>
      </c>
      <c r="AR408" s="16">
        <v>212</v>
      </c>
      <c r="AS408" s="16">
        <v>419</v>
      </c>
      <c r="AT408" s="16">
        <v>33</v>
      </c>
      <c r="AU408" s="16">
        <v>137</v>
      </c>
      <c r="AV408" s="16">
        <v>147</v>
      </c>
      <c r="AW408" s="16">
        <v>77</v>
      </c>
    </row>
    <row r="409" spans="2:49" x14ac:dyDescent="0.35">
      <c r="B409" s="12" t="s">
        <v>60</v>
      </c>
      <c r="C409" s="16">
        <v>2032</v>
      </c>
      <c r="D409" s="16">
        <v>215</v>
      </c>
      <c r="E409" s="16">
        <v>345</v>
      </c>
      <c r="F409" s="16">
        <v>345</v>
      </c>
      <c r="G409" s="16">
        <v>314</v>
      </c>
      <c r="H409" s="16">
        <v>328</v>
      </c>
      <c r="I409" s="16">
        <v>485</v>
      </c>
      <c r="K409" s="16">
        <v>981</v>
      </c>
      <c r="L409" s="16">
        <v>1045</v>
      </c>
      <c r="N409" s="16">
        <v>540</v>
      </c>
      <c r="O409" s="16">
        <v>458</v>
      </c>
      <c r="P409" s="16">
        <v>208</v>
      </c>
      <c r="Q409" s="16">
        <v>495</v>
      </c>
      <c r="R409" s="16">
        <v>222</v>
      </c>
      <c r="S409" s="16">
        <v>37</v>
      </c>
      <c r="T409" s="16">
        <v>71</v>
      </c>
      <c r="V409" s="16">
        <v>598</v>
      </c>
      <c r="W409" s="16">
        <v>590</v>
      </c>
      <c r="X409" s="16">
        <v>115</v>
      </c>
      <c r="Y409" s="16">
        <v>67</v>
      </c>
      <c r="Z409" s="16">
        <v>39</v>
      </c>
      <c r="AA409" s="16">
        <v>44</v>
      </c>
      <c r="AB409" s="16">
        <v>427</v>
      </c>
      <c r="AC409" s="16">
        <v>61</v>
      </c>
      <c r="AD409" s="16">
        <v>90</v>
      </c>
      <c r="AF409" s="16">
        <v>355</v>
      </c>
      <c r="AG409" s="16">
        <v>660</v>
      </c>
      <c r="AH409" s="16">
        <v>123</v>
      </c>
      <c r="AI409" s="16">
        <v>120</v>
      </c>
      <c r="AJ409" s="16">
        <v>274</v>
      </c>
      <c r="AK409" s="16">
        <v>44</v>
      </c>
      <c r="AL409" s="16">
        <v>43</v>
      </c>
      <c r="AM409" s="16">
        <v>413</v>
      </c>
      <c r="AO409" s="16">
        <v>321</v>
      </c>
      <c r="AP409" s="16">
        <v>538</v>
      </c>
      <c r="AQ409" s="16">
        <v>134</v>
      </c>
      <c r="AR409" s="16">
        <v>200</v>
      </c>
      <c r="AS409" s="16">
        <v>442</v>
      </c>
      <c r="AT409" s="16">
        <v>36</v>
      </c>
      <c r="AU409" s="16">
        <v>136</v>
      </c>
      <c r="AV409" s="16">
        <v>151</v>
      </c>
      <c r="AW409" s="16">
        <v>75</v>
      </c>
    </row>
    <row r="410" spans="2:49" ht="43.5" x14ac:dyDescent="0.35">
      <c r="B410" s="17" t="s">
        <v>206</v>
      </c>
      <c r="C410" s="18">
        <v>0.14151900134534989</v>
      </c>
      <c r="D410" s="18">
        <v>0.17319975176137789</v>
      </c>
      <c r="E410" s="18">
        <v>0.14977001102708809</v>
      </c>
      <c r="F410" s="18">
        <v>0.11067088987464629</v>
      </c>
      <c r="G410" s="18">
        <v>0.12698202348258519</v>
      </c>
      <c r="H410" s="18">
        <v>0.15007545527761959</v>
      </c>
      <c r="I410" s="18">
        <v>0.1471884736371572</v>
      </c>
      <c r="K410" s="18">
        <v>0.16213155246762789</v>
      </c>
      <c r="L410" s="18">
        <v>0.1221036217609705</v>
      </c>
      <c r="N410" s="18">
        <v>0.11688742563728351</v>
      </c>
      <c r="O410" s="18">
        <v>0.15012724378046041</v>
      </c>
      <c r="P410" s="18">
        <v>0.1377719492232081</v>
      </c>
      <c r="Q410" s="18">
        <v>0.1430415046740113</v>
      </c>
      <c r="R410" s="18">
        <v>0.15277580543152719</v>
      </c>
      <c r="S410" s="18">
        <v>0.37259996722942579</v>
      </c>
      <c r="T410" s="18">
        <v>0.117765279297926</v>
      </c>
      <c r="V410" s="18">
        <v>0.1003959199028318</v>
      </c>
      <c r="W410" s="18">
        <v>0.1904098084908864</v>
      </c>
      <c r="X410" s="18">
        <v>0.21543425984548109</v>
      </c>
      <c r="Y410" s="18">
        <v>0.29615566833944368</v>
      </c>
      <c r="Z410" s="18">
        <v>0</v>
      </c>
      <c r="AA410" s="18">
        <v>0.15369851394514439</v>
      </c>
      <c r="AB410" s="18">
        <v>0.12379641930629839</v>
      </c>
      <c r="AC410" s="18">
        <v>8.9537190670437181E-2</v>
      </c>
      <c r="AD410" s="18">
        <v>6.1108505363783983E-2</v>
      </c>
      <c r="AF410" s="18">
        <v>0.12523192136420999</v>
      </c>
      <c r="AG410" s="18">
        <v>0.1742565565468519</v>
      </c>
      <c r="AH410" s="18">
        <v>0.21345239508621081</v>
      </c>
      <c r="AI410" s="18">
        <v>0.2473247071935526</v>
      </c>
      <c r="AJ410" s="18">
        <v>6.2108572587793787E-2</v>
      </c>
      <c r="AK410" s="18">
        <v>0.1576904507262806</v>
      </c>
      <c r="AL410" s="18">
        <v>0.1103259406541597</v>
      </c>
      <c r="AM410" s="18">
        <v>0.1052913353297658</v>
      </c>
      <c r="AO410" s="18">
        <v>0.1136689548220424</v>
      </c>
      <c r="AP410" s="18">
        <v>0.18392567343882951</v>
      </c>
      <c r="AQ410" s="18">
        <v>0.21726415585565939</v>
      </c>
      <c r="AR410" s="18">
        <v>0.25200632045801702</v>
      </c>
      <c r="AS410" s="18">
        <v>7.6366710792164796E-2</v>
      </c>
      <c r="AT410" s="18">
        <v>0.20441064561750499</v>
      </c>
      <c r="AU410" s="18">
        <v>8.3828726931355471E-2</v>
      </c>
      <c r="AV410" s="18">
        <v>0.10930286467882409</v>
      </c>
      <c r="AW410" s="18">
        <v>5.0357182962538459E-2</v>
      </c>
    </row>
    <row r="411" spans="2:49" ht="43.5" x14ac:dyDescent="0.35">
      <c r="B411" s="17" t="s">
        <v>207</v>
      </c>
      <c r="C411" s="18">
        <v>0.35338235934504042</v>
      </c>
      <c r="D411" s="18">
        <v>0.40958801410757362</v>
      </c>
      <c r="E411" s="18">
        <v>0.42242166300468592</v>
      </c>
      <c r="F411" s="18">
        <v>0.4152130366291607</v>
      </c>
      <c r="G411" s="18">
        <v>0.315305161066397</v>
      </c>
      <c r="H411" s="18">
        <v>0.259196202391068</v>
      </c>
      <c r="I411" s="18">
        <v>0.32377394091703848</v>
      </c>
      <c r="K411" s="18">
        <v>0.32866204499589402</v>
      </c>
      <c r="L411" s="18">
        <v>0.37649481718369171</v>
      </c>
      <c r="N411" s="18">
        <v>0.28094159100780691</v>
      </c>
      <c r="O411" s="18">
        <v>0.33216193932558041</v>
      </c>
      <c r="P411" s="18">
        <v>0.32508455958474453</v>
      </c>
      <c r="Q411" s="18">
        <v>0.42047101302719242</v>
      </c>
      <c r="R411" s="18">
        <v>0.48152326676591661</v>
      </c>
      <c r="S411" s="18">
        <v>0.33693620068735169</v>
      </c>
      <c r="T411" s="18">
        <v>0.26510338585601578</v>
      </c>
      <c r="V411" s="18">
        <v>0.30685047124216058</v>
      </c>
      <c r="W411" s="18">
        <v>0.41740847219640032</v>
      </c>
      <c r="X411" s="18">
        <v>0.46415264576791659</v>
      </c>
      <c r="Y411" s="18">
        <v>0.43596130431203278</v>
      </c>
      <c r="Z411" s="18">
        <v>0.13270528662339631</v>
      </c>
      <c r="AA411" s="18">
        <v>0.34172314462933878</v>
      </c>
      <c r="AB411" s="18">
        <v>0.34993021342397262</v>
      </c>
      <c r="AC411" s="18">
        <v>0.214641633232005</v>
      </c>
      <c r="AD411" s="18">
        <v>0.25384677828523472</v>
      </c>
      <c r="AF411" s="18">
        <v>0.33880150306977957</v>
      </c>
      <c r="AG411" s="18">
        <v>0.43354888607871012</v>
      </c>
      <c r="AH411" s="18">
        <v>0.47228023351947079</v>
      </c>
      <c r="AI411" s="18">
        <v>0.45024856896747611</v>
      </c>
      <c r="AJ411" s="18">
        <v>0.1833361192345547</v>
      </c>
      <c r="AK411" s="18">
        <v>0.26303733063435131</v>
      </c>
      <c r="AL411" s="18">
        <v>0.16769707759931499</v>
      </c>
      <c r="AM411" s="18">
        <v>0.3159564006749635</v>
      </c>
      <c r="AO411" s="18">
        <v>0.37114874580658669</v>
      </c>
      <c r="AP411" s="18">
        <v>0.46063334007110801</v>
      </c>
      <c r="AQ411" s="18">
        <v>0.46314801243728021</v>
      </c>
      <c r="AR411" s="18">
        <v>0.49305213470469</v>
      </c>
      <c r="AS411" s="18">
        <v>0.19793058849005529</v>
      </c>
      <c r="AT411" s="18">
        <v>0.20783129366504671</v>
      </c>
      <c r="AU411" s="18">
        <v>0.24928486619674331</v>
      </c>
      <c r="AV411" s="18">
        <v>0.2967548561918309</v>
      </c>
      <c r="AW411" s="18">
        <v>0.22775046886118619</v>
      </c>
    </row>
    <row r="412" spans="2:49" ht="43.5" x14ac:dyDescent="0.35">
      <c r="B412" s="17" t="s">
        <v>208</v>
      </c>
      <c r="C412" s="18">
        <v>0.32562991530046409</v>
      </c>
      <c r="D412" s="18">
        <v>0.25967851497831079</v>
      </c>
      <c r="E412" s="18">
        <v>0.27753739230674379</v>
      </c>
      <c r="F412" s="18">
        <v>0.28312279271969287</v>
      </c>
      <c r="G412" s="18">
        <v>0.38637831427482972</v>
      </c>
      <c r="H412" s="18">
        <v>0.35789100459298312</v>
      </c>
      <c r="I412" s="18">
        <v>0.35818647170943563</v>
      </c>
      <c r="K412" s="18">
        <v>0.31390857442103981</v>
      </c>
      <c r="L412" s="18">
        <v>0.33835884377621001</v>
      </c>
      <c r="N412" s="18">
        <v>0.37530258862802829</v>
      </c>
      <c r="O412" s="18">
        <v>0.35169764491991329</v>
      </c>
      <c r="P412" s="18">
        <v>0.34605918213764819</v>
      </c>
      <c r="Q412" s="18">
        <v>0.29214944138233778</v>
      </c>
      <c r="R412" s="18">
        <v>0.24086813192979159</v>
      </c>
      <c r="S412" s="18">
        <v>0.20883493488192009</v>
      </c>
      <c r="T412" s="18">
        <v>0.2783728725554751</v>
      </c>
      <c r="V412" s="18">
        <v>0.3776316971618866</v>
      </c>
      <c r="W412" s="18">
        <v>0.29024275624991408</v>
      </c>
      <c r="X412" s="18">
        <v>0.20673592503946719</v>
      </c>
      <c r="Y412" s="18">
        <v>0.22822311025341699</v>
      </c>
      <c r="Z412" s="18">
        <v>0.39327026170012352</v>
      </c>
      <c r="AA412" s="18">
        <v>0.38902769376730389</v>
      </c>
      <c r="AB412" s="18">
        <v>0.31907327975956862</v>
      </c>
      <c r="AC412" s="18">
        <v>0.37434292451390461</v>
      </c>
      <c r="AD412" s="18">
        <v>0.37248779591688902</v>
      </c>
      <c r="AF412" s="18">
        <v>0.35931035520088189</v>
      </c>
      <c r="AG412" s="18">
        <v>0.30178377381714361</v>
      </c>
      <c r="AH412" s="18">
        <v>0.23447218277341589</v>
      </c>
      <c r="AI412" s="18">
        <v>0.20163006169117781</v>
      </c>
      <c r="AJ412" s="18">
        <v>0.39129231194496639</v>
      </c>
      <c r="AK412" s="18">
        <v>0.3876904891565392</v>
      </c>
      <c r="AL412" s="18">
        <v>0.29851609814802138</v>
      </c>
      <c r="AM412" s="18">
        <v>0.35054728829935539</v>
      </c>
      <c r="AO412" s="18">
        <v>0.35917271680962221</v>
      </c>
      <c r="AP412" s="18">
        <v>0.28320763207002708</v>
      </c>
      <c r="AQ412" s="18">
        <v>0.25417634622240581</v>
      </c>
      <c r="AR412" s="18">
        <v>0.185844986780941</v>
      </c>
      <c r="AS412" s="18">
        <v>0.42245838115827639</v>
      </c>
      <c r="AT412" s="18">
        <v>0.41607747970911441</v>
      </c>
      <c r="AU412" s="18">
        <v>0.33866879497676411</v>
      </c>
      <c r="AV412" s="18">
        <v>0.32539004286087908</v>
      </c>
      <c r="AW412" s="18">
        <v>0.34934817784744487</v>
      </c>
    </row>
    <row r="413" spans="2:49" ht="29" x14ac:dyDescent="0.35">
      <c r="B413" s="17" t="s">
        <v>209</v>
      </c>
      <c r="C413" s="18">
        <v>7.0731463293727634E-2</v>
      </c>
      <c r="D413" s="18">
        <v>5.2831334713138139E-2</v>
      </c>
      <c r="E413" s="18">
        <v>6.2934891575604196E-2</v>
      </c>
      <c r="F413" s="18">
        <v>5.2677325958995318E-2</v>
      </c>
      <c r="G413" s="18">
        <v>5.2976234555534379E-2</v>
      </c>
      <c r="H413" s="18">
        <v>0.1066232740484524</v>
      </c>
      <c r="I413" s="18">
        <v>8.424570614677708E-2</v>
      </c>
      <c r="K413" s="18">
        <v>7.3762546516256147E-2</v>
      </c>
      <c r="L413" s="18">
        <v>6.8260489100438762E-2</v>
      </c>
      <c r="N413" s="18">
        <v>8.5605817983783E-2</v>
      </c>
      <c r="O413" s="18">
        <v>6.6788963766299447E-2</v>
      </c>
      <c r="P413" s="18">
        <v>7.5772067043982816E-2</v>
      </c>
      <c r="Q413" s="18">
        <v>7.1290370733020358E-2</v>
      </c>
      <c r="R413" s="18">
        <v>4.798751657484273E-2</v>
      </c>
      <c r="S413" s="18">
        <v>0</v>
      </c>
      <c r="T413" s="18">
        <v>7.2319173071620807E-2</v>
      </c>
      <c r="V413" s="18">
        <v>0.1042556151476325</v>
      </c>
      <c r="W413" s="18">
        <v>5.1940621850042917E-2</v>
      </c>
      <c r="X413" s="18">
        <v>5.3742132276206243E-2</v>
      </c>
      <c r="Y413" s="18">
        <v>0</v>
      </c>
      <c r="Z413" s="18">
        <v>0.1377804898913394</v>
      </c>
      <c r="AA413" s="18">
        <v>4.191323794156996E-2</v>
      </c>
      <c r="AB413" s="18">
        <v>6.5036320636115863E-2</v>
      </c>
      <c r="AC413" s="18">
        <v>3.8235095421969859E-2</v>
      </c>
      <c r="AD413" s="18">
        <v>7.9147937760313702E-2</v>
      </c>
      <c r="AF413" s="18">
        <v>8.2253000343704114E-2</v>
      </c>
      <c r="AG413" s="18">
        <v>4.8132075650817979E-2</v>
      </c>
      <c r="AH413" s="18">
        <v>3.9493956413991588E-2</v>
      </c>
      <c r="AI413" s="18">
        <v>6.8781832863339717E-3</v>
      </c>
      <c r="AJ413" s="18">
        <v>0.15182350337903899</v>
      </c>
      <c r="AK413" s="18">
        <v>0.1007406931399031</v>
      </c>
      <c r="AL413" s="18">
        <v>5.8273085245690359E-2</v>
      </c>
      <c r="AM413" s="18">
        <v>6.9055605955371788E-2</v>
      </c>
      <c r="AO413" s="18">
        <v>7.7947294448338839E-2</v>
      </c>
      <c r="AP413" s="18">
        <v>3.9503549932514578E-2</v>
      </c>
      <c r="AQ413" s="18">
        <v>4.6187679866171519E-2</v>
      </c>
      <c r="AR413" s="18">
        <v>2.8634514032403451E-2</v>
      </c>
      <c r="AS413" s="18">
        <v>0.12454530344909</v>
      </c>
      <c r="AT413" s="18">
        <v>0.10459906081292319</v>
      </c>
      <c r="AU413" s="18">
        <v>4.2174013872881118E-2</v>
      </c>
      <c r="AV413" s="18">
        <v>6.5969271885306269E-2</v>
      </c>
      <c r="AW413" s="18">
        <v>0.1478809410701154</v>
      </c>
    </row>
    <row r="414" spans="2:49" ht="29" x14ac:dyDescent="0.35">
      <c r="B414" s="17" t="s">
        <v>210</v>
      </c>
      <c r="C414" s="18">
        <v>6.4567006243533814E-2</v>
      </c>
      <c r="D414" s="18">
        <v>4.9501007297461999E-2</v>
      </c>
      <c r="E414" s="18">
        <v>3.2598449906060069E-2</v>
      </c>
      <c r="F414" s="18">
        <v>5.8505971697643037E-2</v>
      </c>
      <c r="G414" s="18">
        <v>9.2853393177480412E-2</v>
      </c>
      <c r="H414" s="18">
        <v>8.9034606445738476E-2</v>
      </c>
      <c r="I414" s="18">
        <v>6.3416296105176836E-2</v>
      </c>
      <c r="K414" s="18">
        <v>9.1114369876415427E-2</v>
      </c>
      <c r="L414" s="18">
        <v>3.9245748504560717E-2</v>
      </c>
      <c r="N414" s="18">
        <v>8.1675589003193563E-2</v>
      </c>
      <c r="O414" s="18">
        <v>6.6118805482479587E-2</v>
      </c>
      <c r="P414" s="18">
        <v>8.2290938918721482E-2</v>
      </c>
      <c r="Q414" s="18">
        <v>4.203056679276853E-2</v>
      </c>
      <c r="R414" s="18">
        <v>3.9615870373647402E-2</v>
      </c>
      <c r="S414" s="18">
        <v>5.8054512387348392E-2</v>
      </c>
      <c r="T414" s="18">
        <v>0.1109193036494724</v>
      </c>
      <c r="V414" s="18">
        <v>9.4252016599393765E-2</v>
      </c>
      <c r="W414" s="18">
        <v>2.1140706359499339E-2</v>
      </c>
      <c r="X414" s="18">
        <v>2.347724364573036E-2</v>
      </c>
      <c r="Y414" s="18">
        <v>0</v>
      </c>
      <c r="Z414" s="18">
        <v>0.28995128870259779</v>
      </c>
      <c r="AA414" s="18">
        <v>4.5480958505780149E-2</v>
      </c>
      <c r="AB414" s="18">
        <v>6.0116731901104677E-2</v>
      </c>
      <c r="AC414" s="18">
        <v>5.3349849680503852E-2</v>
      </c>
      <c r="AD414" s="18">
        <v>0.19162742507871269</v>
      </c>
      <c r="AF414" s="18">
        <v>6.4114056339647965E-2</v>
      </c>
      <c r="AG414" s="18">
        <v>2.486173975550085E-2</v>
      </c>
      <c r="AH414" s="18">
        <v>1.6650961010549682E-2</v>
      </c>
      <c r="AI414" s="18">
        <v>6.7399567957305201E-2</v>
      </c>
      <c r="AJ414" s="18">
        <v>0.17784293076918611</v>
      </c>
      <c r="AK414" s="18">
        <v>3.8933618513599652E-2</v>
      </c>
      <c r="AL414" s="18">
        <v>5.2754602441731448E-2</v>
      </c>
      <c r="AM414" s="18">
        <v>7.0718750861069879E-2</v>
      </c>
      <c r="AO414" s="18">
        <v>4.4680698653316843E-2</v>
      </c>
      <c r="AP414" s="18">
        <v>1.6466491828882102E-2</v>
      </c>
      <c r="AQ414" s="18">
        <v>7.2291910157450956E-3</v>
      </c>
      <c r="AR414" s="18">
        <v>2.046391299176669E-2</v>
      </c>
      <c r="AS414" s="18">
        <v>0.14398250024185849</v>
      </c>
      <c r="AT414" s="18">
        <v>3.1920264305429838E-2</v>
      </c>
      <c r="AU414" s="18">
        <v>0.10223955198559601</v>
      </c>
      <c r="AV414" s="18">
        <v>5.5609523336473843E-2</v>
      </c>
      <c r="AW414" s="18">
        <v>0.21171160516432719</v>
      </c>
    </row>
    <row r="415" spans="2:49" x14ac:dyDescent="0.35">
      <c r="B415" s="17" t="s">
        <v>68</v>
      </c>
      <c r="C415" s="18">
        <v>4.417025447188417E-2</v>
      </c>
      <c r="D415" s="18">
        <v>5.5201377142137367E-2</v>
      </c>
      <c r="E415" s="18">
        <v>5.4737592179817871E-2</v>
      </c>
      <c r="F415" s="18">
        <v>7.9809983119861552E-2</v>
      </c>
      <c r="G415" s="18">
        <v>2.550487344317345E-2</v>
      </c>
      <c r="H415" s="18">
        <v>3.7179457244138091E-2</v>
      </c>
      <c r="I415" s="18">
        <v>2.318911148441468E-2</v>
      </c>
      <c r="K415" s="18">
        <v>3.0420911722766841E-2</v>
      </c>
      <c r="L415" s="18">
        <v>5.5536479674128149E-2</v>
      </c>
      <c r="N415" s="18">
        <v>5.958698773990459E-2</v>
      </c>
      <c r="O415" s="18">
        <v>3.3105402725266728E-2</v>
      </c>
      <c r="P415" s="18">
        <v>3.3021303091694737E-2</v>
      </c>
      <c r="Q415" s="18">
        <v>3.101710339066948E-2</v>
      </c>
      <c r="R415" s="18">
        <v>3.7229408924274753E-2</v>
      </c>
      <c r="S415" s="18">
        <v>2.3574384813953859E-2</v>
      </c>
      <c r="T415" s="18">
        <v>0.15551998556948979</v>
      </c>
      <c r="V415" s="18">
        <v>1.6614279946094511E-2</v>
      </c>
      <c r="W415" s="18">
        <v>2.8857634853257059E-2</v>
      </c>
      <c r="X415" s="18">
        <v>3.6457793425198393E-2</v>
      </c>
      <c r="Y415" s="18">
        <v>3.9659917095106557E-2</v>
      </c>
      <c r="Z415" s="18">
        <v>4.6292673082542958E-2</v>
      </c>
      <c r="AA415" s="18">
        <v>2.815645121086285E-2</v>
      </c>
      <c r="AB415" s="18">
        <v>8.2047034972940025E-2</v>
      </c>
      <c r="AC415" s="18">
        <v>0.22989330648117909</v>
      </c>
      <c r="AD415" s="18">
        <v>4.1781557595065973E-2</v>
      </c>
      <c r="AF415" s="18">
        <v>3.0289163681776352E-2</v>
      </c>
      <c r="AG415" s="18">
        <v>1.7416968150975629E-2</v>
      </c>
      <c r="AH415" s="18">
        <v>2.3650271196361199E-2</v>
      </c>
      <c r="AI415" s="18">
        <v>2.65189109041543E-2</v>
      </c>
      <c r="AJ415" s="18">
        <v>3.3596562084460033E-2</v>
      </c>
      <c r="AK415" s="18">
        <v>5.1907417829326223E-2</v>
      </c>
      <c r="AL415" s="18">
        <v>0.31243319591108198</v>
      </c>
      <c r="AM415" s="18">
        <v>8.843061887947358E-2</v>
      </c>
      <c r="AO415" s="18">
        <v>3.3381589460093043E-2</v>
      </c>
      <c r="AP415" s="18">
        <v>1.6263312658638951E-2</v>
      </c>
      <c r="AQ415" s="18">
        <v>1.199461460273802E-2</v>
      </c>
      <c r="AR415" s="18">
        <v>1.9998131032181999E-2</v>
      </c>
      <c r="AS415" s="18">
        <v>3.4716515868554808E-2</v>
      </c>
      <c r="AT415" s="18">
        <v>3.5161255889980973E-2</v>
      </c>
      <c r="AU415" s="18">
        <v>0.1838040460366599</v>
      </c>
      <c r="AV415" s="18">
        <v>0.1469734410466858</v>
      </c>
      <c r="AW415" s="18">
        <v>1.295162409438768E-2</v>
      </c>
    </row>
    <row r="417" spans="2:49" ht="29" x14ac:dyDescent="0.35">
      <c r="B417" s="14" t="s">
        <v>115</v>
      </c>
    </row>
    <row r="418" spans="2:49" x14ac:dyDescent="0.35">
      <c r="B418" s="15" t="s">
        <v>18</v>
      </c>
    </row>
    <row r="419" spans="2:49" x14ac:dyDescent="0.35">
      <c r="B419" s="11" t="s">
        <v>59</v>
      </c>
      <c r="C419" s="16">
        <v>2028</v>
      </c>
      <c r="D419" s="16">
        <v>248</v>
      </c>
      <c r="E419" s="16">
        <v>354</v>
      </c>
      <c r="F419" s="16">
        <v>365</v>
      </c>
      <c r="G419" s="16">
        <v>348</v>
      </c>
      <c r="H419" s="16">
        <v>295</v>
      </c>
      <c r="I419" s="16">
        <v>418</v>
      </c>
      <c r="K419" s="16">
        <v>1004</v>
      </c>
      <c r="L419" s="16">
        <v>1018</v>
      </c>
      <c r="N419" s="16">
        <v>515</v>
      </c>
      <c r="O419" s="16">
        <v>455</v>
      </c>
      <c r="P419" s="16">
        <v>200</v>
      </c>
      <c r="Q419" s="16">
        <v>507</v>
      </c>
      <c r="R419" s="16">
        <v>238</v>
      </c>
      <c r="S419" s="16">
        <v>44</v>
      </c>
      <c r="T419" s="16">
        <v>69</v>
      </c>
      <c r="V419" s="16">
        <v>565</v>
      </c>
      <c r="W419" s="16">
        <v>604</v>
      </c>
      <c r="X419" s="16">
        <v>114</v>
      </c>
      <c r="Y419" s="16">
        <v>70</v>
      </c>
      <c r="Z419" s="16">
        <v>36</v>
      </c>
      <c r="AA419" s="16">
        <v>44</v>
      </c>
      <c r="AB419" s="16">
        <v>442</v>
      </c>
      <c r="AC419" s="16">
        <v>63</v>
      </c>
      <c r="AD419" s="16">
        <v>90</v>
      </c>
      <c r="AF419" s="16">
        <v>336</v>
      </c>
      <c r="AG419" s="16">
        <v>677</v>
      </c>
      <c r="AH419" s="16">
        <v>121</v>
      </c>
      <c r="AI419" s="16">
        <v>125</v>
      </c>
      <c r="AJ419" s="16">
        <v>261</v>
      </c>
      <c r="AK419" s="16">
        <v>43</v>
      </c>
      <c r="AL419" s="16">
        <v>45</v>
      </c>
      <c r="AM419" s="16">
        <v>420</v>
      </c>
      <c r="AO419" s="16">
        <v>312</v>
      </c>
      <c r="AP419" s="16">
        <v>557</v>
      </c>
      <c r="AQ419" s="16">
        <v>134</v>
      </c>
      <c r="AR419" s="16">
        <v>212</v>
      </c>
      <c r="AS419" s="16">
        <v>419</v>
      </c>
      <c r="AT419" s="16">
        <v>33</v>
      </c>
      <c r="AU419" s="16">
        <v>137</v>
      </c>
      <c r="AV419" s="16">
        <v>147</v>
      </c>
      <c r="AW419" s="16">
        <v>77</v>
      </c>
    </row>
    <row r="420" spans="2:49" x14ac:dyDescent="0.35">
      <c r="B420" s="12" t="s">
        <v>60</v>
      </c>
      <c r="C420" s="16">
        <v>2032</v>
      </c>
      <c r="D420" s="16">
        <v>215</v>
      </c>
      <c r="E420" s="16">
        <v>345</v>
      </c>
      <c r="F420" s="16">
        <v>345</v>
      </c>
      <c r="G420" s="16">
        <v>314</v>
      </c>
      <c r="H420" s="16">
        <v>328</v>
      </c>
      <c r="I420" s="16">
        <v>485</v>
      </c>
      <c r="K420" s="16">
        <v>981</v>
      </c>
      <c r="L420" s="16">
        <v>1045</v>
      </c>
      <c r="N420" s="16">
        <v>540</v>
      </c>
      <c r="O420" s="16">
        <v>458</v>
      </c>
      <c r="P420" s="16">
        <v>208</v>
      </c>
      <c r="Q420" s="16">
        <v>495</v>
      </c>
      <c r="R420" s="16">
        <v>222</v>
      </c>
      <c r="S420" s="16">
        <v>37</v>
      </c>
      <c r="T420" s="16">
        <v>71</v>
      </c>
      <c r="V420" s="16">
        <v>598</v>
      </c>
      <c r="W420" s="16">
        <v>590</v>
      </c>
      <c r="X420" s="16">
        <v>115</v>
      </c>
      <c r="Y420" s="16">
        <v>67</v>
      </c>
      <c r="Z420" s="16">
        <v>39</v>
      </c>
      <c r="AA420" s="16">
        <v>44</v>
      </c>
      <c r="AB420" s="16">
        <v>427</v>
      </c>
      <c r="AC420" s="16">
        <v>61</v>
      </c>
      <c r="AD420" s="16">
        <v>90</v>
      </c>
      <c r="AF420" s="16">
        <v>355</v>
      </c>
      <c r="AG420" s="16">
        <v>660</v>
      </c>
      <c r="AH420" s="16">
        <v>123</v>
      </c>
      <c r="AI420" s="16">
        <v>120</v>
      </c>
      <c r="AJ420" s="16">
        <v>274</v>
      </c>
      <c r="AK420" s="16">
        <v>44</v>
      </c>
      <c r="AL420" s="16">
        <v>43</v>
      </c>
      <c r="AM420" s="16">
        <v>413</v>
      </c>
      <c r="AO420" s="16">
        <v>321</v>
      </c>
      <c r="AP420" s="16">
        <v>538</v>
      </c>
      <c r="AQ420" s="16">
        <v>134</v>
      </c>
      <c r="AR420" s="16">
        <v>200</v>
      </c>
      <c r="AS420" s="16">
        <v>442</v>
      </c>
      <c r="AT420" s="16">
        <v>36</v>
      </c>
      <c r="AU420" s="16">
        <v>136</v>
      </c>
      <c r="AV420" s="16">
        <v>151</v>
      </c>
      <c r="AW420" s="16">
        <v>75</v>
      </c>
    </row>
    <row r="421" spans="2:49" ht="43.5" x14ac:dyDescent="0.35">
      <c r="B421" s="17" t="s">
        <v>211</v>
      </c>
      <c r="C421" s="18">
        <v>0.42231473942353148</v>
      </c>
      <c r="D421" s="18">
        <v>0.34959739862217432</v>
      </c>
      <c r="E421" s="18">
        <v>0.4271366226020083</v>
      </c>
      <c r="F421" s="18">
        <v>0.3712863811713541</v>
      </c>
      <c r="G421" s="18">
        <v>0.46862421452873793</v>
      </c>
      <c r="H421" s="18">
        <v>0.43776860930388872</v>
      </c>
      <c r="I421" s="18">
        <v>0.44703004925145923</v>
      </c>
      <c r="K421" s="18">
        <v>0.4114380592373808</v>
      </c>
      <c r="L421" s="18">
        <v>0.43291678912403719</v>
      </c>
      <c r="N421" s="18">
        <v>0.3703642707602523</v>
      </c>
      <c r="O421" s="18">
        <v>0.40244119876780982</v>
      </c>
      <c r="P421" s="18">
        <v>0.42338962947921921</v>
      </c>
      <c r="Q421" s="18">
        <v>0.46893699092543889</v>
      </c>
      <c r="R421" s="18">
        <v>0.51384405589861015</v>
      </c>
      <c r="S421" s="18">
        <v>0.56852335072038984</v>
      </c>
      <c r="T421" s="18">
        <v>0.25493028487014052</v>
      </c>
      <c r="V421" s="18">
        <v>0.36403633995302159</v>
      </c>
      <c r="W421" s="18">
        <v>0.52239053286261561</v>
      </c>
      <c r="X421" s="18">
        <v>0.54331765736870596</v>
      </c>
      <c r="Y421" s="18">
        <v>0.5469612558999728</v>
      </c>
      <c r="Z421" s="18">
        <v>0.14166939686313779</v>
      </c>
      <c r="AA421" s="18">
        <v>0.48035253026526031</v>
      </c>
      <c r="AB421" s="18">
        <v>0.37843977649447869</v>
      </c>
      <c r="AC421" s="18">
        <v>0.2257000376488362</v>
      </c>
      <c r="AD421" s="18">
        <v>0.34331656880721972</v>
      </c>
      <c r="AF421" s="18">
        <v>0.38827940387150489</v>
      </c>
      <c r="AG421" s="18">
        <v>0.51725585362725646</v>
      </c>
      <c r="AH421" s="18">
        <v>0.56497773003511476</v>
      </c>
      <c r="AI421" s="18">
        <v>0.53383737939689824</v>
      </c>
      <c r="AJ421" s="18">
        <v>0.22654930925255809</v>
      </c>
      <c r="AK421" s="18">
        <v>0.39459915952756403</v>
      </c>
      <c r="AL421" s="18">
        <v>0.2267365590738479</v>
      </c>
      <c r="AM421" s="18">
        <v>0.37810365188640321</v>
      </c>
      <c r="AO421" s="18">
        <v>0.42005279426202519</v>
      </c>
      <c r="AP421" s="18">
        <v>0.50782300354796894</v>
      </c>
      <c r="AQ421" s="18">
        <v>0.56215323890431246</v>
      </c>
      <c r="AR421" s="18">
        <v>0.55251263756558699</v>
      </c>
      <c r="AS421" s="18">
        <v>0.28208004031785783</v>
      </c>
      <c r="AT421" s="18">
        <v>0.48128054532597991</v>
      </c>
      <c r="AU421" s="18">
        <v>0.31174463182469259</v>
      </c>
      <c r="AV421" s="18">
        <v>0.39336744410828872</v>
      </c>
      <c r="AW421" s="18">
        <v>0.27936837767936362</v>
      </c>
    </row>
    <row r="422" spans="2:49" ht="58" x14ac:dyDescent="0.35">
      <c r="B422" s="17" t="s">
        <v>212</v>
      </c>
      <c r="C422" s="18">
        <v>0.24832874395483431</v>
      </c>
      <c r="D422" s="18">
        <v>0.38588016618246251</v>
      </c>
      <c r="E422" s="18">
        <v>0.31884649883540123</v>
      </c>
      <c r="F422" s="18">
        <v>0.26026385879974401</v>
      </c>
      <c r="G422" s="18">
        <v>0.2155038814976778</v>
      </c>
      <c r="H422" s="18">
        <v>0.1952991139129085</v>
      </c>
      <c r="I422" s="18">
        <v>0.18584464916967169</v>
      </c>
      <c r="K422" s="18">
        <v>0.23887983018520939</v>
      </c>
      <c r="L422" s="18">
        <v>0.25683990901295473</v>
      </c>
      <c r="N422" s="18">
        <v>0.236333852736936</v>
      </c>
      <c r="O422" s="18">
        <v>0.28574736858694672</v>
      </c>
      <c r="P422" s="18">
        <v>0.2222683891850884</v>
      </c>
      <c r="Q422" s="18">
        <v>0.2610818740853233</v>
      </c>
      <c r="R422" s="18">
        <v>0.22903843473342761</v>
      </c>
      <c r="S422" s="18">
        <v>0.16379125531863389</v>
      </c>
      <c r="T422" s="18">
        <v>0.1898704507858531</v>
      </c>
      <c r="V422" s="18">
        <v>0.23326217537708061</v>
      </c>
      <c r="W422" s="18">
        <v>0.24522630178561911</v>
      </c>
      <c r="X422" s="18">
        <v>0.25447393059437751</v>
      </c>
      <c r="Y422" s="18">
        <v>0.29372359632399458</v>
      </c>
      <c r="Z422" s="18">
        <v>0.24324981951442909</v>
      </c>
      <c r="AA422" s="18">
        <v>0.26153313851458959</v>
      </c>
      <c r="AB422" s="18">
        <v>0.27610226837655188</v>
      </c>
      <c r="AC422" s="18">
        <v>0.20620563089569721</v>
      </c>
      <c r="AD422" s="18">
        <v>0.21997401110895051</v>
      </c>
      <c r="AF422" s="18">
        <v>0.25025154541465983</v>
      </c>
      <c r="AG422" s="18">
        <v>0.25602545534786619</v>
      </c>
      <c r="AH422" s="18">
        <v>0.25790509523053301</v>
      </c>
      <c r="AI422" s="18">
        <v>0.25519179600886049</v>
      </c>
      <c r="AJ422" s="18">
        <v>0.22039255336492369</v>
      </c>
      <c r="AK422" s="18">
        <v>0.28308141990473501</v>
      </c>
      <c r="AL422" s="18">
        <v>0.18731293498436269</v>
      </c>
      <c r="AM422" s="18">
        <v>0.25070878019131199</v>
      </c>
      <c r="AO422" s="18">
        <v>0.26960130682196187</v>
      </c>
      <c r="AP422" s="18">
        <v>0.26294773888740758</v>
      </c>
      <c r="AQ422" s="18">
        <v>0.23626148965991151</v>
      </c>
      <c r="AR422" s="18">
        <v>0.28677498702404441</v>
      </c>
      <c r="AS422" s="18">
        <v>0.231407403065298</v>
      </c>
      <c r="AT422" s="18">
        <v>0.28990151611349863</v>
      </c>
      <c r="AU422" s="18">
        <v>0.1591981218496285</v>
      </c>
      <c r="AV422" s="18">
        <v>0.21031704377352339</v>
      </c>
      <c r="AW422" s="18">
        <v>0.28927146810785481</v>
      </c>
    </row>
    <row r="423" spans="2:49" ht="58" x14ac:dyDescent="0.35">
      <c r="B423" s="17" t="s">
        <v>213</v>
      </c>
      <c r="C423" s="18">
        <v>0.1801710655211447</v>
      </c>
      <c r="D423" s="18">
        <v>0.13675741285485349</v>
      </c>
      <c r="E423" s="18">
        <v>0.15069237443139261</v>
      </c>
      <c r="F423" s="18">
        <v>0.18551892040167869</v>
      </c>
      <c r="G423" s="18">
        <v>0.16967515771145311</v>
      </c>
      <c r="H423" s="18">
        <v>0.2022595028406462</v>
      </c>
      <c r="I423" s="18">
        <v>0.20841236770470031</v>
      </c>
      <c r="K423" s="18">
        <v>0.1962557695219424</v>
      </c>
      <c r="L423" s="18">
        <v>0.16602485407383549</v>
      </c>
      <c r="N423" s="18">
        <v>0.19657500564467911</v>
      </c>
      <c r="O423" s="18">
        <v>0.18837899120680029</v>
      </c>
      <c r="P423" s="18">
        <v>0.21873827041938479</v>
      </c>
      <c r="Q423" s="18">
        <v>0.15327326037598529</v>
      </c>
      <c r="R423" s="18">
        <v>0.1361265682050444</v>
      </c>
      <c r="S423" s="18">
        <v>0.14576336885172089</v>
      </c>
      <c r="T423" s="18">
        <v>0.2323832010144275</v>
      </c>
      <c r="V423" s="18">
        <v>0.2465696045299639</v>
      </c>
      <c r="W423" s="18">
        <v>0.14091469711438731</v>
      </c>
      <c r="X423" s="18">
        <v>0.1077139757340425</v>
      </c>
      <c r="Y423" s="18">
        <v>8.2601602946010627E-2</v>
      </c>
      <c r="Z423" s="18">
        <v>0.30488984522270651</v>
      </c>
      <c r="AA423" s="18">
        <v>0.16766561053808429</v>
      </c>
      <c r="AB423" s="18">
        <v>0.15081380716895151</v>
      </c>
      <c r="AC423" s="18">
        <v>0.23248100485329881</v>
      </c>
      <c r="AD423" s="18">
        <v>0.2159925043569452</v>
      </c>
      <c r="AF423" s="18">
        <v>0.22979618915788039</v>
      </c>
      <c r="AG423" s="18">
        <v>0.14738485608533669</v>
      </c>
      <c r="AH423" s="18">
        <v>0.1133518916574949</v>
      </c>
      <c r="AI423" s="18">
        <v>9.4648055001375048E-2</v>
      </c>
      <c r="AJ423" s="18">
        <v>0.31431263228703432</v>
      </c>
      <c r="AK423" s="18">
        <v>0.13921680413936399</v>
      </c>
      <c r="AL423" s="18">
        <v>0.2442968623726097</v>
      </c>
      <c r="AM423" s="18">
        <v>0.14326256040614599</v>
      </c>
      <c r="AO423" s="18">
        <v>0.21101779676366789</v>
      </c>
      <c r="AP423" s="18">
        <v>0.1459630425031232</v>
      </c>
      <c r="AQ423" s="18">
        <v>0.11259388007958381</v>
      </c>
      <c r="AR423" s="18">
        <v>7.8419722988460366E-2</v>
      </c>
      <c r="AS423" s="18">
        <v>0.28055093646973622</v>
      </c>
      <c r="AT423" s="18">
        <v>0.10100951088727619</v>
      </c>
      <c r="AU423" s="18">
        <v>0.14382081443210221</v>
      </c>
      <c r="AV423" s="18">
        <v>0.1928833789268094</v>
      </c>
      <c r="AW423" s="18">
        <v>0.1712560983264165</v>
      </c>
    </row>
    <row r="424" spans="2:49" ht="29" x14ac:dyDescent="0.35">
      <c r="B424" s="17" t="s">
        <v>214</v>
      </c>
      <c r="C424" s="18">
        <v>8.1049153973891938E-2</v>
      </c>
      <c r="D424" s="18">
        <v>5.945133863059901E-2</v>
      </c>
      <c r="E424" s="18">
        <v>4.2598490194019331E-2</v>
      </c>
      <c r="F424" s="18">
        <v>9.8799694356093065E-2</v>
      </c>
      <c r="G424" s="18">
        <v>7.4778426734071937E-2</v>
      </c>
      <c r="H424" s="18">
        <v>0.1033132088693697</v>
      </c>
      <c r="I424" s="18">
        <v>9.4309224446327986E-2</v>
      </c>
      <c r="K424" s="18">
        <v>0.1028938361251148</v>
      </c>
      <c r="L424" s="18">
        <v>6.0970375483926892E-2</v>
      </c>
      <c r="N424" s="18">
        <v>0.11144171800605809</v>
      </c>
      <c r="O424" s="18">
        <v>5.7553046000724313E-2</v>
      </c>
      <c r="P424" s="18">
        <v>8.1496186911769297E-2</v>
      </c>
      <c r="Q424" s="18">
        <v>6.2425502646114808E-2</v>
      </c>
      <c r="R424" s="18">
        <v>7.5877776544935105E-2</v>
      </c>
      <c r="S424" s="18">
        <v>4.0293127907953058E-2</v>
      </c>
      <c r="T424" s="18">
        <v>0.1677013725328759</v>
      </c>
      <c r="V424" s="18">
        <v>0.107922202076396</v>
      </c>
      <c r="W424" s="18">
        <v>4.2470752175753232E-2</v>
      </c>
      <c r="X424" s="18">
        <v>3.463949512405002E-2</v>
      </c>
      <c r="Y424" s="18">
        <v>3.5912952017913898E-2</v>
      </c>
      <c r="Z424" s="18">
        <v>0.2353911500217738</v>
      </c>
      <c r="AA424" s="18">
        <v>6.7750002654620042E-2</v>
      </c>
      <c r="AB424" s="18">
        <v>9.1003593741543959E-2</v>
      </c>
      <c r="AC424" s="18">
        <v>6.0580623719564998E-2</v>
      </c>
      <c r="AD424" s="18">
        <v>0.15357689858081169</v>
      </c>
      <c r="AF424" s="18">
        <v>7.5576277062960454E-2</v>
      </c>
      <c r="AG424" s="18">
        <v>3.8902760986417373E-2</v>
      </c>
      <c r="AH424" s="18">
        <v>8.8233945827076235E-3</v>
      </c>
      <c r="AI424" s="18">
        <v>5.52746320045635E-2</v>
      </c>
      <c r="AJ424" s="18">
        <v>0.1950703974545204</v>
      </c>
      <c r="AK424" s="18">
        <v>0.1044859171749845</v>
      </c>
      <c r="AL424" s="18">
        <v>2.462127207889498E-2</v>
      </c>
      <c r="AM424" s="18">
        <v>0.10989925478861789</v>
      </c>
      <c r="AO424" s="18">
        <v>6.2028480209450301E-2</v>
      </c>
      <c r="AP424" s="18">
        <v>3.8485174871625269E-2</v>
      </c>
      <c r="AQ424" s="18">
        <v>2.320190235470249E-2</v>
      </c>
      <c r="AR424" s="18">
        <v>3.6922741491472968E-2</v>
      </c>
      <c r="AS424" s="18">
        <v>0.14600084224413101</v>
      </c>
      <c r="AT424" s="18">
        <v>5.9729435066287508E-2</v>
      </c>
      <c r="AU424" s="18">
        <v>0.15822173288230801</v>
      </c>
      <c r="AV424" s="18">
        <v>4.99200795918203E-2</v>
      </c>
      <c r="AW424" s="18">
        <v>0.23860814680818371</v>
      </c>
    </row>
    <row r="425" spans="2:49" x14ac:dyDescent="0.35">
      <c r="B425" s="17" t="s">
        <v>80</v>
      </c>
      <c r="C425" s="18">
        <v>6.8136297126597703E-2</v>
      </c>
      <c r="D425" s="18">
        <v>6.8313683709910575E-2</v>
      </c>
      <c r="E425" s="18">
        <v>6.0726013937178518E-2</v>
      </c>
      <c r="F425" s="18">
        <v>8.4131145271130053E-2</v>
      </c>
      <c r="G425" s="18">
        <v>7.141831952805941E-2</v>
      </c>
      <c r="H425" s="18">
        <v>6.1359565073186698E-2</v>
      </c>
      <c r="I425" s="18">
        <v>6.4403709427840752E-2</v>
      </c>
      <c r="K425" s="18">
        <v>5.053250493035262E-2</v>
      </c>
      <c r="L425" s="18">
        <v>8.3248072305245793E-2</v>
      </c>
      <c r="N425" s="18">
        <v>8.5285152852074414E-2</v>
      </c>
      <c r="O425" s="18">
        <v>6.5879395437718841E-2</v>
      </c>
      <c r="P425" s="18">
        <v>5.4107524004538277E-2</v>
      </c>
      <c r="Q425" s="18">
        <v>5.4282371967137512E-2</v>
      </c>
      <c r="R425" s="18">
        <v>4.5113164617983002E-2</v>
      </c>
      <c r="S425" s="18">
        <v>8.1628897201302245E-2</v>
      </c>
      <c r="T425" s="18">
        <v>0.15511469079670309</v>
      </c>
      <c r="V425" s="18">
        <v>4.8209678063537743E-2</v>
      </c>
      <c r="W425" s="18">
        <v>4.8997716061624813E-2</v>
      </c>
      <c r="X425" s="18">
        <v>5.9854941178823909E-2</v>
      </c>
      <c r="Y425" s="18">
        <v>4.0800592812108287E-2</v>
      </c>
      <c r="Z425" s="18">
        <v>7.4799788377952953E-2</v>
      </c>
      <c r="AA425" s="18">
        <v>2.269871802744599E-2</v>
      </c>
      <c r="AB425" s="18">
        <v>0.103640554218474</v>
      </c>
      <c r="AC425" s="18">
        <v>0.27503270288260251</v>
      </c>
      <c r="AD425" s="18">
        <v>6.714001714607308E-2</v>
      </c>
      <c r="AF425" s="18">
        <v>5.6096584492994428E-2</v>
      </c>
      <c r="AG425" s="18">
        <v>4.0431073953123287E-2</v>
      </c>
      <c r="AH425" s="18">
        <v>5.4941888494149667E-2</v>
      </c>
      <c r="AI425" s="18">
        <v>6.1048137588302548E-2</v>
      </c>
      <c r="AJ425" s="18">
        <v>4.367510764096344E-2</v>
      </c>
      <c r="AK425" s="18">
        <v>7.8616699253352657E-2</v>
      </c>
      <c r="AL425" s="18">
        <v>0.31703237149028468</v>
      </c>
      <c r="AM425" s="18">
        <v>0.118025752727521</v>
      </c>
      <c r="AO425" s="18">
        <v>3.7299621942894719E-2</v>
      </c>
      <c r="AP425" s="18">
        <v>4.4781040189875179E-2</v>
      </c>
      <c r="AQ425" s="18">
        <v>6.5789489001489773E-2</v>
      </c>
      <c r="AR425" s="18">
        <v>4.5369910930435339E-2</v>
      </c>
      <c r="AS425" s="18">
        <v>5.9960777902977033E-2</v>
      </c>
      <c r="AT425" s="18">
        <v>6.8078992606957947E-2</v>
      </c>
      <c r="AU425" s="18">
        <v>0.22701469901126869</v>
      </c>
      <c r="AV425" s="18">
        <v>0.15351205359955811</v>
      </c>
      <c r="AW425" s="18">
        <v>2.1495909078181181E-2</v>
      </c>
    </row>
    <row r="427" spans="2:49" ht="29" x14ac:dyDescent="0.35">
      <c r="B427" s="14" t="s">
        <v>115</v>
      </c>
    </row>
    <row r="428" spans="2:49" x14ac:dyDescent="0.35">
      <c r="B428" s="15" t="s">
        <v>18</v>
      </c>
    </row>
    <row r="429" spans="2:49" x14ac:dyDescent="0.35">
      <c r="B429" s="11" t="s">
        <v>59</v>
      </c>
      <c r="C429" s="16">
        <v>2028</v>
      </c>
      <c r="D429" s="16">
        <v>248</v>
      </c>
      <c r="E429" s="16">
        <v>354</v>
      </c>
      <c r="F429" s="16">
        <v>365</v>
      </c>
      <c r="G429" s="16">
        <v>348</v>
      </c>
      <c r="H429" s="16">
        <v>295</v>
      </c>
      <c r="I429" s="16">
        <v>418</v>
      </c>
      <c r="K429" s="16">
        <v>1004</v>
      </c>
      <c r="L429" s="16">
        <v>1018</v>
      </c>
      <c r="N429" s="16">
        <v>515</v>
      </c>
      <c r="O429" s="16">
        <v>455</v>
      </c>
      <c r="P429" s="16">
        <v>200</v>
      </c>
      <c r="Q429" s="16">
        <v>507</v>
      </c>
      <c r="R429" s="16">
        <v>238</v>
      </c>
      <c r="S429" s="16">
        <v>44</v>
      </c>
      <c r="T429" s="16">
        <v>69</v>
      </c>
      <c r="V429" s="16">
        <v>565</v>
      </c>
      <c r="W429" s="16">
        <v>604</v>
      </c>
      <c r="X429" s="16">
        <v>114</v>
      </c>
      <c r="Y429" s="16">
        <v>70</v>
      </c>
      <c r="Z429" s="16">
        <v>36</v>
      </c>
      <c r="AA429" s="16">
        <v>44</v>
      </c>
      <c r="AB429" s="16">
        <v>442</v>
      </c>
      <c r="AC429" s="16">
        <v>63</v>
      </c>
      <c r="AD429" s="16">
        <v>90</v>
      </c>
      <c r="AF429" s="16">
        <v>336</v>
      </c>
      <c r="AG429" s="16">
        <v>677</v>
      </c>
      <c r="AH429" s="16">
        <v>121</v>
      </c>
      <c r="AI429" s="16">
        <v>125</v>
      </c>
      <c r="AJ429" s="16">
        <v>261</v>
      </c>
      <c r="AK429" s="16">
        <v>43</v>
      </c>
      <c r="AL429" s="16">
        <v>45</v>
      </c>
      <c r="AM429" s="16">
        <v>420</v>
      </c>
      <c r="AO429" s="16">
        <v>312</v>
      </c>
      <c r="AP429" s="16">
        <v>557</v>
      </c>
      <c r="AQ429" s="16">
        <v>134</v>
      </c>
      <c r="AR429" s="16">
        <v>212</v>
      </c>
      <c r="AS429" s="16">
        <v>419</v>
      </c>
      <c r="AT429" s="16">
        <v>33</v>
      </c>
      <c r="AU429" s="16">
        <v>137</v>
      </c>
      <c r="AV429" s="16">
        <v>147</v>
      </c>
      <c r="AW429" s="16">
        <v>77</v>
      </c>
    </row>
    <row r="430" spans="2:49" x14ac:dyDescent="0.35">
      <c r="B430" s="12" t="s">
        <v>60</v>
      </c>
      <c r="C430" s="16">
        <v>2032</v>
      </c>
      <c r="D430" s="16">
        <v>215</v>
      </c>
      <c r="E430" s="16">
        <v>345</v>
      </c>
      <c r="F430" s="16">
        <v>345</v>
      </c>
      <c r="G430" s="16">
        <v>314</v>
      </c>
      <c r="H430" s="16">
        <v>328</v>
      </c>
      <c r="I430" s="16">
        <v>485</v>
      </c>
      <c r="K430" s="16">
        <v>981</v>
      </c>
      <c r="L430" s="16">
        <v>1045</v>
      </c>
      <c r="N430" s="16">
        <v>540</v>
      </c>
      <c r="O430" s="16">
        <v>458</v>
      </c>
      <c r="P430" s="16">
        <v>208</v>
      </c>
      <c r="Q430" s="16">
        <v>495</v>
      </c>
      <c r="R430" s="16">
        <v>222</v>
      </c>
      <c r="S430" s="16">
        <v>37</v>
      </c>
      <c r="T430" s="16">
        <v>71</v>
      </c>
      <c r="V430" s="16">
        <v>598</v>
      </c>
      <c r="W430" s="16">
        <v>590</v>
      </c>
      <c r="X430" s="16">
        <v>115</v>
      </c>
      <c r="Y430" s="16">
        <v>67</v>
      </c>
      <c r="Z430" s="16">
        <v>39</v>
      </c>
      <c r="AA430" s="16">
        <v>44</v>
      </c>
      <c r="AB430" s="16">
        <v>427</v>
      </c>
      <c r="AC430" s="16">
        <v>61</v>
      </c>
      <c r="AD430" s="16">
        <v>90</v>
      </c>
      <c r="AF430" s="16">
        <v>355</v>
      </c>
      <c r="AG430" s="16">
        <v>660</v>
      </c>
      <c r="AH430" s="16">
        <v>123</v>
      </c>
      <c r="AI430" s="16">
        <v>120</v>
      </c>
      <c r="AJ430" s="16">
        <v>274</v>
      </c>
      <c r="AK430" s="16">
        <v>44</v>
      </c>
      <c r="AL430" s="16">
        <v>43</v>
      </c>
      <c r="AM430" s="16">
        <v>413</v>
      </c>
      <c r="AO430" s="16">
        <v>321</v>
      </c>
      <c r="AP430" s="16">
        <v>538</v>
      </c>
      <c r="AQ430" s="16">
        <v>134</v>
      </c>
      <c r="AR430" s="16">
        <v>200</v>
      </c>
      <c r="AS430" s="16">
        <v>442</v>
      </c>
      <c r="AT430" s="16">
        <v>36</v>
      </c>
      <c r="AU430" s="16">
        <v>136</v>
      </c>
      <c r="AV430" s="16">
        <v>151</v>
      </c>
      <c r="AW430" s="16">
        <v>75</v>
      </c>
    </row>
    <row r="431" spans="2:49" ht="58" x14ac:dyDescent="0.35">
      <c r="B431" s="17" t="s">
        <v>215</v>
      </c>
      <c r="C431" s="18">
        <v>0.40685024347526921</v>
      </c>
      <c r="D431" s="18">
        <v>0.4575319976105045</v>
      </c>
      <c r="E431" s="18">
        <v>0.49155018756737973</v>
      </c>
      <c r="F431" s="18">
        <v>0.43571493055221538</v>
      </c>
      <c r="G431" s="18">
        <v>0.38605570051922378</v>
      </c>
      <c r="H431" s="18">
        <v>0.33325722567022442</v>
      </c>
      <c r="I431" s="18">
        <v>0.3668861138109929</v>
      </c>
      <c r="K431" s="18">
        <v>0.42074064576423548</v>
      </c>
      <c r="L431" s="18">
        <v>0.39244378421582421</v>
      </c>
      <c r="N431" s="18">
        <v>0.34133626630587782</v>
      </c>
      <c r="O431" s="18">
        <v>0.42047003435690727</v>
      </c>
      <c r="P431" s="18">
        <v>0.33811464452289719</v>
      </c>
      <c r="Q431" s="18">
        <v>0.45966762254357679</v>
      </c>
      <c r="R431" s="18">
        <v>0.52378217953100514</v>
      </c>
      <c r="S431" s="18">
        <v>0.45090271286815048</v>
      </c>
      <c r="T431" s="18">
        <v>0.2622793801710282</v>
      </c>
      <c r="V431" s="18">
        <v>0.31719652208588822</v>
      </c>
      <c r="W431" s="18">
        <v>0.49847571225158221</v>
      </c>
      <c r="X431" s="18">
        <v>0.55078098944452314</v>
      </c>
      <c r="Y431" s="18">
        <v>0.49941392669028362</v>
      </c>
      <c r="Z431" s="18">
        <v>0.13919401441172621</v>
      </c>
      <c r="AA431" s="18">
        <v>0.40773264466422848</v>
      </c>
      <c r="AB431" s="18">
        <v>0.40748551098902391</v>
      </c>
      <c r="AC431" s="18">
        <v>0.26966267231057739</v>
      </c>
      <c r="AD431" s="18">
        <v>0.35728229035989512</v>
      </c>
      <c r="AF431" s="18">
        <v>0.32539730412455592</v>
      </c>
      <c r="AG431" s="18">
        <v>0.49486800057830821</v>
      </c>
      <c r="AH431" s="18">
        <v>0.54727746896414409</v>
      </c>
      <c r="AI431" s="18">
        <v>0.5164062593616553</v>
      </c>
      <c r="AJ431" s="18">
        <v>0.22480086105352801</v>
      </c>
      <c r="AK431" s="18">
        <v>0.32994259292944772</v>
      </c>
      <c r="AL431" s="18">
        <v>0.17332967499612789</v>
      </c>
      <c r="AM431" s="18">
        <v>0.4158432744713722</v>
      </c>
      <c r="AO431" s="18">
        <v>0.33760826702208979</v>
      </c>
      <c r="AP431" s="18">
        <v>0.49150859528357449</v>
      </c>
      <c r="AQ431" s="18">
        <v>0.57276478572674661</v>
      </c>
      <c r="AR431" s="18">
        <v>0.56062066215987338</v>
      </c>
      <c r="AS431" s="18">
        <v>0.27226257483161131</v>
      </c>
      <c r="AT431" s="18">
        <v>0.3593224416559983</v>
      </c>
      <c r="AU431" s="18">
        <v>0.38237461325946931</v>
      </c>
      <c r="AV431" s="18">
        <v>0.3737827429732497</v>
      </c>
      <c r="AW431" s="18">
        <v>0.31702230189906933</v>
      </c>
    </row>
    <row r="432" spans="2:49" ht="72.5" x14ac:dyDescent="0.35">
      <c r="B432" s="17" t="s">
        <v>216</v>
      </c>
      <c r="C432" s="18">
        <v>0.37097883966329792</v>
      </c>
      <c r="D432" s="18">
        <v>0.39419592148248911</v>
      </c>
      <c r="E432" s="18">
        <v>0.33098958969136782</v>
      </c>
      <c r="F432" s="18">
        <v>0.36874428369949358</v>
      </c>
      <c r="G432" s="18">
        <v>0.35686481820047689</v>
      </c>
      <c r="H432" s="18">
        <v>0.40522208064576692</v>
      </c>
      <c r="I432" s="18">
        <v>0.37665664672259869</v>
      </c>
      <c r="K432" s="18">
        <v>0.34767907298652989</v>
      </c>
      <c r="L432" s="18">
        <v>0.39481794856931701</v>
      </c>
      <c r="N432" s="18">
        <v>0.38482541860404401</v>
      </c>
      <c r="O432" s="18">
        <v>0.37795618765153599</v>
      </c>
      <c r="P432" s="18">
        <v>0.39912355219116352</v>
      </c>
      <c r="Q432" s="18">
        <v>0.35251433765437512</v>
      </c>
      <c r="R432" s="18">
        <v>0.33184073158418331</v>
      </c>
      <c r="S432" s="18">
        <v>0.46746838993054701</v>
      </c>
      <c r="T432" s="18">
        <v>0.33837095307505732</v>
      </c>
      <c r="V432" s="18">
        <v>0.42708699866047428</v>
      </c>
      <c r="W432" s="18">
        <v>0.37685437535190158</v>
      </c>
      <c r="X432" s="18">
        <v>0.30662031970275211</v>
      </c>
      <c r="Y432" s="18">
        <v>0.35260337561658822</v>
      </c>
      <c r="Z432" s="18">
        <v>0.32587313614815178</v>
      </c>
      <c r="AA432" s="18">
        <v>0.38511173749546612</v>
      </c>
      <c r="AB432" s="18">
        <v>0.34154447221030149</v>
      </c>
      <c r="AC432" s="18">
        <v>0.29254102032300933</v>
      </c>
      <c r="AD432" s="18">
        <v>0.26097407501770759</v>
      </c>
      <c r="AF432" s="18">
        <v>0.46040230890152511</v>
      </c>
      <c r="AG432" s="18">
        <v>0.37999761042603353</v>
      </c>
      <c r="AH432" s="18">
        <v>0.33904759378815602</v>
      </c>
      <c r="AI432" s="18">
        <v>0.35162297901969608</v>
      </c>
      <c r="AJ432" s="18">
        <v>0.36626271233484881</v>
      </c>
      <c r="AK432" s="18">
        <v>0.40944477518924999</v>
      </c>
      <c r="AL432" s="18">
        <v>0.2417754666536984</v>
      </c>
      <c r="AM432" s="18">
        <v>0.30720036227823522</v>
      </c>
      <c r="AO432" s="18">
        <v>0.46970000866204009</v>
      </c>
      <c r="AP432" s="18">
        <v>0.39975162742618481</v>
      </c>
      <c r="AQ432" s="18">
        <v>0.3090848891651376</v>
      </c>
      <c r="AR432" s="18">
        <v>0.33651540225455479</v>
      </c>
      <c r="AS432" s="18">
        <v>0.37380428610369432</v>
      </c>
      <c r="AT432" s="18">
        <v>0.39875049819736541</v>
      </c>
      <c r="AU432" s="18">
        <v>0.22288497046782851</v>
      </c>
      <c r="AV432" s="18">
        <v>0.33437523849160938</v>
      </c>
      <c r="AW432" s="18">
        <v>0.25589160132843802</v>
      </c>
    </row>
    <row r="433" spans="2:49" ht="29" x14ac:dyDescent="0.35">
      <c r="B433" s="17" t="s">
        <v>217</v>
      </c>
      <c r="C433" s="18">
        <v>0.14154628149567061</v>
      </c>
      <c r="D433" s="18">
        <v>6.094758074405604E-2</v>
      </c>
      <c r="E433" s="18">
        <v>0.1092112452279646</v>
      </c>
      <c r="F433" s="18">
        <v>0.10250964605906809</v>
      </c>
      <c r="G433" s="18">
        <v>0.1741355926276052</v>
      </c>
      <c r="H433" s="18">
        <v>0.19743183284360849</v>
      </c>
      <c r="I433" s="18">
        <v>0.1691288291430528</v>
      </c>
      <c r="K433" s="18">
        <v>0.17412306861498489</v>
      </c>
      <c r="L433" s="18">
        <v>0.1117124994704459</v>
      </c>
      <c r="N433" s="18">
        <v>0.171156460760964</v>
      </c>
      <c r="O433" s="18">
        <v>0.12725448088097319</v>
      </c>
      <c r="P433" s="18">
        <v>0.18383656991457109</v>
      </c>
      <c r="Q433" s="18">
        <v>0.1244623732215739</v>
      </c>
      <c r="R433" s="18">
        <v>9.1413991720771887E-2</v>
      </c>
      <c r="S433" s="18">
        <v>5.8054512387348392E-2</v>
      </c>
      <c r="T433" s="18">
        <v>0.20389173903710281</v>
      </c>
      <c r="V433" s="18">
        <v>0.20736023723632671</v>
      </c>
      <c r="W433" s="18">
        <v>6.9743459246886491E-2</v>
      </c>
      <c r="X433" s="18">
        <v>7.42356405725067E-2</v>
      </c>
      <c r="Y433" s="18">
        <v>0.10402109193737991</v>
      </c>
      <c r="Z433" s="18">
        <v>0.44329584785745901</v>
      </c>
      <c r="AA433" s="18">
        <v>0.14020113202926071</v>
      </c>
      <c r="AB433" s="18">
        <v>0.1093458850615165</v>
      </c>
      <c r="AC433" s="18">
        <v>0.14545661612074839</v>
      </c>
      <c r="AD433" s="18">
        <v>0.30693796156663711</v>
      </c>
      <c r="AF433" s="18">
        <v>0.16219274898434571</v>
      </c>
      <c r="AG433" s="18">
        <v>7.8152046004338435E-2</v>
      </c>
      <c r="AH433" s="18">
        <v>7.6423949529269522E-2</v>
      </c>
      <c r="AI433" s="18">
        <v>8.5964279422549542E-2</v>
      </c>
      <c r="AJ433" s="18">
        <v>0.36249451945606231</v>
      </c>
      <c r="AK433" s="18">
        <v>0.1533414970841466</v>
      </c>
      <c r="AL433" s="18">
        <v>0.19741663453018171</v>
      </c>
      <c r="AM433" s="18">
        <v>0.1069853870417008</v>
      </c>
      <c r="AO433" s="18">
        <v>0.1348077957348999</v>
      </c>
      <c r="AP433" s="18">
        <v>5.9417942329131668E-2</v>
      </c>
      <c r="AQ433" s="18">
        <v>7.2426823408595631E-2</v>
      </c>
      <c r="AR433" s="18">
        <v>6.4953547896713454E-2</v>
      </c>
      <c r="AS433" s="18">
        <v>0.29532991165643652</v>
      </c>
      <c r="AT433" s="18">
        <v>0.16658384484332861</v>
      </c>
      <c r="AU433" s="18">
        <v>0.1244621531479071</v>
      </c>
      <c r="AV433" s="18">
        <v>8.1768237064348992E-2</v>
      </c>
      <c r="AW433" s="18">
        <v>0.31961894510365552</v>
      </c>
    </row>
    <row r="434" spans="2:49" x14ac:dyDescent="0.35">
      <c r="B434" s="17" t="s">
        <v>80</v>
      </c>
      <c r="C434" s="18">
        <v>8.0624635365762323E-2</v>
      </c>
      <c r="D434" s="18">
        <v>8.7324500162950305E-2</v>
      </c>
      <c r="E434" s="18">
        <v>6.8248977513287665E-2</v>
      </c>
      <c r="F434" s="18">
        <v>9.3031139689222844E-2</v>
      </c>
      <c r="G434" s="18">
        <v>8.294388865269417E-2</v>
      </c>
      <c r="H434" s="18">
        <v>6.4088860840400053E-2</v>
      </c>
      <c r="I434" s="18">
        <v>8.7328410323355476E-2</v>
      </c>
      <c r="K434" s="18">
        <v>5.7457212634249751E-2</v>
      </c>
      <c r="L434" s="18">
        <v>0.1010257677444128</v>
      </c>
      <c r="N434" s="18">
        <v>0.1026818543291141</v>
      </c>
      <c r="O434" s="18">
        <v>7.4319297110583257E-2</v>
      </c>
      <c r="P434" s="18">
        <v>7.8925233371368073E-2</v>
      </c>
      <c r="Q434" s="18">
        <v>6.3355666580474049E-2</v>
      </c>
      <c r="R434" s="18">
        <v>5.2963097164039859E-2</v>
      </c>
      <c r="S434" s="18">
        <v>2.3574384813953859E-2</v>
      </c>
      <c r="T434" s="18">
        <v>0.19545792771681161</v>
      </c>
      <c r="V434" s="18">
        <v>4.8356242017310778E-2</v>
      </c>
      <c r="W434" s="18">
        <v>5.4926453149629788E-2</v>
      </c>
      <c r="X434" s="18">
        <v>6.8363050280218024E-2</v>
      </c>
      <c r="Y434" s="18">
        <v>4.3961605755748423E-2</v>
      </c>
      <c r="Z434" s="18">
        <v>9.1637001582663011E-2</v>
      </c>
      <c r="AA434" s="18">
        <v>6.6954485811044934E-2</v>
      </c>
      <c r="AB434" s="18">
        <v>0.1416241317391583</v>
      </c>
      <c r="AC434" s="18">
        <v>0.29233969124566439</v>
      </c>
      <c r="AD434" s="18">
        <v>7.4805673055760247E-2</v>
      </c>
      <c r="AF434" s="18">
        <v>5.2007637989573273E-2</v>
      </c>
      <c r="AG434" s="18">
        <v>4.6982342991319863E-2</v>
      </c>
      <c r="AH434" s="18">
        <v>3.7250987718430419E-2</v>
      </c>
      <c r="AI434" s="18">
        <v>4.6006482196099083E-2</v>
      </c>
      <c r="AJ434" s="18">
        <v>4.644190715556084E-2</v>
      </c>
      <c r="AK434" s="18">
        <v>0.1072711347971559</v>
      </c>
      <c r="AL434" s="18">
        <v>0.38747822381999192</v>
      </c>
      <c r="AM434" s="18">
        <v>0.16997097620869189</v>
      </c>
      <c r="AO434" s="18">
        <v>5.7883928580970342E-2</v>
      </c>
      <c r="AP434" s="18">
        <v>4.9321834961109187E-2</v>
      </c>
      <c r="AQ434" s="18">
        <v>4.5723501699520212E-2</v>
      </c>
      <c r="AR434" s="18">
        <v>3.7910387688858363E-2</v>
      </c>
      <c r="AS434" s="18">
        <v>5.8603227408257887E-2</v>
      </c>
      <c r="AT434" s="18">
        <v>7.5343215303307842E-2</v>
      </c>
      <c r="AU434" s="18">
        <v>0.27027826312479508</v>
      </c>
      <c r="AV434" s="18">
        <v>0.21007378147079181</v>
      </c>
      <c r="AW434" s="18">
        <v>0.10746715166883709</v>
      </c>
    </row>
    <row r="436" spans="2:49" ht="29" x14ac:dyDescent="0.35">
      <c r="B436" s="14" t="s">
        <v>115</v>
      </c>
    </row>
    <row r="437" spans="2:49" x14ac:dyDescent="0.35">
      <c r="B437" s="15" t="s">
        <v>18</v>
      </c>
    </row>
    <row r="438" spans="2:49" x14ac:dyDescent="0.35">
      <c r="B438" s="11" t="s">
        <v>59</v>
      </c>
      <c r="C438" s="16">
        <v>2028</v>
      </c>
      <c r="D438" s="16">
        <v>248</v>
      </c>
      <c r="E438" s="16">
        <v>354</v>
      </c>
      <c r="F438" s="16">
        <v>365</v>
      </c>
      <c r="G438" s="16">
        <v>348</v>
      </c>
      <c r="H438" s="16">
        <v>295</v>
      </c>
      <c r="I438" s="16">
        <v>418</v>
      </c>
      <c r="K438" s="16">
        <v>1004</v>
      </c>
      <c r="L438" s="16">
        <v>1018</v>
      </c>
      <c r="N438" s="16">
        <v>515</v>
      </c>
      <c r="O438" s="16">
        <v>455</v>
      </c>
      <c r="P438" s="16">
        <v>200</v>
      </c>
      <c r="Q438" s="16">
        <v>507</v>
      </c>
      <c r="R438" s="16">
        <v>238</v>
      </c>
      <c r="S438" s="16">
        <v>44</v>
      </c>
      <c r="T438" s="16">
        <v>69</v>
      </c>
      <c r="V438" s="16">
        <v>565</v>
      </c>
      <c r="W438" s="16">
        <v>604</v>
      </c>
      <c r="X438" s="16">
        <v>114</v>
      </c>
      <c r="Y438" s="16">
        <v>70</v>
      </c>
      <c r="Z438" s="16">
        <v>36</v>
      </c>
      <c r="AA438" s="16">
        <v>44</v>
      </c>
      <c r="AB438" s="16">
        <v>442</v>
      </c>
      <c r="AC438" s="16">
        <v>63</v>
      </c>
      <c r="AD438" s="16">
        <v>90</v>
      </c>
      <c r="AF438" s="16">
        <v>336</v>
      </c>
      <c r="AG438" s="16">
        <v>677</v>
      </c>
      <c r="AH438" s="16">
        <v>121</v>
      </c>
      <c r="AI438" s="16">
        <v>125</v>
      </c>
      <c r="AJ438" s="16">
        <v>261</v>
      </c>
      <c r="AK438" s="16">
        <v>43</v>
      </c>
      <c r="AL438" s="16">
        <v>45</v>
      </c>
      <c r="AM438" s="16">
        <v>420</v>
      </c>
      <c r="AO438" s="16">
        <v>312</v>
      </c>
      <c r="AP438" s="16">
        <v>557</v>
      </c>
      <c r="AQ438" s="16">
        <v>134</v>
      </c>
      <c r="AR438" s="16">
        <v>212</v>
      </c>
      <c r="AS438" s="16">
        <v>419</v>
      </c>
      <c r="AT438" s="16">
        <v>33</v>
      </c>
      <c r="AU438" s="16">
        <v>137</v>
      </c>
      <c r="AV438" s="16">
        <v>147</v>
      </c>
      <c r="AW438" s="16">
        <v>77</v>
      </c>
    </row>
    <row r="439" spans="2:49" x14ac:dyDescent="0.35">
      <c r="B439" s="12" t="s">
        <v>60</v>
      </c>
      <c r="C439" s="16">
        <v>2032</v>
      </c>
      <c r="D439" s="16">
        <v>215</v>
      </c>
      <c r="E439" s="16">
        <v>345</v>
      </c>
      <c r="F439" s="16">
        <v>345</v>
      </c>
      <c r="G439" s="16">
        <v>314</v>
      </c>
      <c r="H439" s="16">
        <v>328</v>
      </c>
      <c r="I439" s="16">
        <v>485</v>
      </c>
      <c r="K439" s="16">
        <v>981</v>
      </c>
      <c r="L439" s="16">
        <v>1045</v>
      </c>
      <c r="N439" s="16">
        <v>540</v>
      </c>
      <c r="O439" s="16">
        <v>458</v>
      </c>
      <c r="P439" s="16">
        <v>208</v>
      </c>
      <c r="Q439" s="16">
        <v>495</v>
      </c>
      <c r="R439" s="16">
        <v>222</v>
      </c>
      <c r="S439" s="16">
        <v>37</v>
      </c>
      <c r="T439" s="16">
        <v>71</v>
      </c>
      <c r="V439" s="16">
        <v>598</v>
      </c>
      <c r="W439" s="16">
        <v>590</v>
      </c>
      <c r="X439" s="16">
        <v>115</v>
      </c>
      <c r="Y439" s="16">
        <v>67</v>
      </c>
      <c r="Z439" s="16">
        <v>39</v>
      </c>
      <c r="AA439" s="16">
        <v>44</v>
      </c>
      <c r="AB439" s="16">
        <v>427</v>
      </c>
      <c r="AC439" s="16">
        <v>61</v>
      </c>
      <c r="AD439" s="16">
        <v>90</v>
      </c>
      <c r="AF439" s="16">
        <v>355</v>
      </c>
      <c r="AG439" s="16">
        <v>660</v>
      </c>
      <c r="AH439" s="16">
        <v>123</v>
      </c>
      <c r="AI439" s="16">
        <v>120</v>
      </c>
      <c r="AJ439" s="16">
        <v>274</v>
      </c>
      <c r="AK439" s="16">
        <v>44</v>
      </c>
      <c r="AL439" s="16">
        <v>43</v>
      </c>
      <c r="AM439" s="16">
        <v>413</v>
      </c>
      <c r="AO439" s="16">
        <v>321</v>
      </c>
      <c r="AP439" s="16">
        <v>538</v>
      </c>
      <c r="AQ439" s="16">
        <v>134</v>
      </c>
      <c r="AR439" s="16">
        <v>200</v>
      </c>
      <c r="AS439" s="16">
        <v>442</v>
      </c>
      <c r="AT439" s="16">
        <v>36</v>
      </c>
      <c r="AU439" s="16">
        <v>136</v>
      </c>
      <c r="AV439" s="16">
        <v>151</v>
      </c>
      <c r="AW439" s="16">
        <v>75</v>
      </c>
    </row>
    <row r="440" spans="2:49" ht="29" x14ac:dyDescent="0.35">
      <c r="B440" s="17" t="s">
        <v>218</v>
      </c>
      <c r="C440" s="18">
        <v>0.32776355425153281</v>
      </c>
      <c r="D440" s="18">
        <v>0.36249127772522871</v>
      </c>
      <c r="E440" s="18">
        <v>0.36151666495278301</v>
      </c>
      <c r="F440" s="18">
        <v>0.39765434955576068</v>
      </c>
      <c r="G440" s="18">
        <v>0.32871471998572283</v>
      </c>
      <c r="H440" s="18">
        <v>0.2736654566886268</v>
      </c>
      <c r="I440" s="18">
        <v>0.27460418874562842</v>
      </c>
      <c r="K440" s="18">
        <v>0.34664418318816909</v>
      </c>
      <c r="L440" s="18">
        <v>0.31096061629605459</v>
      </c>
      <c r="N440" s="18">
        <v>0.25947445156289028</v>
      </c>
      <c r="O440" s="18">
        <v>0.31544633391569049</v>
      </c>
      <c r="P440" s="18">
        <v>0.27774986536001139</v>
      </c>
      <c r="Q440" s="18">
        <v>0.38227586107622141</v>
      </c>
      <c r="R440" s="18">
        <v>0.43764588563160772</v>
      </c>
      <c r="S440" s="18">
        <v>0.50610875540307054</v>
      </c>
      <c r="T440" s="18">
        <v>0.25710157283473162</v>
      </c>
      <c r="V440" s="18">
        <v>0.2162757024145413</v>
      </c>
      <c r="W440" s="18">
        <v>0.43354939234317702</v>
      </c>
      <c r="X440" s="18">
        <v>0.48073192697726841</v>
      </c>
      <c r="Y440" s="18">
        <v>0.49546826676867117</v>
      </c>
      <c r="Z440" s="18">
        <v>0.14545718950757919</v>
      </c>
      <c r="AA440" s="18">
        <v>0.40009002470703242</v>
      </c>
      <c r="AB440" s="18">
        <v>0.31418998621552913</v>
      </c>
      <c r="AC440" s="18">
        <v>0.16647623229958911</v>
      </c>
      <c r="AD440" s="18">
        <v>0.27469129128257858</v>
      </c>
      <c r="AF440" s="18">
        <v>0.2548368209238645</v>
      </c>
      <c r="AG440" s="18">
        <v>0.42736000753110448</v>
      </c>
      <c r="AH440" s="18">
        <v>0.47071662454869978</v>
      </c>
      <c r="AI440" s="18">
        <v>0.44157398953485288</v>
      </c>
      <c r="AJ440" s="18">
        <v>9.9334998216997206E-2</v>
      </c>
      <c r="AK440" s="18">
        <v>0.30250049877115343</v>
      </c>
      <c r="AL440" s="18">
        <v>0.13364674707343371</v>
      </c>
      <c r="AM440" s="18">
        <v>0.33010488847029817</v>
      </c>
      <c r="AO440" s="18">
        <v>0.26074698717324019</v>
      </c>
      <c r="AP440" s="18">
        <v>0.44413581007041603</v>
      </c>
      <c r="AQ440" s="18">
        <v>0.4885701915782823</v>
      </c>
      <c r="AR440" s="18">
        <v>0.57387757758834734</v>
      </c>
      <c r="AS440" s="18">
        <v>0.14275938916114039</v>
      </c>
      <c r="AT440" s="18">
        <v>0.25420820046042802</v>
      </c>
      <c r="AU440" s="18">
        <v>0.21876733317526811</v>
      </c>
      <c r="AV440" s="18">
        <v>0.31061670693572641</v>
      </c>
      <c r="AW440" s="18">
        <v>0.1945082817042442</v>
      </c>
    </row>
    <row r="441" spans="2:49" ht="58" x14ac:dyDescent="0.35">
      <c r="B441" s="17" t="s">
        <v>219</v>
      </c>
      <c r="C441" s="18">
        <v>0.48198732066309852</v>
      </c>
      <c r="D441" s="18">
        <v>0.46444614368889747</v>
      </c>
      <c r="E441" s="18">
        <v>0.42760876647737173</v>
      </c>
      <c r="F441" s="18">
        <v>0.39291072640031888</v>
      </c>
      <c r="G441" s="18">
        <v>0.47762727738242478</v>
      </c>
      <c r="H441" s="18">
        <v>0.51473212567024962</v>
      </c>
      <c r="I441" s="18">
        <v>0.57255393065041038</v>
      </c>
      <c r="K441" s="18">
        <v>0.45676861307245992</v>
      </c>
      <c r="L441" s="18">
        <v>0.50624886457848151</v>
      </c>
      <c r="N441" s="18">
        <v>0.49521400768957402</v>
      </c>
      <c r="O441" s="18">
        <v>0.50248680066183404</v>
      </c>
      <c r="P441" s="18">
        <v>0.53473169355790151</v>
      </c>
      <c r="Q441" s="18">
        <v>0.46840173573453681</v>
      </c>
      <c r="R441" s="18">
        <v>0.44638319549113031</v>
      </c>
      <c r="S441" s="18">
        <v>0.39216243757452751</v>
      </c>
      <c r="T441" s="18">
        <v>0.34655880963305241</v>
      </c>
      <c r="V441" s="18">
        <v>0.60162592723487329</v>
      </c>
      <c r="W441" s="18">
        <v>0.44649089737676562</v>
      </c>
      <c r="X441" s="18">
        <v>0.38739304205146119</v>
      </c>
      <c r="Y441" s="18">
        <v>0.39119392150120558</v>
      </c>
      <c r="Z441" s="18">
        <v>0.47052200303928848</v>
      </c>
      <c r="AA441" s="18">
        <v>0.4872646555134183</v>
      </c>
      <c r="AB441" s="18">
        <v>0.4269408308370235</v>
      </c>
      <c r="AC441" s="18">
        <v>0.48302916516906402</v>
      </c>
      <c r="AD441" s="18">
        <v>0.37000234310246027</v>
      </c>
      <c r="AF441" s="18">
        <v>0.58355785523567494</v>
      </c>
      <c r="AG441" s="18">
        <v>0.46817443775638101</v>
      </c>
      <c r="AH441" s="18">
        <v>0.4403648628094709</v>
      </c>
      <c r="AI441" s="18">
        <v>0.40635843831554358</v>
      </c>
      <c r="AJ441" s="18">
        <v>0.55839375935787561</v>
      </c>
      <c r="AK441" s="18">
        <v>0.48696699862678788</v>
      </c>
      <c r="AL441" s="18">
        <v>0.32636241644330988</v>
      </c>
      <c r="AM441" s="18">
        <v>0.41591895081382979</v>
      </c>
      <c r="AO441" s="18">
        <v>0.59450013903189713</v>
      </c>
      <c r="AP441" s="18">
        <v>0.45344964098117979</v>
      </c>
      <c r="AQ441" s="18">
        <v>0.46387280660175417</v>
      </c>
      <c r="AR441" s="18">
        <v>0.29957202482101242</v>
      </c>
      <c r="AS441" s="18">
        <v>0.58526115175219862</v>
      </c>
      <c r="AT441" s="18">
        <v>0.55924786752368005</v>
      </c>
      <c r="AU441" s="18">
        <v>0.31944558242185428</v>
      </c>
      <c r="AV441" s="18">
        <v>0.41975254776562521</v>
      </c>
      <c r="AW441" s="18">
        <v>0.4975649215266123</v>
      </c>
    </row>
    <row r="442" spans="2:49" ht="29" x14ac:dyDescent="0.35">
      <c r="B442" s="17" t="s">
        <v>220</v>
      </c>
      <c r="C442" s="18">
        <v>0.10666543641771981</v>
      </c>
      <c r="D442" s="18">
        <v>7.3546483520224512E-2</v>
      </c>
      <c r="E442" s="18">
        <v>0.11083041996464919</v>
      </c>
      <c r="F442" s="18">
        <v>0.1011236316827743</v>
      </c>
      <c r="G442" s="18">
        <v>0.1191646756551045</v>
      </c>
      <c r="H442" s="18">
        <v>0.1307056391158477</v>
      </c>
      <c r="I442" s="18">
        <v>9.7948352781866269E-2</v>
      </c>
      <c r="K442" s="18">
        <v>0.13996778330387341</v>
      </c>
      <c r="L442" s="18">
        <v>7.452977524401326E-2</v>
      </c>
      <c r="N442" s="18">
        <v>0.1200015473617404</v>
      </c>
      <c r="O442" s="18">
        <v>0.10694492537757359</v>
      </c>
      <c r="P442" s="18">
        <v>0.13287029962028701</v>
      </c>
      <c r="Q442" s="18">
        <v>0.1038089401875958</v>
      </c>
      <c r="R442" s="18">
        <v>6.5502505567358899E-2</v>
      </c>
      <c r="S442" s="18">
        <v>0</v>
      </c>
      <c r="T442" s="18">
        <v>0.13079007565232431</v>
      </c>
      <c r="V442" s="18">
        <v>0.1517924012823858</v>
      </c>
      <c r="W442" s="18">
        <v>6.698358736252201E-2</v>
      </c>
      <c r="X442" s="18">
        <v>6.3519159770842479E-2</v>
      </c>
      <c r="Y442" s="18">
        <v>8.6409784417592284E-2</v>
      </c>
      <c r="Z442" s="18">
        <v>0.2987861808446105</v>
      </c>
      <c r="AA442" s="18">
        <v>7.0026771306307689E-2</v>
      </c>
      <c r="AB442" s="18">
        <v>8.022196691651394E-2</v>
      </c>
      <c r="AC442" s="18">
        <v>4.2085993384466343E-2</v>
      </c>
      <c r="AD442" s="18">
        <v>0.24013954399591211</v>
      </c>
      <c r="AF442" s="18">
        <v>0.12383630255030929</v>
      </c>
      <c r="AG442" s="18">
        <v>6.5014158993980303E-2</v>
      </c>
      <c r="AH442" s="18">
        <v>5.9855425055159762E-2</v>
      </c>
      <c r="AI442" s="18">
        <v>9.621884158510341E-2</v>
      </c>
      <c r="AJ442" s="18">
        <v>0.2610755371602449</v>
      </c>
      <c r="AK442" s="18">
        <v>0.10915552055276009</v>
      </c>
      <c r="AL442" s="18">
        <v>6.3350300262763004E-2</v>
      </c>
      <c r="AM442" s="18">
        <v>7.7256716994736505E-2</v>
      </c>
      <c r="AO442" s="18">
        <v>0.11971485742174549</v>
      </c>
      <c r="AP442" s="18">
        <v>5.7268941313396528E-2</v>
      </c>
      <c r="AQ442" s="18">
        <v>3.2779720334238427E-2</v>
      </c>
      <c r="AR442" s="18">
        <v>6.8249371961629751E-2</v>
      </c>
      <c r="AS442" s="18">
        <v>0.20006642390422191</v>
      </c>
      <c r="AT442" s="18">
        <v>0.1184649394089342</v>
      </c>
      <c r="AU442" s="18">
        <v>0.1066446007820136</v>
      </c>
      <c r="AV442" s="18">
        <v>3.5773882957361412E-2</v>
      </c>
      <c r="AW442" s="18">
        <v>0.2255462674544145</v>
      </c>
    </row>
    <row r="443" spans="2:49" x14ac:dyDescent="0.35">
      <c r="B443" s="17" t="s">
        <v>80</v>
      </c>
      <c r="C443" s="18">
        <v>8.3583688667648898E-2</v>
      </c>
      <c r="D443" s="18">
        <v>9.9516095065649193E-2</v>
      </c>
      <c r="E443" s="18">
        <v>0.100044148605196</v>
      </c>
      <c r="F443" s="18">
        <v>0.1083112923611461</v>
      </c>
      <c r="G443" s="18">
        <v>7.4493326976748014E-2</v>
      </c>
      <c r="H443" s="18">
        <v>8.0896778525275756E-2</v>
      </c>
      <c r="I443" s="18">
        <v>5.4893527822095063E-2</v>
      </c>
      <c r="K443" s="18">
        <v>5.6619420435497718E-2</v>
      </c>
      <c r="L443" s="18">
        <v>0.1082607438814505</v>
      </c>
      <c r="N443" s="18">
        <v>0.1253099933857951</v>
      </c>
      <c r="O443" s="18">
        <v>7.5121940044901789E-2</v>
      </c>
      <c r="P443" s="18">
        <v>5.4648141461799929E-2</v>
      </c>
      <c r="Q443" s="18">
        <v>4.5513463001645917E-2</v>
      </c>
      <c r="R443" s="18">
        <v>5.046841330990328E-2</v>
      </c>
      <c r="S443" s="18">
        <v>0.10172880702240179</v>
      </c>
      <c r="T443" s="18">
        <v>0.26554954187989172</v>
      </c>
      <c r="V443" s="18">
        <v>3.0305969068199452E-2</v>
      </c>
      <c r="W443" s="18">
        <v>5.2976122917535368E-2</v>
      </c>
      <c r="X443" s="18">
        <v>6.8355871200427937E-2</v>
      </c>
      <c r="Y443" s="18">
        <v>2.6928027312531019E-2</v>
      </c>
      <c r="Z443" s="18">
        <v>8.5234626608521769E-2</v>
      </c>
      <c r="AA443" s="18">
        <v>4.2618548473241799E-2</v>
      </c>
      <c r="AB443" s="18">
        <v>0.17864721603093359</v>
      </c>
      <c r="AC443" s="18">
        <v>0.30840860914688017</v>
      </c>
      <c r="AD443" s="18">
        <v>0.1151668216190489</v>
      </c>
      <c r="AF443" s="18">
        <v>3.7769021290151278E-2</v>
      </c>
      <c r="AG443" s="18">
        <v>3.9451395718534239E-2</v>
      </c>
      <c r="AH443" s="18">
        <v>2.9063087586669409E-2</v>
      </c>
      <c r="AI443" s="18">
        <v>5.5848730564499911E-2</v>
      </c>
      <c r="AJ443" s="18">
        <v>8.1195705264882428E-2</v>
      </c>
      <c r="AK443" s="18">
        <v>0.10137698204929869</v>
      </c>
      <c r="AL443" s="18">
        <v>0.4766405362204934</v>
      </c>
      <c r="AM443" s="18">
        <v>0.17671944372113549</v>
      </c>
      <c r="AO443" s="18">
        <v>2.503801637311737E-2</v>
      </c>
      <c r="AP443" s="18">
        <v>4.5145607635007877E-2</v>
      </c>
      <c r="AQ443" s="18">
        <v>1.4777281485724981E-2</v>
      </c>
      <c r="AR443" s="18">
        <v>5.8301025629010531E-2</v>
      </c>
      <c r="AS443" s="18">
        <v>7.1913035182439106E-2</v>
      </c>
      <c r="AT443" s="18">
        <v>6.8078992606957947E-2</v>
      </c>
      <c r="AU443" s="18">
        <v>0.35514248362086409</v>
      </c>
      <c r="AV443" s="18">
        <v>0.23385686234128689</v>
      </c>
      <c r="AW443" s="18">
        <v>8.2380529314728862E-2</v>
      </c>
    </row>
    <row r="445" spans="2:49" ht="29" x14ac:dyDescent="0.35">
      <c r="B445" s="14" t="s">
        <v>115</v>
      </c>
    </row>
    <row r="446" spans="2:49" x14ac:dyDescent="0.35">
      <c r="B446" s="15" t="s">
        <v>18</v>
      </c>
    </row>
    <row r="447" spans="2:49" x14ac:dyDescent="0.35">
      <c r="B447" s="11" t="s">
        <v>59</v>
      </c>
      <c r="C447" s="16">
        <v>2028</v>
      </c>
      <c r="D447" s="16">
        <v>248</v>
      </c>
      <c r="E447" s="16">
        <v>354</v>
      </c>
      <c r="F447" s="16">
        <v>365</v>
      </c>
      <c r="G447" s="16">
        <v>348</v>
      </c>
      <c r="H447" s="16">
        <v>295</v>
      </c>
      <c r="I447" s="16">
        <v>418</v>
      </c>
      <c r="K447" s="16">
        <v>1004</v>
      </c>
      <c r="L447" s="16">
        <v>1018</v>
      </c>
      <c r="N447" s="16">
        <v>515</v>
      </c>
      <c r="O447" s="16">
        <v>455</v>
      </c>
      <c r="P447" s="16">
        <v>200</v>
      </c>
      <c r="Q447" s="16">
        <v>507</v>
      </c>
      <c r="R447" s="16">
        <v>238</v>
      </c>
      <c r="S447" s="16">
        <v>44</v>
      </c>
      <c r="T447" s="16">
        <v>69</v>
      </c>
      <c r="V447" s="16">
        <v>565</v>
      </c>
      <c r="W447" s="16">
        <v>604</v>
      </c>
      <c r="X447" s="16">
        <v>114</v>
      </c>
      <c r="Y447" s="16">
        <v>70</v>
      </c>
      <c r="Z447" s="16">
        <v>36</v>
      </c>
      <c r="AA447" s="16">
        <v>44</v>
      </c>
      <c r="AB447" s="16">
        <v>442</v>
      </c>
      <c r="AC447" s="16">
        <v>63</v>
      </c>
      <c r="AD447" s="16">
        <v>90</v>
      </c>
      <c r="AF447" s="16">
        <v>336</v>
      </c>
      <c r="AG447" s="16">
        <v>677</v>
      </c>
      <c r="AH447" s="16">
        <v>121</v>
      </c>
      <c r="AI447" s="16">
        <v>125</v>
      </c>
      <c r="AJ447" s="16">
        <v>261</v>
      </c>
      <c r="AK447" s="16">
        <v>43</v>
      </c>
      <c r="AL447" s="16">
        <v>45</v>
      </c>
      <c r="AM447" s="16">
        <v>420</v>
      </c>
      <c r="AO447" s="16">
        <v>312</v>
      </c>
      <c r="AP447" s="16">
        <v>557</v>
      </c>
      <c r="AQ447" s="16">
        <v>134</v>
      </c>
      <c r="AR447" s="16">
        <v>212</v>
      </c>
      <c r="AS447" s="16">
        <v>419</v>
      </c>
      <c r="AT447" s="16">
        <v>33</v>
      </c>
      <c r="AU447" s="16">
        <v>137</v>
      </c>
      <c r="AV447" s="16">
        <v>147</v>
      </c>
      <c r="AW447" s="16">
        <v>77</v>
      </c>
    </row>
    <row r="448" spans="2:49" x14ac:dyDescent="0.35">
      <c r="B448" s="12" t="s">
        <v>60</v>
      </c>
      <c r="C448" s="16">
        <v>2032</v>
      </c>
      <c r="D448" s="16">
        <v>215</v>
      </c>
      <c r="E448" s="16">
        <v>345</v>
      </c>
      <c r="F448" s="16">
        <v>345</v>
      </c>
      <c r="G448" s="16">
        <v>314</v>
      </c>
      <c r="H448" s="16">
        <v>328</v>
      </c>
      <c r="I448" s="16">
        <v>485</v>
      </c>
      <c r="K448" s="16">
        <v>981</v>
      </c>
      <c r="L448" s="16">
        <v>1045</v>
      </c>
      <c r="N448" s="16">
        <v>540</v>
      </c>
      <c r="O448" s="16">
        <v>458</v>
      </c>
      <c r="P448" s="16">
        <v>208</v>
      </c>
      <c r="Q448" s="16">
        <v>495</v>
      </c>
      <c r="R448" s="16">
        <v>222</v>
      </c>
      <c r="S448" s="16">
        <v>37</v>
      </c>
      <c r="T448" s="16">
        <v>71</v>
      </c>
      <c r="V448" s="16">
        <v>598</v>
      </c>
      <c r="W448" s="16">
        <v>590</v>
      </c>
      <c r="X448" s="16">
        <v>115</v>
      </c>
      <c r="Y448" s="16">
        <v>67</v>
      </c>
      <c r="Z448" s="16">
        <v>39</v>
      </c>
      <c r="AA448" s="16">
        <v>44</v>
      </c>
      <c r="AB448" s="16">
        <v>427</v>
      </c>
      <c r="AC448" s="16">
        <v>61</v>
      </c>
      <c r="AD448" s="16">
        <v>90</v>
      </c>
      <c r="AF448" s="16">
        <v>355</v>
      </c>
      <c r="AG448" s="16">
        <v>660</v>
      </c>
      <c r="AH448" s="16">
        <v>123</v>
      </c>
      <c r="AI448" s="16">
        <v>120</v>
      </c>
      <c r="AJ448" s="16">
        <v>274</v>
      </c>
      <c r="AK448" s="16">
        <v>44</v>
      </c>
      <c r="AL448" s="16">
        <v>43</v>
      </c>
      <c r="AM448" s="16">
        <v>413</v>
      </c>
      <c r="AO448" s="16">
        <v>321</v>
      </c>
      <c r="AP448" s="16">
        <v>538</v>
      </c>
      <c r="AQ448" s="16">
        <v>134</v>
      </c>
      <c r="AR448" s="16">
        <v>200</v>
      </c>
      <c r="AS448" s="16">
        <v>442</v>
      </c>
      <c r="AT448" s="16">
        <v>36</v>
      </c>
      <c r="AU448" s="16">
        <v>136</v>
      </c>
      <c r="AV448" s="16">
        <v>151</v>
      </c>
      <c r="AW448" s="16">
        <v>75</v>
      </c>
    </row>
    <row r="449" spans="2:49" ht="43.5" x14ac:dyDescent="0.35">
      <c r="B449" s="17" t="s">
        <v>221</v>
      </c>
      <c r="C449" s="18">
        <v>0.28067082161444051</v>
      </c>
      <c r="D449" s="18">
        <v>0.17022869511385591</v>
      </c>
      <c r="E449" s="18">
        <v>0.24312898722776821</v>
      </c>
      <c r="F449" s="18">
        <v>0.21543029771561251</v>
      </c>
      <c r="G449" s="18">
        <v>0.28419369375546288</v>
      </c>
      <c r="H449" s="18">
        <v>0.33154633026543501</v>
      </c>
      <c r="I449" s="18">
        <v>0.36607742038726637</v>
      </c>
      <c r="K449" s="18">
        <v>0.33734631703569012</v>
      </c>
      <c r="L449" s="18">
        <v>0.22894976228260289</v>
      </c>
      <c r="N449" s="18">
        <v>0.30029288610903948</v>
      </c>
      <c r="O449" s="18">
        <v>0.26295625166508901</v>
      </c>
      <c r="P449" s="18">
        <v>0.32453302429786118</v>
      </c>
      <c r="Q449" s="18">
        <v>0.26623459153446649</v>
      </c>
      <c r="R449" s="18">
        <v>0.29055248806108303</v>
      </c>
      <c r="S449" s="18">
        <v>0.1648323425314776</v>
      </c>
      <c r="T449" s="18">
        <v>0.24714289488660529</v>
      </c>
      <c r="V449" s="18">
        <v>0.42785986553443323</v>
      </c>
      <c r="W449" s="18">
        <v>0.22119305538350159</v>
      </c>
      <c r="X449" s="18">
        <v>0.17057863471080159</v>
      </c>
      <c r="Y449" s="18">
        <v>0.18873421714459049</v>
      </c>
      <c r="Z449" s="18">
        <v>0.32125670401614681</v>
      </c>
      <c r="AA449" s="18">
        <v>0.16708338536338449</v>
      </c>
      <c r="AB449" s="18">
        <v>0.2097600478530191</v>
      </c>
      <c r="AC449" s="18">
        <v>0.16333972765511651</v>
      </c>
      <c r="AD449" s="18">
        <v>0.35477999784994441</v>
      </c>
      <c r="AF449" s="18">
        <v>0.42031643011057701</v>
      </c>
      <c r="AG449" s="18">
        <v>0.24776975179409139</v>
      </c>
      <c r="AH449" s="18">
        <v>0.18279398137627931</v>
      </c>
      <c r="AI449" s="18">
        <v>0.2097428204110697</v>
      </c>
      <c r="AJ449" s="18">
        <v>0.41605507491659971</v>
      </c>
      <c r="AK449" s="18">
        <v>0.2130249743148383</v>
      </c>
      <c r="AL449" s="18">
        <v>0.20508700531678009</v>
      </c>
      <c r="AM449" s="18">
        <v>0.18805214473868259</v>
      </c>
      <c r="AO449" s="18">
        <v>0.36567377326794809</v>
      </c>
      <c r="AP449" s="18">
        <v>0.2338181201707919</v>
      </c>
      <c r="AQ449" s="18">
        <v>0.17030319731689289</v>
      </c>
      <c r="AR449" s="18">
        <v>0.13907785673985629</v>
      </c>
      <c r="AS449" s="18">
        <v>0.38573012777479881</v>
      </c>
      <c r="AT449" s="18">
        <v>0.19726961676340179</v>
      </c>
      <c r="AU449" s="18">
        <v>0.2125926382393114</v>
      </c>
      <c r="AV449" s="18">
        <v>0.21659006597142719</v>
      </c>
      <c r="AW449" s="18">
        <v>0.49953580774722578</v>
      </c>
    </row>
    <row r="450" spans="2:49" ht="43.5" x14ac:dyDescent="0.35">
      <c r="B450" s="17" t="s">
        <v>222</v>
      </c>
      <c r="C450" s="18">
        <v>0.42915443665702269</v>
      </c>
      <c r="D450" s="18">
        <v>0.47423753429060828</v>
      </c>
      <c r="E450" s="18">
        <v>0.44824186151323858</v>
      </c>
      <c r="F450" s="18">
        <v>0.45997932444965062</v>
      </c>
      <c r="G450" s="18">
        <v>0.43361549515484071</v>
      </c>
      <c r="H450" s="18">
        <v>0.40499479451716303</v>
      </c>
      <c r="I450" s="18">
        <v>0.38710588835887511</v>
      </c>
      <c r="K450" s="18">
        <v>0.44800934250105051</v>
      </c>
      <c r="L450" s="18">
        <v>0.41303060423164811</v>
      </c>
      <c r="N450" s="18">
        <v>0.37973389982002231</v>
      </c>
      <c r="O450" s="18">
        <v>0.43285899248609078</v>
      </c>
      <c r="P450" s="18">
        <v>0.44353650410523038</v>
      </c>
      <c r="Q450" s="18">
        <v>0.46838162833898278</v>
      </c>
      <c r="R450" s="18">
        <v>0.4699983895321953</v>
      </c>
      <c r="S450" s="18">
        <v>0.48078642312438102</v>
      </c>
      <c r="T450" s="18">
        <v>0.3107211935078264</v>
      </c>
      <c r="V450" s="18">
        <v>0.3987607123453934</v>
      </c>
      <c r="W450" s="18">
        <v>0.52551839031476777</v>
      </c>
      <c r="X450" s="18">
        <v>0.47149786626731982</v>
      </c>
      <c r="Y450" s="18">
        <v>0.41359594065114219</v>
      </c>
      <c r="Z450" s="18">
        <v>0.32162472272744852</v>
      </c>
      <c r="AA450" s="18">
        <v>0.33322879083159063</v>
      </c>
      <c r="AB450" s="18">
        <v>0.37719030846138202</v>
      </c>
      <c r="AC450" s="18">
        <v>0.3189838920911876</v>
      </c>
      <c r="AD450" s="18">
        <v>0.37336642898321148</v>
      </c>
      <c r="AF450" s="18">
        <v>0.40516413557211561</v>
      </c>
      <c r="AG450" s="18">
        <v>0.53007525801812139</v>
      </c>
      <c r="AH450" s="18">
        <v>0.47084079075381913</v>
      </c>
      <c r="AI450" s="18">
        <v>0.38977358737144302</v>
      </c>
      <c r="AJ450" s="18">
        <v>0.37074365395808839</v>
      </c>
      <c r="AK450" s="18">
        <v>0.33234552618172741</v>
      </c>
      <c r="AL450" s="18">
        <v>0.26449438412293408</v>
      </c>
      <c r="AM450" s="18">
        <v>0.35357412736220728</v>
      </c>
      <c r="AO450" s="18">
        <v>0.43031039026009471</v>
      </c>
      <c r="AP450" s="18">
        <v>0.54306687574342294</v>
      </c>
      <c r="AQ450" s="18">
        <v>0.50773586752970645</v>
      </c>
      <c r="AR450" s="18">
        <v>0.48717865017394241</v>
      </c>
      <c r="AS450" s="18">
        <v>0.37214059756097018</v>
      </c>
      <c r="AT450" s="18">
        <v>0.39398208232676007</v>
      </c>
      <c r="AU450" s="18">
        <v>0.199814573228798</v>
      </c>
      <c r="AV450" s="18">
        <v>0.35074132321069751</v>
      </c>
      <c r="AW450" s="18">
        <v>0.23758211174464569</v>
      </c>
    </row>
    <row r="451" spans="2:49" ht="43.5" x14ac:dyDescent="0.35">
      <c r="B451" s="17" t="s">
        <v>223</v>
      </c>
      <c r="C451" s="18">
        <v>0.12662077143576031</v>
      </c>
      <c r="D451" s="18">
        <v>0.23390870118563131</v>
      </c>
      <c r="E451" s="18">
        <v>0.19423399134761249</v>
      </c>
      <c r="F451" s="18">
        <v>0.1223077566233798</v>
      </c>
      <c r="G451" s="18">
        <v>0.1209557766215397</v>
      </c>
      <c r="H451" s="18">
        <v>9.1776954028163535E-2</v>
      </c>
      <c r="I451" s="18">
        <v>6.1289071567680417E-2</v>
      </c>
      <c r="K451" s="18">
        <v>0.1010061346209039</v>
      </c>
      <c r="L451" s="18">
        <v>0.15030642824361479</v>
      </c>
      <c r="N451" s="18">
        <v>0.1071351788256243</v>
      </c>
      <c r="O451" s="18">
        <v>0.13235196920065881</v>
      </c>
      <c r="P451" s="18">
        <v>0.1154163142770628</v>
      </c>
      <c r="Q451" s="18">
        <v>0.1322592240414569</v>
      </c>
      <c r="R451" s="18">
        <v>0.13147823878966011</v>
      </c>
      <c r="S451" s="18">
        <v>0.24910567919947921</v>
      </c>
      <c r="T451" s="18">
        <v>0.15239978566221271</v>
      </c>
      <c r="V451" s="18">
        <v>5.5344998789669538E-2</v>
      </c>
      <c r="W451" s="18">
        <v>0.1492095012813773</v>
      </c>
      <c r="X451" s="18">
        <v>0.1724630561074032</v>
      </c>
      <c r="Y451" s="18">
        <v>0.28654718847974092</v>
      </c>
      <c r="Z451" s="18">
        <v>0.1316051628519006</v>
      </c>
      <c r="AA451" s="18">
        <v>0.24556869775313811</v>
      </c>
      <c r="AB451" s="18">
        <v>0.1605356233515734</v>
      </c>
      <c r="AC451" s="18">
        <v>0.11206506604430309</v>
      </c>
      <c r="AD451" s="18">
        <v>6.3712835849721303E-2</v>
      </c>
      <c r="AF451" s="18">
        <v>5.4709495178120217E-2</v>
      </c>
      <c r="AG451" s="18">
        <v>0.1233220198821022</v>
      </c>
      <c r="AH451" s="18">
        <v>0.16652348346354179</v>
      </c>
      <c r="AI451" s="18">
        <v>0.26171174754924342</v>
      </c>
      <c r="AJ451" s="18">
        <v>0.1057270416139553</v>
      </c>
      <c r="AK451" s="18">
        <v>0.20325287487806229</v>
      </c>
      <c r="AL451" s="18">
        <v>0.1013718423514096</v>
      </c>
      <c r="AM451" s="18">
        <v>0.15110513335138179</v>
      </c>
      <c r="AO451" s="18">
        <v>6.9306997062404868E-2</v>
      </c>
      <c r="AP451" s="18">
        <v>0.13350539345545481</v>
      </c>
      <c r="AQ451" s="18">
        <v>0.16213825737851759</v>
      </c>
      <c r="AR451" s="18">
        <v>0.25076730376269979</v>
      </c>
      <c r="AS451" s="18">
        <v>0.1097666333199209</v>
      </c>
      <c r="AT451" s="18">
        <v>0.21880652676718609</v>
      </c>
      <c r="AU451" s="18">
        <v>0.14262775170876071</v>
      </c>
      <c r="AV451" s="18">
        <v>8.2345278738477343E-2</v>
      </c>
      <c r="AW451" s="18">
        <v>4.3767900523258713E-2</v>
      </c>
    </row>
    <row r="452" spans="2:49" x14ac:dyDescent="0.35">
      <c r="B452" s="17" t="s">
        <v>80</v>
      </c>
      <c r="C452" s="18">
        <v>0.16355397029277649</v>
      </c>
      <c r="D452" s="18">
        <v>0.1216250694099045</v>
      </c>
      <c r="E452" s="18">
        <v>0.1143951599113805</v>
      </c>
      <c r="F452" s="18">
        <v>0.20228262121135709</v>
      </c>
      <c r="G452" s="18">
        <v>0.1612350344681569</v>
      </c>
      <c r="H452" s="18">
        <v>0.17168192118923831</v>
      </c>
      <c r="I452" s="18">
        <v>0.18552761968617809</v>
      </c>
      <c r="K452" s="18">
        <v>0.1136382058423554</v>
      </c>
      <c r="L452" s="18">
        <v>0.20771320524213421</v>
      </c>
      <c r="N452" s="18">
        <v>0.21283803524531381</v>
      </c>
      <c r="O452" s="18">
        <v>0.1718327866481614</v>
      </c>
      <c r="P452" s="18">
        <v>0.1165141573198455</v>
      </c>
      <c r="Q452" s="18">
        <v>0.13312455608509391</v>
      </c>
      <c r="R452" s="18">
        <v>0.1079708836170617</v>
      </c>
      <c r="S452" s="18">
        <v>0.105275555144662</v>
      </c>
      <c r="T452" s="18">
        <v>0.28973612594335563</v>
      </c>
      <c r="V452" s="18">
        <v>0.11803442333050369</v>
      </c>
      <c r="W452" s="18">
        <v>0.1040790530203535</v>
      </c>
      <c r="X452" s="18">
        <v>0.18546044291447519</v>
      </c>
      <c r="Y452" s="18">
        <v>0.1111226537245264</v>
      </c>
      <c r="Z452" s="18">
        <v>0.22551341040450421</v>
      </c>
      <c r="AA452" s="18">
        <v>0.25411912605188702</v>
      </c>
      <c r="AB452" s="18">
        <v>0.25251402033402581</v>
      </c>
      <c r="AC452" s="18">
        <v>0.40561131420939239</v>
      </c>
      <c r="AD452" s="18">
        <v>0.20814073731712279</v>
      </c>
      <c r="AF452" s="18">
        <v>0.1198099391391874</v>
      </c>
      <c r="AG452" s="18">
        <v>9.8832970305684942E-2</v>
      </c>
      <c r="AH452" s="18">
        <v>0.17984174440635969</v>
      </c>
      <c r="AI452" s="18">
        <v>0.13877184466824391</v>
      </c>
      <c r="AJ452" s="18">
        <v>0.1074742295113567</v>
      </c>
      <c r="AK452" s="18">
        <v>0.25137662462537202</v>
      </c>
      <c r="AL452" s="18">
        <v>0.42904676820887627</v>
      </c>
      <c r="AM452" s="18">
        <v>0.30726859454772831</v>
      </c>
      <c r="AO452" s="18">
        <v>0.13470883940955239</v>
      </c>
      <c r="AP452" s="18">
        <v>8.9609610630330447E-2</v>
      </c>
      <c r="AQ452" s="18">
        <v>0.1598226777748831</v>
      </c>
      <c r="AR452" s="18">
        <v>0.1229761893235016</v>
      </c>
      <c r="AS452" s="18">
        <v>0.13236264134431011</v>
      </c>
      <c r="AT452" s="18">
        <v>0.18994177414265201</v>
      </c>
      <c r="AU452" s="18">
        <v>0.44496503682312999</v>
      </c>
      <c r="AV452" s="18">
        <v>0.35032333207939798</v>
      </c>
      <c r="AW452" s="18">
        <v>0.21911417998486951</v>
      </c>
    </row>
    <row r="454" spans="2:49" ht="58" x14ac:dyDescent="0.35">
      <c r="B454" s="14" t="s">
        <v>224</v>
      </c>
    </row>
    <row r="455" spans="2:49" x14ac:dyDescent="0.35">
      <c r="B455" s="15" t="s">
        <v>18</v>
      </c>
    </row>
    <row r="456" spans="2:49" x14ac:dyDescent="0.35">
      <c r="B456" s="11" t="s">
        <v>59</v>
      </c>
      <c r="C456" s="16">
        <v>2028</v>
      </c>
      <c r="D456" s="16">
        <v>248</v>
      </c>
      <c r="E456" s="16">
        <v>354</v>
      </c>
      <c r="F456" s="16">
        <v>365</v>
      </c>
      <c r="G456" s="16">
        <v>348</v>
      </c>
      <c r="H456" s="16">
        <v>295</v>
      </c>
      <c r="I456" s="16">
        <v>418</v>
      </c>
      <c r="K456" s="16">
        <v>1004</v>
      </c>
      <c r="L456" s="16">
        <v>1018</v>
      </c>
      <c r="N456" s="16">
        <v>515</v>
      </c>
      <c r="O456" s="16">
        <v>455</v>
      </c>
      <c r="P456" s="16">
        <v>200</v>
      </c>
      <c r="Q456" s="16">
        <v>507</v>
      </c>
      <c r="R456" s="16">
        <v>238</v>
      </c>
      <c r="S456" s="16">
        <v>44</v>
      </c>
      <c r="T456" s="16">
        <v>69</v>
      </c>
      <c r="V456" s="16">
        <v>565</v>
      </c>
      <c r="W456" s="16">
        <v>604</v>
      </c>
      <c r="X456" s="16">
        <v>114</v>
      </c>
      <c r="Y456" s="16">
        <v>70</v>
      </c>
      <c r="Z456" s="16">
        <v>36</v>
      </c>
      <c r="AA456" s="16">
        <v>44</v>
      </c>
      <c r="AB456" s="16">
        <v>442</v>
      </c>
      <c r="AC456" s="16">
        <v>63</v>
      </c>
      <c r="AD456" s="16">
        <v>90</v>
      </c>
      <c r="AF456" s="16">
        <v>336</v>
      </c>
      <c r="AG456" s="16">
        <v>677</v>
      </c>
      <c r="AH456" s="16">
        <v>121</v>
      </c>
      <c r="AI456" s="16">
        <v>125</v>
      </c>
      <c r="AJ456" s="16">
        <v>261</v>
      </c>
      <c r="AK456" s="16">
        <v>43</v>
      </c>
      <c r="AL456" s="16">
        <v>45</v>
      </c>
      <c r="AM456" s="16">
        <v>420</v>
      </c>
      <c r="AO456" s="16">
        <v>312</v>
      </c>
      <c r="AP456" s="16">
        <v>557</v>
      </c>
      <c r="AQ456" s="16">
        <v>134</v>
      </c>
      <c r="AR456" s="16">
        <v>212</v>
      </c>
      <c r="AS456" s="16">
        <v>419</v>
      </c>
      <c r="AT456" s="16">
        <v>33</v>
      </c>
      <c r="AU456" s="16">
        <v>137</v>
      </c>
      <c r="AV456" s="16">
        <v>147</v>
      </c>
      <c r="AW456" s="16">
        <v>77</v>
      </c>
    </row>
    <row r="457" spans="2:49" x14ac:dyDescent="0.35">
      <c r="B457" s="12" t="s">
        <v>60</v>
      </c>
      <c r="C457" s="16">
        <v>2032</v>
      </c>
      <c r="D457" s="16">
        <v>215</v>
      </c>
      <c r="E457" s="16">
        <v>345</v>
      </c>
      <c r="F457" s="16">
        <v>345</v>
      </c>
      <c r="G457" s="16">
        <v>314</v>
      </c>
      <c r="H457" s="16">
        <v>328</v>
      </c>
      <c r="I457" s="16">
        <v>485</v>
      </c>
      <c r="K457" s="16">
        <v>981</v>
      </c>
      <c r="L457" s="16">
        <v>1045</v>
      </c>
      <c r="N457" s="16">
        <v>540</v>
      </c>
      <c r="O457" s="16">
        <v>458</v>
      </c>
      <c r="P457" s="16">
        <v>208</v>
      </c>
      <c r="Q457" s="16">
        <v>495</v>
      </c>
      <c r="R457" s="16">
        <v>222</v>
      </c>
      <c r="S457" s="16">
        <v>37</v>
      </c>
      <c r="T457" s="16">
        <v>71</v>
      </c>
      <c r="V457" s="16">
        <v>598</v>
      </c>
      <c r="W457" s="16">
        <v>590</v>
      </c>
      <c r="X457" s="16">
        <v>115</v>
      </c>
      <c r="Y457" s="16">
        <v>67</v>
      </c>
      <c r="Z457" s="16">
        <v>39</v>
      </c>
      <c r="AA457" s="16">
        <v>44</v>
      </c>
      <c r="AB457" s="16">
        <v>427</v>
      </c>
      <c r="AC457" s="16">
        <v>61</v>
      </c>
      <c r="AD457" s="16">
        <v>90</v>
      </c>
      <c r="AF457" s="16">
        <v>355</v>
      </c>
      <c r="AG457" s="16">
        <v>660</v>
      </c>
      <c r="AH457" s="16">
        <v>123</v>
      </c>
      <c r="AI457" s="16">
        <v>120</v>
      </c>
      <c r="AJ457" s="16">
        <v>274</v>
      </c>
      <c r="AK457" s="16">
        <v>44</v>
      </c>
      <c r="AL457" s="16">
        <v>43</v>
      </c>
      <c r="AM457" s="16">
        <v>413</v>
      </c>
      <c r="AO457" s="16">
        <v>321</v>
      </c>
      <c r="AP457" s="16">
        <v>538</v>
      </c>
      <c r="AQ457" s="16">
        <v>134</v>
      </c>
      <c r="AR457" s="16">
        <v>200</v>
      </c>
      <c r="AS457" s="16">
        <v>442</v>
      </c>
      <c r="AT457" s="16">
        <v>36</v>
      </c>
      <c r="AU457" s="16">
        <v>136</v>
      </c>
      <c r="AV457" s="16">
        <v>151</v>
      </c>
      <c r="AW457" s="16">
        <v>75</v>
      </c>
    </row>
    <row r="458" spans="2:49" x14ac:dyDescent="0.35">
      <c r="B458" s="17" t="s">
        <v>225</v>
      </c>
      <c r="C458" s="18">
        <v>0.45981587704872823</v>
      </c>
      <c r="D458" s="18">
        <v>0.44430823579744649</v>
      </c>
      <c r="E458" s="18">
        <v>0.52110223099431974</v>
      </c>
      <c r="F458" s="18">
        <v>0.47248817474921662</v>
      </c>
      <c r="G458" s="18">
        <v>0.41374605204245207</v>
      </c>
      <c r="H458" s="18">
        <v>0.44144538069235922</v>
      </c>
      <c r="I458" s="18">
        <v>0.45633192910782089</v>
      </c>
      <c r="K458" s="18">
        <v>0.49334112531064073</v>
      </c>
      <c r="L458" s="18">
        <v>0.42934150164662821</v>
      </c>
      <c r="N458" s="18">
        <v>0.41446316117360021</v>
      </c>
      <c r="O458" s="18">
        <v>0.46042352454976843</v>
      </c>
      <c r="P458" s="18">
        <v>0.46159558180903731</v>
      </c>
      <c r="Q458" s="18">
        <v>0.45334103472480131</v>
      </c>
      <c r="R458" s="18">
        <v>0.55687516030240514</v>
      </c>
      <c r="S458" s="18">
        <v>0.57676343511408512</v>
      </c>
      <c r="T458" s="18">
        <v>0.47667724484698171</v>
      </c>
      <c r="V458" s="18">
        <v>0.46108011565492713</v>
      </c>
      <c r="W458" s="18">
        <v>0.46932003260444849</v>
      </c>
      <c r="X458" s="18">
        <v>0.64040884468601922</v>
      </c>
      <c r="Y458" s="18">
        <v>0.4065085144636939</v>
      </c>
      <c r="Z458" s="18">
        <v>0.31352035987437382</v>
      </c>
      <c r="AA458" s="18">
        <v>0.53265744937392334</v>
      </c>
      <c r="AB458" s="18">
        <v>0.43690189661364343</v>
      </c>
      <c r="AC458" s="18">
        <v>0.24974418498497111</v>
      </c>
      <c r="AD458" s="18">
        <v>0.47790474106725972</v>
      </c>
      <c r="AF458" s="18">
        <v>0.45527240381322248</v>
      </c>
      <c r="AG458" s="18">
        <v>0.4828663524452152</v>
      </c>
      <c r="AH458" s="18">
        <v>0.52904686822309233</v>
      </c>
      <c r="AI458" s="18">
        <v>0.40636919914979841</v>
      </c>
      <c r="AJ458" s="18">
        <v>0.42742504875135429</v>
      </c>
      <c r="AK458" s="18">
        <v>0.50103901284293917</v>
      </c>
      <c r="AL458" s="18">
        <v>0.27666450620266092</v>
      </c>
      <c r="AM458" s="18">
        <v>0.45782099657507669</v>
      </c>
      <c r="AO458" s="18">
        <v>0.47747475324628269</v>
      </c>
      <c r="AP458" s="18">
        <v>0.49745231229111309</v>
      </c>
      <c r="AQ458" s="18">
        <v>0.58609328231926749</v>
      </c>
      <c r="AR458" s="18">
        <v>0.43618165194031899</v>
      </c>
      <c r="AS458" s="18">
        <v>0.40367201835580052</v>
      </c>
      <c r="AT458" s="18">
        <v>0.49695647525904468</v>
      </c>
      <c r="AU458" s="18">
        <v>0.46643965694497103</v>
      </c>
      <c r="AV458" s="18">
        <v>0.38900196696919609</v>
      </c>
      <c r="AW458" s="18">
        <v>0.39575709544084081</v>
      </c>
    </row>
    <row r="459" spans="2:49" x14ac:dyDescent="0.35">
      <c r="B459" s="17" t="s">
        <v>226</v>
      </c>
      <c r="C459" s="18">
        <v>0.1987813802031739</v>
      </c>
      <c r="D459" s="18">
        <v>0.2332560733997899</v>
      </c>
      <c r="E459" s="18">
        <v>0.18128245140567459</v>
      </c>
      <c r="F459" s="18">
        <v>0.17680096419136851</v>
      </c>
      <c r="G459" s="18">
        <v>0.18773359714150969</v>
      </c>
      <c r="H459" s="18">
        <v>0.2379667473837816</v>
      </c>
      <c r="I459" s="18">
        <v>0.19219587255276699</v>
      </c>
      <c r="K459" s="18">
        <v>0.20882969194138301</v>
      </c>
      <c r="L459" s="18">
        <v>0.18762007620816801</v>
      </c>
      <c r="N459" s="18">
        <v>0.19781777841996109</v>
      </c>
      <c r="O459" s="18">
        <v>0.17970766148022929</v>
      </c>
      <c r="P459" s="18">
        <v>0.23566507002932591</v>
      </c>
      <c r="Q459" s="18">
        <v>0.22303016476203441</v>
      </c>
      <c r="R459" s="18">
        <v>0.1698618275076485</v>
      </c>
      <c r="S459" s="18">
        <v>0.18116190956612041</v>
      </c>
      <c r="T459" s="18">
        <v>0.151373727724366</v>
      </c>
      <c r="V459" s="18">
        <v>0.19027883457576331</v>
      </c>
      <c r="W459" s="18">
        <v>0.22314110432781911</v>
      </c>
      <c r="X459" s="18">
        <v>0.14571262645882899</v>
      </c>
      <c r="Y459" s="18">
        <v>0.26394941491260671</v>
      </c>
      <c r="Z459" s="18">
        <v>0.32861449052853059</v>
      </c>
      <c r="AA459" s="18">
        <v>0.1617675736702219</v>
      </c>
      <c r="AB459" s="18">
        <v>0.1936022426617299</v>
      </c>
      <c r="AC459" s="18">
        <v>9.2525697148860206E-2</v>
      </c>
      <c r="AD459" s="18">
        <v>0.1736601141225389</v>
      </c>
      <c r="AF459" s="18">
        <v>0.187087415418386</v>
      </c>
      <c r="AG459" s="18">
        <v>0.216177645359557</v>
      </c>
      <c r="AH459" s="18">
        <v>0.18396163801909671</v>
      </c>
      <c r="AI459" s="18">
        <v>0.29912665912471031</v>
      </c>
      <c r="AJ459" s="18">
        <v>0.19591954526059921</v>
      </c>
      <c r="AK459" s="18">
        <v>0.16593449731619361</v>
      </c>
      <c r="AL459" s="18">
        <v>8.8888439640749772E-2</v>
      </c>
      <c r="AM459" s="18">
        <v>0.17323071198985859</v>
      </c>
      <c r="AO459" s="18">
        <v>0.16662886908995961</v>
      </c>
      <c r="AP459" s="18">
        <v>0.2166232697600145</v>
      </c>
      <c r="AQ459" s="18">
        <v>0.20128247711664651</v>
      </c>
      <c r="AR459" s="18">
        <v>0.26894820648811862</v>
      </c>
      <c r="AS459" s="18">
        <v>0.21811849808696221</v>
      </c>
      <c r="AT459" s="18">
        <v>0.1117361362232594</v>
      </c>
      <c r="AU459" s="18">
        <v>0.1163617317752714</v>
      </c>
      <c r="AV459" s="18">
        <v>0.13024961089024861</v>
      </c>
      <c r="AW459" s="18">
        <v>0.23114928598353979</v>
      </c>
    </row>
    <row r="460" spans="2:49" x14ac:dyDescent="0.35">
      <c r="B460" s="17" t="s">
        <v>227</v>
      </c>
      <c r="C460" s="18">
        <v>0.21221480640338161</v>
      </c>
      <c r="D460" s="18">
        <v>0.22767326778219479</v>
      </c>
      <c r="E460" s="18">
        <v>0.20990834022204269</v>
      </c>
      <c r="F460" s="18">
        <v>0.22378144400160441</v>
      </c>
      <c r="G460" s="18">
        <v>0.24721252516324091</v>
      </c>
      <c r="H460" s="18">
        <v>0.1953473152146078</v>
      </c>
      <c r="I460" s="18">
        <v>0.18753558314197169</v>
      </c>
      <c r="K460" s="18">
        <v>0.18832126772485649</v>
      </c>
      <c r="L460" s="18">
        <v>0.23577042337707699</v>
      </c>
      <c r="N460" s="18">
        <v>0.2450185597237278</v>
      </c>
      <c r="O460" s="18">
        <v>0.21176927714621391</v>
      </c>
      <c r="P460" s="18">
        <v>0.19042438261185371</v>
      </c>
      <c r="Q460" s="18">
        <v>0.21512517559635611</v>
      </c>
      <c r="R460" s="18">
        <v>0.18637169829769529</v>
      </c>
      <c r="S460" s="18">
        <v>0.2185002705058405</v>
      </c>
      <c r="T460" s="18">
        <v>8.6116152954589062E-2</v>
      </c>
      <c r="V460" s="18">
        <v>0.21962111040789281</v>
      </c>
      <c r="W460" s="18">
        <v>0.20871317161617131</v>
      </c>
      <c r="X460" s="18">
        <v>0.1137816480194942</v>
      </c>
      <c r="Y460" s="18">
        <v>0.26443243020454871</v>
      </c>
      <c r="Z460" s="18">
        <v>5.745065272911009E-2</v>
      </c>
      <c r="AA460" s="18">
        <v>0.1496593518310739</v>
      </c>
      <c r="AB460" s="18">
        <v>0.23276779908186229</v>
      </c>
      <c r="AC460" s="18">
        <v>0.21491067463715999</v>
      </c>
      <c r="AD460" s="18">
        <v>0.27159357504809878</v>
      </c>
      <c r="AF460" s="18">
        <v>0.23327679501449269</v>
      </c>
      <c r="AG460" s="18">
        <v>0.2201026408119319</v>
      </c>
      <c r="AH460" s="18">
        <v>0.16945152608860831</v>
      </c>
      <c r="AI460" s="18">
        <v>0.2146000122153322</v>
      </c>
      <c r="AJ460" s="18">
        <v>0.2089746009227933</v>
      </c>
      <c r="AK460" s="18">
        <v>0.15900204735974441</v>
      </c>
      <c r="AL460" s="18">
        <v>0.19688589714105709</v>
      </c>
      <c r="AM460" s="18">
        <v>0.2029638749874165</v>
      </c>
      <c r="AO460" s="18">
        <v>0.22420800239739661</v>
      </c>
      <c r="AP460" s="18">
        <v>0.21451779181991201</v>
      </c>
      <c r="AQ460" s="18">
        <v>0.1239778218405005</v>
      </c>
      <c r="AR460" s="18">
        <v>0.22313161222441549</v>
      </c>
      <c r="AS460" s="18">
        <v>0.25450886717915222</v>
      </c>
      <c r="AT460" s="18">
        <v>0.26597779283915318</v>
      </c>
      <c r="AU460" s="18">
        <v>0.16276395462610141</v>
      </c>
      <c r="AV460" s="18">
        <v>0.18388565051748559</v>
      </c>
      <c r="AW460" s="18">
        <v>0.14388193698423629</v>
      </c>
    </row>
    <row r="461" spans="2:49" x14ac:dyDescent="0.35">
      <c r="B461" s="17" t="s">
        <v>80</v>
      </c>
      <c r="C461" s="18">
        <v>0.1291879363447164</v>
      </c>
      <c r="D461" s="18">
        <v>9.4762423020568712E-2</v>
      </c>
      <c r="E461" s="18">
        <v>8.7706977377962819E-2</v>
      </c>
      <c r="F461" s="18">
        <v>0.12692941705781041</v>
      </c>
      <c r="G461" s="18">
        <v>0.1513078256527973</v>
      </c>
      <c r="H461" s="18">
        <v>0.12524055670925119</v>
      </c>
      <c r="I461" s="18">
        <v>0.16393661519744041</v>
      </c>
      <c r="K461" s="18">
        <v>0.10950791502312</v>
      </c>
      <c r="L461" s="18">
        <v>0.1472679987681268</v>
      </c>
      <c r="N461" s="18">
        <v>0.1427005006827107</v>
      </c>
      <c r="O461" s="18">
        <v>0.14809953682378829</v>
      </c>
      <c r="P461" s="18">
        <v>0.1123149655497831</v>
      </c>
      <c r="Q461" s="18">
        <v>0.10850362491680821</v>
      </c>
      <c r="R461" s="18">
        <v>8.6891313892251174E-2</v>
      </c>
      <c r="S461" s="18">
        <v>2.3574384813953859E-2</v>
      </c>
      <c r="T461" s="18">
        <v>0.28583287447406319</v>
      </c>
      <c r="V461" s="18">
        <v>0.12901993936141659</v>
      </c>
      <c r="W461" s="18">
        <v>9.8825691451561268E-2</v>
      </c>
      <c r="X461" s="18">
        <v>0.1000968808356576</v>
      </c>
      <c r="Y461" s="18">
        <v>6.5109640419150711E-2</v>
      </c>
      <c r="Z461" s="18">
        <v>0.30041449686798549</v>
      </c>
      <c r="AA461" s="18">
        <v>0.15591562512478099</v>
      </c>
      <c r="AB461" s="18">
        <v>0.13672806164276449</v>
      </c>
      <c r="AC461" s="18">
        <v>0.44281944322900851</v>
      </c>
      <c r="AD461" s="18">
        <v>7.6841569762102477E-2</v>
      </c>
      <c r="AF461" s="18">
        <v>0.1243633857538988</v>
      </c>
      <c r="AG461" s="18">
        <v>8.0853361383296102E-2</v>
      </c>
      <c r="AH461" s="18">
        <v>0.11753996766920249</v>
      </c>
      <c r="AI461" s="18">
        <v>7.9904129510159044E-2</v>
      </c>
      <c r="AJ461" s="18">
        <v>0.16768080506525321</v>
      </c>
      <c r="AK461" s="18">
        <v>0.17402444248112281</v>
      </c>
      <c r="AL461" s="18">
        <v>0.43756115701553211</v>
      </c>
      <c r="AM461" s="18">
        <v>0.16598441644764819</v>
      </c>
      <c r="AO461" s="18">
        <v>0.1316883752663611</v>
      </c>
      <c r="AP461" s="18">
        <v>7.1406626128960468E-2</v>
      </c>
      <c r="AQ461" s="18">
        <v>8.8646418723585571E-2</v>
      </c>
      <c r="AR461" s="18">
        <v>7.173852934714689E-2</v>
      </c>
      <c r="AS461" s="18">
        <v>0.1237006163780853</v>
      </c>
      <c r="AT461" s="18">
        <v>0.12532959567854279</v>
      </c>
      <c r="AU461" s="18">
        <v>0.25443465665365628</v>
      </c>
      <c r="AV461" s="18">
        <v>0.29686277162306962</v>
      </c>
      <c r="AW461" s="18">
        <v>0.22921168159138269</v>
      </c>
    </row>
    <row r="463" spans="2:49" ht="72.5" x14ac:dyDescent="0.35">
      <c r="B463" s="14" t="s">
        <v>228</v>
      </c>
    </row>
    <row r="464" spans="2:49" x14ac:dyDescent="0.35">
      <c r="B464" s="15" t="s">
        <v>18</v>
      </c>
    </row>
    <row r="465" spans="2:49" x14ac:dyDescent="0.35">
      <c r="B465" s="11" t="s">
        <v>59</v>
      </c>
      <c r="C465" s="16">
        <v>2028</v>
      </c>
      <c r="D465" s="16">
        <v>248</v>
      </c>
      <c r="E465" s="16">
        <v>354</v>
      </c>
      <c r="F465" s="16">
        <v>365</v>
      </c>
      <c r="G465" s="16">
        <v>348</v>
      </c>
      <c r="H465" s="16">
        <v>295</v>
      </c>
      <c r="I465" s="16">
        <v>418</v>
      </c>
      <c r="K465" s="16">
        <v>1004</v>
      </c>
      <c r="L465" s="16">
        <v>1018</v>
      </c>
      <c r="N465" s="16">
        <v>515</v>
      </c>
      <c r="O465" s="16">
        <v>455</v>
      </c>
      <c r="P465" s="16">
        <v>200</v>
      </c>
      <c r="Q465" s="16">
        <v>507</v>
      </c>
      <c r="R465" s="16">
        <v>238</v>
      </c>
      <c r="S465" s="16">
        <v>44</v>
      </c>
      <c r="T465" s="16">
        <v>69</v>
      </c>
      <c r="V465" s="16">
        <v>565</v>
      </c>
      <c r="W465" s="16">
        <v>604</v>
      </c>
      <c r="X465" s="16">
        <v>114</v>
      </c>
      <c r="Y465" s="16">
        <v>70</v>
      </c>
      <c r="Z465" s="16">
        <v>36</v>
      </c>
      <c r="AA465" s="16">
        <v>44</v>
      </c>
      <c r="AB465" s="16">
        <v>442</v>
      </c>
      <c r="AC465" s="16">
        <v>63</v>
      </c>
      <c r="AD465" s="16">
        <v>90</v>
      </c>
      <c r="AF465" s="16">
        <v>336</v>
      </c>
      <c r="AG465" s="16">
        <v>677</v>
      </c>
      <c r="AH465" s="16">
        <v>121</v>
      </c>
      <c r="AI465" s="16">
        <v>125</v>
      </c>
      <c r="AJ465" s="16">
        <v>261</v>
      </c>
      <c r="AK465" s="16">
        <v>43</v>
      </c>
      <c r="AL465" s="16">
        <v>45</v>
      </c>
      <c r="AM465" s="16">
        <v>420</v>
      </c>
      <c r="AO465" s="16">
        <v>312</v>
      </c>
      <c r="AP465" s="16">
        <v>557</v>
      </c>
      <c r="AQ465" s="16">
        <v>134</v>
      </c>
      <c r="AR465" s="16">
        <v>212</v>
      </c>
      <c r="AS465" s="16">
        <v>419</v>
      </c>
      <c r="AT465" s="16">
        <v>33</v>
      </c>
      <c r="AU465" s="16">
        <v>137</v>
      </c>
      <c r="AV465" s="16">
        <v>147</v>
      </c>
      <c r="AW465" s="16">
        <v>77</v>
      </c>
    </row>
    <row r="466" spans="2:49" x14ac:dyDescent="0.35">
      <c r="B466" s="12" t="s">
        <v>60</v>
      </c>
      <c r="C466" s="16">
        <v>2032</v>
      </c>
      <c r="D466" s="16">
        <v>215</v>
      </c>
      <c r="E466" s="16">
        <v>345</v>
      </c>
      <c r="F466" s="16">
        <v>345</v>
      </c>
      <c r="G466" s="16">
        <v>314</v>
      </c>
      <c r="H466" s="16">
        <v>328</v>
      </c>
      <c r="I466" s="16">
        <v>485</v>
      </c>
      <c r="K466" s="16">
        <v>981</v>
      </c>
      <c r="L466" s="16">
        <v>1045</v>
      </c>
      <c r="N466" s="16">
        <v>540</v>
      </c>
      <c r="O466" s="16">
        <v>458</v>
      </c>
      <c r="P466" s="16">
        <v>208</v>
      </c>
      <c r="Q466" s="16">
        <v>495</v>
      </c>
      <c r="R466" s="16">
        <v>222</v>
      </c>
      <c r="S466" s="16">
        <v>37</v>
      </c>
      <c r="T466" s="16">
        <v>71</v>
      </c>
      <c r="V466" s="16">
        <v>598</v>
      </c>
      <c r="W466" s="16">
        <v>590</v>
      </c>
      <c r="X466" s="16">
        <v>115</v>
      </c>
      <c r="Y466" s="16">
        <v>67</v>
      </c>
      <c r="Z466" s="16">
        <v>39</v>
      </c>
      <c r="AA466" s="16">
        <v>44</v>
      </c>
      <c r="AB466" s="16">
        <v>427</v>
      </c>
      <c r="AC466" s="16">
        <v>61</v>
      </c>
      <c r="AD466" s="16">
        <v>90</v>
      </c>
      <c r="AF466" s="16">
        <v>355</v>
      </c>
      <c r="AG466" s="16">
        <v>660</v>
      </c>
      <c r="AH466" s="16">
        <v>123</v>
      </c>
      <c r="AI466" s="16">
        <v>120</v>
      </c>
      <c r="AJ466" s="16">
        <v>274</v>
      </c>
      <c r="AK466" s="16">
        <v>44</v>
      </c>
      <c r="AL466" s="16">
        <v>43</v>
      </c>
      <c r="AM466" s="16">
        <v>413</v>
      </c>
      <c r="AO466" s="16">
        <v>321</v>
      </c>
      <c r="AP466" s="16">
        <v>538</v>
      </c>
      <c r="AQ466" s="16">
        <v>134</v>
      </c>
      <c r="AR466" s="16">
        <v>200</v>
      </c>
      <c r="AS466" s="16">
        <v>442</v>
      </c>
      <c r="AT466" s="16">
        <v>36</v>
      </c>
      <c r="AU466" s="16">
        <v>136</v>
      </c>
      <c r="AV466" s="16">
        <v>151</v>
      </c>
      <c r="AW466" s="16">
        <v>75</v>
      </c>
    </row>
    <row r="467" spans="2:49" x14ac:dyDescent="0.35">
      <c r="B467" s="17" t="s">
        <v>229</v>
      </c>
      <c r="C467" s="18">
        <v>0.1162765555033493</v>
      </c>
      <c r="D467" s="18">
        <v>6.4610837624333464E-2</v>
      </c>
      <c r="E467" s="18">
        <v>9.4222889583802066E-2</v>
      </c>
      <c r="F467" s="18">
        <v>0.12466873008502589</v>
      </c>
      <c r="G467" s="18">
        <v>0.10477037280799591</v>
      </c>
      <c r="H467" s="18">
        <v>0.14618450843776951</v>
      </c>
      <c r="I467" s="18">
        <v>0.13607796677722439</v>
      </c>
      <c r="K467" s="18">
        <v>0.13598998011822711</v>
      </c>
      <c r="L467" s="18">
        <v>9.8385220293754128E-2</v>
      </c>
      <c r="N467" s="18">
        <v>0.15263668879345629</v>
      </c>
      <c r="O467" s="18">
        <v>8.1142353537679415E-2</v>
      </c>
      <c r="P467" s="18">
        <v>0.1552865293885079</v>
      </c>
      <c r="Q467" s="18">
        <v>9.5279273069956996E-2</v>
      </c>
      <c r="R467" s="18">
        <v>0.10077778297814451</v>
      </c>
      <c r="S467" s="18">
        <v>0.18477648979796019</v>
      </c>
      <c r="T467" s="18">
        <v>0.1108490396420342</v>
      </c>
      <c r="V467" s="18">
        <v>0.15269489513044779</v>
      </c>
      <c r="W467" s="18">
        <v>0.1015980715264158</v>
      </c>
      <c r="X467" s="18">
        <v>0.10191479514607921</v>
      </c>
      <c r="Y467" s="18">
        <v>0.16103598876042829</v>
      </c>
      <c r="Z467" s="18">
        <v>0.1585863630187192</v>
      </c>
      <c r="AA467" s="18">
        <v>0.10936138749893889</v>
      </c>
      <c r="AB467" s="18">
        <v>7.6743152696916631E-2</v>
      </c>
      <c r="AC467" s="18">
        <v>7.9787679581114865E-2</v>
      </c>
      <c r="AD467" s="18">
        <v>0.15276376870422781</v>
      </c>
      <c r="AF467" s="18">
        <v>0.14910219312465209</v>
      </c>
      <c r="AG467" s="18">
        <v>9.6254138046000678E-2</v>
      </c>
      <c r="AH467" s="18">
        <v>9.6156457097756484E-2</v>
      </c>
      <c r="AI467" s="18">
        <v>0.1298305990566791</v>
      </c>
      <c r="AJ467" s="18">
        <v>0.16722011963917341</v>
      </c>
      <c r="AK467" s="18">
        <v>0.12365437199141679</v>
      </c>
      <c r="AL467" s="18">
        <v>9.4516865312355841E-2</v>
      </c>
      <c r="AM467" s="18">
        <v>8.97895488989435E-2</v>
      </c>
      <c r="AO467" s="18">
        <v>0.13711997851721991</v>
      </c>
      <c r="AP467" s="18">
        <v>0.1007995293790689</v>
      </c>
      <c r="AQ467" s="18">
        <v>0.1048956357583288</v>
      </c>
      <c r="AR467" s="18">
        <v>7.4171275317947372E-2</v>
      </c>
      <c r="AS467" s="18">
        <v>0.1759842876348732</v>
      </c>
      <c r="AT467" s="18">
        <v>0.16222477648879341</v>
      </c>
      <c r="AU467" s="18">
        <v>5.1992859167880719E-2</v>
      </c>
      <c r="AV467" s="18">
        <v>4.7591934886990893E-2</v>
      </c>
      <c r="AW467" s="18">
        <v>0.15119035373158851</v>
      </c>
    </row>
    <row r="468" spans="2:49" x14ac:dyDescent="0.35">
      <c r="B468" s="17" t="s">
        <v>149</v>
      </c>
      <c r="C468" s="18">
        <v>0.30521336872497129</v>
      </c>
      <c r="D468" s="18">
        <v>0.2490017398295713</v>
      </c>
      <c r="E468" s="18">
        <v>0.30916612352963968</v>
      </c>
      <c r="F468" s="18">
        <v>0.29453698298124731</v>
      </c>
      <c r="G468" s="18">
        <v>0.28017835738100427</v>
      </c>
      <c r="H468" s="18">
        <v>0.3233440192677155</v>
      </c>
      <c r="I468" s="18">
        <v>0.33885290244844612</v>
      </c>
      <c r="K468" s="18">
        <v>0.28437837401703842</v>
      </c>
      <c r="L468" s="18">
        <v>0.32475975726574979</v>
      </c>
      <c r="N468" s="18">
        <v>0.32483433518266952</v>
      </c>
      <c r="O468" s="18">
        <v>0.26579103173250551</v>
      </c>
      <c r="P468" s="18">
        <v>0.30436136337351771</v>
      </c>
      <c r="Q468" s="18">
        <v>0.30890586907928241</v>
      </c>
      <c r="R468" s="18">
        <v>0.31372593794094711</v>
      </c>
      <c r="S468" s="18">
        <v>0.34041110316439921</v>
      </c>
      <c r="T468" s="18">
        <v>0.34231327855121019</v>
      </c>
      <c r="V468" s="18">
        <v>0.33647168166400171</v>
      </c>
      <c r="W468" s="18">
        <v>0.32172261432083549</v>
      </c>
      <c r="X468" s="18">
        <v>0.28282592819107588</v>
      </c>
      <c r="Y468" s="18">
        <v>0.30369254878914792</v>
      </c>
      <c r="Z468" s="18">
        <v>0.43494479706988309</v>
      </c>
      <c r="AA468" s="18">
        <v>0.26000319223769919</v>
      </c>
      <c r="AB468" s="18">
        <v>0.25342924841269021</v>
      </c>
      <c r="AC468" s="18">
        <v>0.14572595152134121</v>
      </c>
      <c r="AD468" s="18">
        <v>0.33883497019415421</v>
      </c>
      <c r="AF468" s="18">
        <v>0.33541913144641411</v>
      </c>
      <c r="AG468" s="18">
        <v>0.31016055000164028</v>
      </c>
      <c r="AH468" s="18">
        <v>0.2780448209721823</v>
      </c>
      <c r="AI468" s="18">
        <v>0.27995469969355569</v>
      </c>
      <c r="AJ468" s="18">
        <v>0.37707761337947188</v>
      </c>
      <c r="AK468" s="18">
        <v>0.19454832615013029</v>
      </c>
      <c r="AL468" s="18">
        <v>0.16386174174445409</v>
      </c>
      <c r="AM468" s="18">
        <v>0.26551135634697243</v>
      </c>
      <c r="AO468" s="18">
        <v>0.32540480986026132</v>
      </c>
      <c r="AP468" s="18">
        <v>0.29358773011966971</v>
      </c>
      <c r="AQ468" s="18">
        <v>0.27970764379665303</v>
      </c>
      <c r="AR468" s="18">
        <v>0.24107720133723909</v>
      </c>
      <c r="AS468" s="18">
        <v>0.36180709305654479</v>
      </c>
      <c r="AT468" s="18">
        <v>0.22873144073670429</v>
      </c>
      <c r="AU468" s="18">
        <v>0.27702053716894431</v>
      </c>
      <c r="AV468" s="18">
        <v>0.25511094752204599</v>
      </c>
      <c r="AW468" s="18">
        <v>0.37300125262847511</v>
      </c>
    </row>
    <row r="469" spans="2:49" x14ac:dyDescent="0.35">
      <c r="B469" s="17" t="s">
        <v>230</v>
      </c>
      <c r="C469" s="18">
        <v>0.23666991416272029</v>
      </c>
      <c r="D469" s="18">
        <v>0.28495438790329658</v>
      </c>
      <c r="E469" s="18">
        <v>0.2267895022848738</v>
      </c>
      <c r="F469" s="18">
        <v>0.2006010653591368</v>
      </c>
      <c r="G469" s="18">
        <v>0.27824462041439618</v>
      </c>
      <c r="H469" s="18">
        <v>0.20584485272821629</v>
      </c>
      <c r="I469" s="18">
        <v>0.24196635497696631</v>
      </c>
      <c r="K469" s="18">
        <v>0.25173060826357402</v>
      </c>
      <c r="L469" s="18">
        <v>0.2230440786392992</v>
      </c>
      <c r="N469" s="18">
        <v>0.2293531067833024</v>
      </c>
      <c r="O469" s="18">
        <v>0.28031958262027951</v>
      </c>
      <c r="P469" s="18">
        <v>0.23150376138317719</v>
      </c>
      <c r="Q469" s="18">
        <v>0.21799083647405809</v>
      </c>
      <c r="R469" s="18">
        <v>0.22626032306935581</v>
      </c>
      <c r="S469" s="18">
        <v>0.18284842480796101</v>
      </c>
      <c r="T469" s="18">
        <v>0.2164779582859577</v>
      </c>
      <c r="V469" s="18">
        <v>0.2449995505469347</v>
      </c>
      <c r="W469" s="18">
        <v>0.22603307735016659</v>
      </c>
      <c r="X469" s="18">
        <v>0.1452407757748399</v>
      </c>
      <c r="Y469" s="18">
        <v>0.12524453833378829</v>
      </c>
      <c r="Z469" s="18">
        <v>0.32590416662939331</v>
      </c>
      <c r="AA469" s="18">
        <v>0.15587694845280359</v>
      </c>
      <c r="AB469" s="18">
        <v>0.26904746751044861</v>
      </c>
      <c r="AC469" s="18">
        <v>0.33072077334510369</v>
      </c>
      <c r="AD469" s="18">
        <v>0.2334768171146884</v>
      </c>
      <c r="AF469" s="18">
        <v>0.240639596252577</v>
      </c>
      <c r="AG469" s="18">
        <v>0.23352364778320051</v>
      </c>
      <c r="AH469" s="18">
        <v>0.1808325651295197</v>
      </c>
      <c r="AI469" s="18">
        <v>0.18740854815910871</v>
      </c>
      <c r="AJ469" s="18">
        <v>0.25302595689793439</v>
      </c>
      <c r="AK469" s="18">
        <v>0.29812887971744451</v>
      </c>
      <c r="AL469" s="18">
        <v>0.29359247534482352</v>
      </c>
      <c r="AM469" s="18">
        <v>0.24591794447830989</v>
      </c>
      <c r="AO469" s="18">
        <v>0.2448402798680942</v>
      </c>
      <c r="AP469" s="18">
        <v>0.24249255715229531</v>
      </c>
      <c r="AQ469" s="18">
        <v>0.19382891078012129</v>
      </c>
      <c r="AR469" s="18">
        <v>0.19393539177130409</v>
      </c>
      <c r="AS469" s="18">
        <v>0.2258149307651533</v>
      </c>
      <c r="AT469" s="18">
        <v>0.24759612332524661</v>
      </c>
      <c r="AU469" s="18">
        <v>0.27172371199805778</v>
      </c>
      <c r="AV469" s="18">
        <v>0.3017572160852402</v>
      </c>
      <c r="AW469" s="18">
        <v>0.21467231119502411</v>
      </c>
    </row>
    <row r="470" spans="2:49" x14ac:dyDescent="0.35">
      <c r="B470" s="17" t="s">
        <v>151</v>
      </c>
      <c r="C470" s="18">
        <v>0.2133030968380307</v>
      </c>
      <c r="D470" s="18">
        <v>0.26942647200884379</v>
      </c>
      <c r="E470" s="18">
        <v>0.22940975788767029</v>
      </c>
      <c r="F470" s="18">
        <v>0.22543028877080809</v>
      </c>
      <c r="G470" s="18">
        <v>0.18790570569219461</v>
      </c>
      <c r="H470" s="18">
        <v>0.21064566429750139</v>
      </c>
      <c r="I470" s="18">
        <v>0.18655672743229351</v>
      </c>
      <c r="K470" s="18">
        <v>0.2035479928639034</v>
      </c>
      <c r="L470" s="18">
        <v>0.22174511423653159</v>
      </c>
      <c r="N470" s="18">
        <v>0.15689440784788031</v>
      </c>
      <c r="O470" s="18">
        <v>0.24858506531576069</v>
      </c>
      <c r="P470" s="18">
        <v>0.19290712354058889</v>
      </c>
      <c r="Q470" s="18">
        <v>0.25891723638953629</v>
      </c>
      <c r="R470" s="18">
        <v>0.24710542829275159</v>
      </c>
      <c r="S470" s="18">
        <v>9.5821407466280581E-2</v>
      </c>
      <c r="T470" s="18">
        <v>0.1121836446934113</v>
      </c>
      <c r="V470" s="18">
        <v>0.16167881942291421</v>
      </c>
      <c r="W470" s="18">
        <v>0.2434347201642611</v>
      </c>
      <c r="X470" s="18">
        <v>0.29678798338146051</v>
      </c>
      <c r="Y470" s="18">
        <v>0.24282826454517251</v>
      </c>
      <c r="Z470" s="18">
        <v>5.4458266265235353E-2</v>
      </c>
      <c r="AA470" s="18">
        <v>0.29016850037370778</v>
      </c>
      <c r="AB470" s="18">
        <v>0.24561652995475841</v>
      </c>
      <c r="AC470" s="18">
        <v>0.1137843964691858</v>
      </c>
      <c r="AD470" s="18">
        <v>0.17656608877720051</v>
      </c>
      <c r="AF470" s="18">
        <v>0.15969481238691791</v>
      </c>
      <c r="AG470" s="18">
        <v>0.25974821503785528</v>
      </c>
      <c r="AH470" s="18">
        <v>0.30627510890752241</v>
      </c>
      <c r="AI470" s="18">
        <v>0.26497296787967678</v>
      </c>
      <c r="AJ470" s="18">
        <v>0.1078780874273074</v>
      </c>
      <c r="AK470" s="18">
        <v>0.18256134098300009</v>
      </c>
      <c r="AL470" s="18">
        <v>7.1893496711264035E-2</v>
      </c>
      <c r="AM470" s="18">
        <v>0.23039384172878291</v>
      </c>
      <c r="AO470" s="18">
        <v>0.19552539942470351</v>
      </c>
      <c r="AP470" s="18">
        <v>0.25734839015988359</v>
      </c>
      <c r="AQ470" s="18">
        <v>0.2902535700515666</v>
      </c>
      <c r="AR470" s="18">
        <v>0.36330962114650001</v>
      </c>
      <c r="AS470" s="18">
        <v>0.12871708850370059</v>
      </c>
      <c r="AT470" s="18">
        <v>0.1953465130335115</v>
      </c>
      <c r="AU470" s="18">
        <v>0.14151161009363281</v>
      </c>
      <c r="AV470" s="18">
        <v>0.17407994379103309</v>
      </c>
      <c r="AW470" s="18">
        <v>0.15246356757543891</v>
      </c>
    </row>
    <row r="471" spans="2:49" x14ac:dyDescent="0.35">
      <c r="B471" s="17" t="s">
        <v>231</v>
      </c>
      <c r="C471" s="18">
        <v>6.6896362558024627E-2</v>
      </c>
      <c r="D471" s="18">
        <v>6.9017631734413665E-2</v>
      </c>
      <c r="E471" s="18">
        <v>8.9034594165376096E-2</v>
      </c>
      <c r="F471" s="18">
        <v>8.2949578852983541E-2</v>
      </c>
      <c r="G471" s="18">
        <v>7.2250217497274255E-2</v>
      </c>
      <c r="H471" s="18">
        <v>4.8444226006325072E-2</v>
      </c>
      <c r="I471" s="18">
        <v>4.7806353486896207E-2</v>
      </c>
      <c r="K471" s="18">
        <v>7.5519621096218265E-2</v>
      </c>
      <c r="L471" s="18">
        <v>5.915506695824857E-2</v>
      </c>
      <c r="N471" s="18">
        <v>6.5992537268969378E-2</v>
      </c>
      <c r="O471" s="18">
        <v>6.3405592134435626E-2</v>
      </c>
      <c r="P471" s="18">
        <v>7.2021302140022683E-2</v>
      </c>
      <c r="Q471" s="18">
        <v>7.0481741675604101E-2</v>
      </c>
      <c r="R471" s="18">
        <v>6.8068723715116672E-2</v>
      </c>
      <c r="S471" s="18">
        <v>0.1145136775620967</v>
      </c>
      <c r="T471" s="18">
        <v>2.759244401338614E-2</v>
      </c>
      <c r="V471" s="18">
        <v>5.9525439478899822E-2</v>
      </c>
      <c r="W471" s="18">
        <v>6.3868182513214161E-2</v>
      </c>
      <c r="X471" s="18">
        <v>8.060601481329574E-2</v>
      </c>
      <c r="Y471" s="18">
        <v>0.13554501084588871</v>
      </c>
      <c r="Z471" s="18">
        <v>0</v>
      </c>
      <c r="AA471" s="18">
        <v>0.16168143172235469</v>
      </c>
      <c r="AB471" s="18">
        <v>6.669371842181171E-2</v>
      </c>
      <c r="AC471" s="18">
        <v>4.8303440931765272E-2</v>
      </c>
      <c r="AD471" s="18">
        <v>6.3335324084558595E-2</v>
      </c>
      <c r="AF471" s="18">
        <v>6.4233278661918206E-2</v>
      </c>
      <c r="AG471" s="18">
        <v>6.9295339396218139E-2</v>
      </c>
      <c r="AH471" s="18">
        <v>7.8465477128464106E-2</v>
      </c>
      <c r="AI471" s="18">
        <v>6.2913926205423118E-2</v>
      </c>
      <c r="AJ471" s="18">
        <v>5.8600897330266043E-2</v>
      </c>
      <c r="AK471" s="18">
        <v>0.13175685240875931</v>
      </c>
      <c r="AL471" s="18">
        <v>4.6479322894957618E-2</v>
      </c>
      <c r="AM471" s="18">
        <v>6.3779059834508225E-2</v>
      </c>
      <c r="AO471" s="18">
        <v>4.6739153172809973E-2</v>
      </c>
      <c r="AP471" s="18">
        <v>7.4257397343178627E-2</v>
      </c>
      <c r="AQ471" s="18">
        <v>7.2058002143903205E-2</v>
      </c>
      <c r="AR471" s="18">
        <v>7.9504400214325532E-2</v>
      </c>
      <c r="AS471" s="18">
        <v>5.8286921370331993E-2</v>
      </c>
      <c r="AT471" s="18">
        <v>0.112675848682153</v>
      </c>
      <c r="AU471" s="18">
        <v>6.9380335103170265E-2</v>
      </c>
      <c r="AV471" s="18">
        <v>6.7848388861490014E-2</v>
      </c>
      <c r="AW471" s="18">
        <v>8.0140824114663778E-2</v>
      </c>
    </row>
    <row r="472" spans="2:49" x14ac:dyDescent="0.35">
      <c r="B472" s="17" t="s">
        <v>80</v>
      </c>
      <c r="C472" s="18">
        <v>6.1640702212903742E-2</v>
      </c>
      <c r="D472" s="18">
        <v>6.2988930899540954E-2</v>
      </c>
      <c r="E472" s="18">
        <v>5.1377132548637919E-2</v>
      </c>
      <c r="F472" s="18">
        <v>7.1813353950798339E-2</v>
      </c>
      <c r="G472" s="18">
        <v>7.6650726207134812E-2</v>
      </c>
      <c r="H472" s="18">
        <v>6.5536729262472004E-2</v>
      </c>
      <c r="I472" s="18">
        <v>4.873969487817343E-2</v>
      </c>
      <c r="K472" s="18">
        <v>4.8833423641038792E-2</v>
      </c>
      <c r="L472" s="18">
        <v>7.2910762606416671E-2</v>
      </c>
      <c r="N472" s="18">
        <v>7.0288924123721952E-2</v>
      </c>
      <c r="O472" s="18">
        <v>6.0756374659339182E-2</v>
      </c>
      <c r="P472" s="18">
        <v>4.3919920174185362E-2</v>
      </c>
      <c r="Q472" s="18">
        <v>4.8425043311561992E-2</v>
      </c>
      <c r="R472" s="18">
        <v>4.4061804003684382E-2</v>
      </c>
      <c r="S472" s="18">
        <v>8.1628897201302245E-2</v>
      </c>
      <c r="T472" s="18">
        <v>0.1905836348140004</v>
      </c>
      <c r="V472" s="18">
        <v>4.4629613756801662E-2</v>
      </c>
      <c r="W472" s="18">
        <v>4.334333412510686E-2</v>
      </c>
      <c r="X472" s="18">
        <v>9.2624502693248706E-2</v>
      </c>
      <c r="Y472" s="18">
        <v>3.1653648725574378E-2</v>
      </c>
      <c r="Z472" s="18">
        <v>2.6106407016769129E-2</v>
      </c>
      <c r="AA472" s="18">
        <v>2.2908539714495881E-2</v>
      </c>
      <c r="AB472" s="18">
        <v>8.8469883003374702E-2</v>
      </c>
      <c r="AC472" s="18">
        <v>0.28167775815148882</v>
      </c>
      <c r="AD472" s="18">
        <v>3.502303112517053E-2</v>
      </c>
      <c r="AF472" s="18">
        <v>5.091098812752072E-2</v>
      </c>
      <c r="AG472" s="18">
        <v>3.1018109735085231E-2</v>
      </c>
      <c r="AH472" s="18">
        <v>6.0225570764554807E-2</v>
      </c>
      <c r="AI472" s="18">
        <v>7.4919259005556418E-2</v>
      </c>
      <c r="AJ472" s="18">
        <v>3.6197325325846831E-2</v>
      </c>
      <c r="AK472" s="18">
        <v>6.9350228749248982E-2</v>
      </c>
      <c r="AL472" s="18">
        <v>0.32965609799214479</v>
      </c>
      <c r="AM472" s="18">
        <v>0.1046082487124831</v>
      </c>
      <c r="AO472" s="18">
        <v>5.0370379156911171E-2</v>
      </c>
      <c r="AP472" s="18">
        <v>3.151439584590409E-2</v>
      </c>
      <c r="AQ472" s="18">
        <v>5.9256237469427042E-2</v>
      </c>
      <c r="AR472" s="18">
        <v>4.8002110212683892E-2</v>
      </c>
      <c r="AS472" s="18">
        <v>4.9389678669396073E-2</v>
      </c>
      <c r="AT472" s="18">
        <v>5.3425297733591157E-2</v>
      </c>
      <c r="AU472" s="18">
        <v>0.1883709464683142</v>
      </c>
      <c r="AV472" s="18">
        <v>0.15361156885319971</v>
      </c>
      <c r="AW472" s="18">
        <v>2.8531690754809481E-2</v>
      </c>
    </row>
    <row r="474" spans="2:49" ht="58" x14ac:dyDescent="0.35">
      <c r="B474" s="14" t="s">
        <v>232</v>
      </c>
    </row>
    <row r="475" spans="2:49" x14ac:dyDescent="0.35">
      <c r="B475" s="15" t="s">
        <v>18</v>
      </c>
    </row>
    <row r="476" spans="2:49" x14ac:dyDescent="0.35">
      <c r="B476" s="11" t="s">
        <v>59</v>
      </c>
      <c r="C476" s="16">
        <v>2028</v>
      </c>
      <c r="D476" s="16">
        <v>248</v>
      </c>
      <c r="E476" s="16">
        <v>354</v>
      </c>
      <c r="F476" s="16">
        <v>365</v>
      </c>
      <c r="G476" s="16">
        <v>348</v>
      </c>
      <c r="H476" s="16">
        <v>295</v>
      </c>
      <c r="I476" s="16">
        <v>418</v>
      </c>
      <c r="K476" s="16">
        <v>1004</v>
      </c>
      <c r="L476" s="16">
        <v>1018</v>
      </c>
      <c r="N476" s="16">
        <v>515</v>
      </c>
      <c r="O476" s="16">
        <v>455</v>
      </c>
      <c r="P476" s="16">
        <v>200</v>
      </c>
      <c r="Q476" s="16">
        <v>507</v>
      </c>
      <c r="R476" s="16">
        <v>238</v>
      </c>
      <c r="S476" s="16">
        <v>44</v>
      </c>
      <c r="T476" s="16">
        <v>69</v>
      </c>
      <c r="V476" s="16">
        <v>565</v>
      </c>
      <c r="W476" s="16">
        <v>604</v>
      </c>
      <c r="X476" s="16">
        <v>114</v>
      </c>
      <c r="Y476" s="16">
        <v>70</v>
      </c>
      <c r="Z476" s="16">
        <v>36</v>
      </c>
      <c r="AA476" s="16">
        <v>44</v>
      </c>
      <c r="AB476" s="16">
        <v>442</v>
      </c>
      <c r="AC476" s="16">
        <v>63</v>
      </c>
      <c r="AD476" s="16">
        <v>90</v>
      </c>
      <c r="AF476" s="16">
        <v>336</v>
      </c>
      <c r="AG476" s="16">
        <v>677</v>
      </c>
      <c r="AH476" s="16">
        <v>121</v>
      </c>
      <c r="AI476" s="16">
        <v>125</v>
      </c>
      <c r="AJ476" s="16">
        <v>261</v>
      </c>
      <c r="AK476" s="16">
        <v>43</v>
      </c>
      <c r="AL476" s="16">
        <v>45</v>
      </c>
      <c r="AM476" s="16">
        <v>420</v>
      </c>
      <c r="AO476" s="16">
        <v>312</v>
      </c>
      <c r="AP476" s="16">
        <v>557</v>
      </c>
      <c r="AQ476" s="16">
        <v>134</v>
      </c>
      <c r="AR476" s="16">
        <v>212</v>
      </c>
      <c r="AS476" s="16">
        <v>419</v>
      </c>
      <c r="AT476" s="16">
        <v>33</v>
      </c>
      <c r="AU476" s="16">
        <v>137</v>
      </c>
      <c r="AV476" s="16">
        <v>147</v>
      </c>
      <c r="AW476" s="16">
        <v>77</v>
      </c>
    </row>
    <row r="477" spans="2:49" x14ac:dyDescent="0.35">
      <c r="B477" s="12" t="s">
        <v>60</v>
      </c>
      <c r="C477" s="16">
        <v>2032</v>
      </c>
      <c r="D477" s="16">
        <v>215</v>
      </c>
      <c r="E477" s="16">
        <v>345</v>
      </c>
      <c r="F477" s="16">
        <v>345</v>
      </c>
      <c r="G477" s="16">
        <v>314</v>
      </c>
      <c r="H477" s="16">
        <v>328</v>
      </c>
      <c r="I477" s="16">
        <v>485</v>
      </c>
      <c r="K477" s="16">
        <v>981</v>
      </c>
      <c r="L477" s="16">
        <v>1045</v>
      </c>
      <c r="N477" s="16">
        <v>540</v>
      </c>
      <c r="O477" s="16">
        <v>458</v>
      </c>
      <c r="P477" s="16">
        <v>208</v>
      </c>
      <c r="Q477" s="16">
        <v>495</v>
      </c>
      <c r="R477" s="16">
        <v>222</v>
      </c>
      <c r="S477" s="16">
        <v>37</v>
      </c>
      <c r="T477" s="16">
        <v>71</v>
      </c>
      <c r="V477" s="16">
        <v>598</v>
      </c>
      <c r="W477" s="16">
        <v>590</v>
      </c>
      <c r="X477" s="16">
        <v>115</v>
      </c>
      <c r="Y477" s="16">
        <v>67</v>
      </c>
      <c r="Z477" s="16">
        <v>39</v>
      </c>
      <c r="AA477" s="16">
        <v>44</v>
      </c>
      <c r="AB477" s="16">
        <v>427</v>
      </c>
      <c r="AC477" s="16">
        <v>61</v>
      </c>
      <c r="AD477" s="16">
        <v>90</v>
      </c>
      <c r="AF477" s="16">
        <v>355</v>
      </c>
      <c r="AG477" s="16">
        <v>660</v>
      </c>
      <c r="AH477" s="16">
        <v>123</v>
      </c>
      <c r="AI477" s="16">
        <v>120</v>
      </c>
      <c r="AJ477" s="16">
        <v>274</v>
      </c>
      <c r="AK477" s="16">
        <v>44</v>
      </c>
      <c r="AL477" s="16">
        <v>43</v>
      </c>
      <c r="AM477" s="16">
        <v>413</v>
      </c>
      <c r="AO477" s="16">
        <v>321</v>
      </c>
      <c r="AP477" s="16">
        <v>538</v>
      </c>
      <c r="AQ477" s="16">
        <v>134</v>
      </c>
      <c r="AR477" s="16">
        <v>200</v>
      </c>
      <c r="AS477" s="16">
        <v>442</v>
      </c>
      <c r="AT477" s="16">
        <v>36</v>
      </c>
      <c r="AU477" s="16">
        <v>136</v>
      </c>
      <c r="AV477" s="16">
        <v>151</v>
      </c>
      <c r="AW477" s="16">
        <v>75</v>
      </c>
    </row>
    <row r="478" spans="2:49" x14ac:dyDescent="0.35">
      <c r="B478" s="17" t="s">
        <v>229</v>
      </c>
      <c r="C478" s="18">
        <v>0.1117603911429792</v>
      </c>
      <c r="D478" s="18">
        <v>7.7776345906472713E-2</v>
      </c>
      <c r="E478" s="18">
        <v>0.10207812232093059</v>
      </c>
      <c r="F478" s="18">
        <v>9.2526553423177185E-2</v>
      </c>
      <c r="G478" s="18">
        <v>6.9668311671269426E-2</v>
      </c>
      <c r="H478" s="18">
        <v>0.1495694761492817</v>
      </c>
      <c r="I478" s="18">
        <v>0.14904622006765139</v>
      </c>
      <c r="K478" s="18">
        <v>0.14827826654676901</v>
      </c>
      <c r="L478" s="18">
        <v>7.8068895199068566E-2</v>
      </c>
      <c r="N478" s="18">
        <v>0.1162375531666754</v>
      </c>
      <c r="O478" s="18">
        <v>9.0247817635856681E-2</v>
      </c>
      <c r="P478" s="18">
        <v>0.17636957974806949</v>
      </c>
      <c r="Q478" s="18">
        <v>8.477366053233229E-2</v>
      </c>
      <c r="R478" s="18">
        <v>0.1096028940329737</v>
      </c>
      <c r="S478" s="18">
        <v>0.30717815336815912</v>
      </c>
      <c r="T478" s="18">
        <v>0.1196815763488038</v>
      </c>
      <c r="V478" s="18">
        <v>0.19848172374305409</v>
      </c>
      <c r="W478" s="18">
        <v>8.3722834811096061E-2</v>
      </c>
      <c r="X478" s="18">
        <v>6.5745058000613019E-2</v>
      </c>
      <c r="Y478" s="18">
        <v>5.0134171113686912E-2</v>
      </c>
      <c r="Z478" s="18">
        <v>0.17715243531128791</v>
      </c>
      <c r="AA478" s="18">
        <v>4.3576946023782877E-2</v>
      </c>
      <c r="AB478" s="18">
        <v>6.4350262211293516E-2</v>
      </c>
      <c r="AC478" s="18">
        <v>1.544580810501424E-2</v>
      </c>
      <c r="AD478" s="18">
        <v>0.1188470000661367</v>
      </c>
      <c r="AF478" s="18">
        <v>0.1700971112829131</v>
      </c>
      <c r="AG478" s="18">
        <v>8.4178799962387682E-2</v>
      </c>
      <c r="AH478" s="18">
        <v>6.5069294752480439E-2</v>
      </c>
      <c r="AI478" s="18">
        <v>6.8204297184592338E-2</v>
      </c>
      <c r="AJ478" s="18">
        <v>0.2388960746062975</v>
      </c>
      <c r="AK478" s="18">
        <v>0.15220571765838159</v>
      </c>
      <c r="AL478" s="18">
        <v>2.2031561085430869E-2</v>
      </c>
      <c r="AM478" s="18">
        <v>5.2859463978789177E-2</v>
      </c>
      <c r="AO478" s="18">
        <v>0.17535044527598881</v>
      </c>
      <c r="AP478" s="18">
        <v>7.771525125244394E-2</v>
      </c>
      <c r="AQ478" s="18">
        <v>4.6654493894000768E-2</v>
      </c>
      <c r="AR478" s="18">
        <v>4.1429086104100177E-2</v>
      </c>
      <c r="AS478" s="18">
        <v>0.1901885530496171</v>
      </c>
      <c r="AT478" s="18">
        <v>0.15196360147357829</v>
      </c>
      <c r="AU478" s="18">
        <v>4.6949443827646611E-2</v>
      </c>
      <c r="AV478" s="18">
        <v>2.8475616677929961E-2</v>
      </c>
      <c r="AW478" s="18">
        <v>0.19060932152246701</v>
      </c>
    </row>
    <row r="479" spans="2:49" x14ac:dyDescent="0.35">
      <c r="B479" s="17" t="s">
        <v>149</v>
      </c>
      <c r="C479" s="18">
        <v>0.27374608322242699</v>
      </c>
      <c r="D479" s="18">
        <v>0.19993192893137099</v>
      </c>
      <c r="E479" s="18">
        <v>0.29545005106535921</v>
      </c>
      <c r="F479" s="18">
        <v>0.27860474518642597</v>
      </c>
      <c r="G479" s="18">
        <v>0.28259317178463228</v>
      </c>
      <c r="H479" s="18">
        <v>0.24790151031656249</v>
      </c>
      <c r="I479" s="18">
        <v>0.29936512687646061</v>
      </c>
      <c r="K479" s="18">
        <v>0.30093864281639471</v>
      </c>
      <c r="L479" s="18">
        <v>0.24897159290816831</v>
      </c>
      <c r="N479" s="18">
        <v>0.27368279371675552</v>
      </c>
      <c r="O479" s="18">
        <v>0.2691250853895864</v>
      </c>
      <c r="P479" s="18">
        <v>0.24954335153247659</v>
      </c>
      <c r="Q479" s="18">
        <v>0.29123326348485012</v>
      </c>
      <c r="R479" s="18">
        <v>0.2980862316272278</v>
      </c>
      <c r="S479" s="18">
        <v>0.26541400378105012</v>
      </c>
      <c r="T479" s="18">
        <v>0.18120062010076379</v>
      </c>
      <c r="V479" s="18">
        <v>0.3397014017781827</v>
      </c>
      <c r="W479" s="18">
        <v>0.27144970107020561</v>
      </c>
      <c r="X479" s="18">
        <v>0.22522594116584921</v>
      </c>
      <c r="Y479" s="18">
        <v>0.1966142513260834</v>
      </c>
      <c r="Z479" s="18">
        <v>0.37222888942032839</v>
      </c>
      <c r="AA479" s="18">
        <v>0.34981809015080129</v>
      </c>
      <c r="AB479" s="18">
        <v>0.19138838441901829</v>
      </c>
      <c r="AC479" s="18">
        <v>0.26859992439219149</v>
      </c>
      <c r="AD479" s="18">
        <v>0.28299101418742439</v>
      </c>
      <c r="AF479" s="18">
        <v>0.38122853254024219</v>
      </c>
      <c r="AG479" s="18">
        <v>0.289674506156614</v>
      </c>
      <c r="AH479" s="18">
        <v>0.27446474982294922</v>
      </c>
      <c r="AI479" s="18">
        <v>0.22081305307307111</v>
      </c>
      <c r="AJ479" s="18">
        <v>0.31187477328822499</v>
      </c>
      <c r="AK479" s="18">
        <v>0.26877346703899713</v>
      </c>
      <c r="AL479" s="18">
        <v>0.16946822576170109</v>
      </c>
      <c r="AM479" s="18">
        <v>0.15693099216537021</v>
      </c>
      <c r="AO479" s="18">
        <v>0.35190671415079111</v>
      </c>
      <c r="AP479" s="18">
        <v>0.29888929670761383</v>
      </c>
      <c r="AQ479" s="18">
        <v>0.2449896263776381</v>
      </c>
      <c r="AR479" s="18">
        <v>0.16586988822414089</v>
      </c>
      <c r="AS479" s="18">
        <v>0.32044959893042751</v>
      </c>
      <c r="AT479" s="18">
        <v>0.2780455319426271</v>
      </c>
      <c r="AU479" s="18">
        <v>0.13167218144491091</v>
      </c>
      <c r="AV479" s="18">
        <v>0.1847445183356699</v>
      </c>
      <c r="AW479" s="18">
        <v>0.25617780423063702</v>
      </c>
    </row>
    <row r="480" spans="2:49" x14ac:dyDescent="0.35">
      <c r="B480" s="17" t="s">
        <v>230</v>
      </c>
      <c r="C480" s="18">
        <v>0.2968011702288994</v>
      </c>
      <c r="D480" s="18">
        <v>0.28505031078950532</v>
      </c>
      <c r="E480" s="18">
        <v>0.28792474440202642</v>
      </c>
      <c r="F480" s="18">
        <v>0.26750824927200378</v>
      </c>
      <c r="G480" s="18">
        <v>0.3258353615867865</v>
      </c>
      <c r="H480" s="18">
        <v>0.29821115710020429</v>
      </c>
      <c r="I480" s="18">
        <v>0.30944631839790349</v>
      </c>
      <c r="K480" s="18">
        <v>0.29132692724011788</v>
      </c>
      <c r="L480" s="18">
        <v>0.30351254234850328</v>
      </c>
      <c r="N480" s="18">
        <v>0.31731464829556488</v>
      </c>
      <c r="O480" s="18">
        <v>0.30527296628703549</v>
      </c>
      <c r="P480" s="18">
        <v>0.27665659944397852</v>
      </c>
      <c r="Q480" s="18">
        <v>0.27894882295061291</v>
      </c>
      <c r="R480" s="18">
        <v>0.27274280383540522</v>
      </c>
      <c r="S480" s="18">
        <v>0.20573459577730541</v>
      </c>
      <c r="T480" s="18">
        <v>0.3926372917519616</v>
      </c>
      <c r="V480" s="18">
        <v>0.27275457142640752</v>
      </c>
      <c r="W480" s="18">
        <v>0.29635243272456141</v>
      </c>
      <c r="X480" s="18">
        <v>0.30300506307343411</v>
      </c>
      <c r="Y480" s="18">
        <v>0.33902505441916619</v>
      </c>
      <c r="Z480" s="18">
        <v>0.35735522141693188</v>
      </c>
      <c r="AA480" s="18">
        <v>0.26281037499160492</v>
      </c>
      <c r="AB480" s="18">
        <v>0.30850672489314451</v>
      </c>
      <c r="AC480" s="18">
        <v>0.30069731381816772</v>
      </c>
      <c r="AD480" s="18">
        <v>0.35253671607680492</v>
      </c>
      <c r="AF480" s="18">
        <v>0.28558908755455981</v>
      </c>
      <c r="AG480" s="18">
        <v>0.29180924171098088</v>
      </c>
      <c r="AH480" s="18">
        <v>0.28338422061364382</v>
      </c>
      <c r="AI480" s="18">
        <v>0.25675824437990757</v>
      </c>
      <c r="AJ480" s="18">
        <v>0.30695523843430078</v>
      </c>
      <c r="AK480" s="18">
        <v>0.26409200269459088</v>
      </c>
      <c r="AL480" s="18">
        <v>0.242044732383419</v>
      </c>
      <c r="AM480" s="18">
        <v>0.33247437416350101</v>
      </c>
      <c r="AO480" s="18">
        <v>0.28831845671364248</v>
      </c>
      <c r="AP480" s="18">
        <v>0.28971596439916791</v>
      </c>
      <c r="AQ480" s="18">
        <v>0.32126480764645088</v>
      </c>
      <c r="AR480" s="18">
        <v>0.26255400755435337</v>
      </c>
      <c r="AS480" s="18">
        <v>0.30185567056603863</v>
      </c>
      <c r="AT480" s="18">
        <v>0.26895638755816942</v>
      </c>
      <c r="AU480" s="18">
        <v>0.29680909528018962</v>
      </c>
      <c r="AV480" s="18">
        <v>0.35729024179303032</v>
      </c>
      <c r="AW480" s="18">
        <v>0.29358258167796059</v>
      </c>
    </row>
    <row r="481" spans="2:49" x14ac:dyDescent="0.35">
      <c r="B481" s="17" t="s">
        <v>151</v>
      </c>
      <c r="C481" s="18">
        <v>0.19867164369847809</v>
      </c>
      <c r="D481" s="18">
        <v>0.29319087718195008</v>
      </c>
      <c r="E481" s="18">
        <v>0.18383912300825411</v>
      </c>
      <c r="F481" s="18">
        <v>0.20450463668371799</v>
      </c>
      <c r="G481" s="18">
        <v>0.20684090764927041</v>
      </c>
      <c r="H481" s="18">
        <v>0.18242197482221931</v>
      </c>
      <c r="I481" s="18">
        <v>0.16888133324170099</v>
      </c>
      <c r="K481" s="18">
        <v>0.1613356490889975</v>
      </c>
      <c r="L481" s="18">
        <v>0.23280840483228671</v>
      </c>
      <c r="N481" s="18">
        <v>0.17676660336635411</v>
      </c>
      <c r="O481" s="18">
        <v>0.21848134784877021</v>
      </c>
      <c r="P481" s="18">
        <v>0.20649617334199261</v>
      </c>
      <c r="Q481" s="18">
        <v>0.2079379027057468</v>
      </c>
      <c r="R481" s="18">
        <v>0.22386305349771279</v>
      </c>
      <c r="S481" s="18">
        <v>5.0633232197628032E-2</v>
      </c>
      <c r="T481" s="18">
        <v>0.14842502665202881</v>
      </c>
      <c r="V481" s="18">
        <v>0.13652910428415799</v>
      </c>
      <c r="W481" s="18">
        <v>0.22787537260067661</v>
      </c>
      <c r="X481" s="18">
        <v>0.24985423455324171</v>
      </c>
      <c r="Y481" s="18">
        <v>0.2749017139503192</v>
      </c>
      <c r="Z481" s="18">
        <v>3.2811932899582293E-2</v>
      </c>
      <c r="AA481" s="18">
        <v>0.21098893731297089</v>
      </c>
      <c r="AB481" s="18">
        <v>0.25966940726495008</v>
      </c>
      <c r="AC481" s="18">
        <v>7.87221314524717E-2</v>
      </c>
      <c r="AD481" s="18">
        <v>0.15727091813406771</v>
      </c>
      <c r="AF481" s="18">
        <v>0.1087394650087323</v>
      </c>
      <c r="AG481" s="18">
        <v>0.2199448803776107</v>
      </c>
      <c r="AH481" s="18">
        <v>0.27911332628030072</v>
      </c>
      <c r="AI481" s="18">
        <v>0.31877810652252331</v>
      </c>
      <c r="AJ481" s="18">
        <v>9.4738017230759183E-2</v>
      </c>
      <c r="AK481" s="18">
        <v>0.15710562647743179</v>
      </c>
      <c r="AL481" s="18">
        <v>0.1417259708353843</v>
      </c>
      <c r="AM481" s="18">
        <v>0.26258650600393058</v>
      </c>
      <c r="AO481" s="18">
        <v>0.12644030389411681</v>
      </c>
      <c r="AP481" s="18">
        <v>0.22481460131296349</v>
      </c>
      <c r="AQ481" s="18">
        <v>0.2808016350230273</v>
      </c>
      <c r="AR481" s="18">
        <v>0.34796913528211182</v>
      </c>
      <c r="AS481" s="18">
        <v>0.12769067076177271</v>
      </c>
      <c r="AT481" s="18">
        <v>0.1928555094855729</v>
      </c>
      <c r="AU481" s="18">
        <v>0.1982814535319137</v>
      </c>
      <c r="AV481" s="18">
        <v>0.21635979357490659</v>
      </c>
      <c r="AW481" s="18">
        <v>0.16240686425491979</v>
      </c>
    </row>
    <row r="482" spans="2:49" x14ac:dyDescent="0.35">
      <c r="B482" s="17" t="s">
        <v>231</v>
      </c>
      <c r="C482" s="18">
        <v>6.4852878014058604E-2</v>
      </c>
      <c r="D482" s="18">
        <v>9.8229240212267269E-2</v>
      </c>
      <c r="E482" s="18">
        <v>6.9898861251972519E-2</v>
      </c>
      <c r="F482" s="18">
        <v>6.6121856893999797E-2</v>
      </c>
      <c r="G482" s="18">
        <v>6.4209783861756839E-2</v>
      </c>
      <c r="H482" s="18">
        <v>7.6548080970801596E-2</v>
      </c>
      <c r="I482" s="18">
        <v>3.804523414978167E-2</v>
      </c>
      <c r="K482" s="18">
        <v>5.8187264750476107E-2</v>
      </c>
      <c r="L482" s="18">
        <v>7.0713914668428079E-2</v>
      </c>
      <c r="N482" s="18">
        <v>4.692245130971244E-2</v>
      </c>
      <c r="O482" s="18">
        <v>6.6435655375588321E-2</v>
      </c>
      <c r="P482" s="18">
        <v>5.2599164482992823E-2</v>
      </c>
      <c r="Q482" s="18">
        <v>9.2406308314492411E-2</v>
      </c>
      <c r="R482" s="18">
        <v>5.6684821345907493E-2</v>
      </c>
      <c r="S482" s="18">
        <v>8.9411117674555091E-2</v>
      </c>
      <c r="T482" s="18">
        <v>4.762990773080767E-2</v>
      </c>
      <c r="V482" s="18">
        <v>3.1765229734148352E-2</v>
      </c>
      <c r="W482" s="18">
        <v>8.2021057899078875E-2</v>
      </c>
      <c r="X482" s="18">
        <v>9.9557954907686708E-2</v>
      </c>
      <c r="Y482" s="18">
        <v>0.12921548925796139</v>
      </c>
      <c r="Z482" s="18">
        <v>0</v>
      </c>
      <c r="AA482" s="18">
        <v>0.13280565152084031</v>
      </c>
      <c r="AB482" s="18">
        <v>6.2769548443896928E-2</v>
      </c>
      <c r="AC482" s="18">
        <v>0.1068441843556715</v>
      </c>
      <c r="AD482" s="18">
        <v>5.6455218235091947E-2</v>
      </c>
      <c r="AF482" s="18">
        <v>3.4526545482835611E-2</v>
      </c>
      <c r="AG482" s="18">
        <v>8.3298162830670291E-2</v>
      </c>
      <c r="AH482" s="18">
        <v>7.7896305945298186E-2</v>
      </c>
      <c r="AI482" s="18">
        <v>0.1035950692340435</v>
      </c>
      <c r="AJ482" s="18">
        <v>1.074662708989339E-2</v>
      </c>
      <c r="AK482" s="18">
        <v>0.1116851467898267</v>
      </c>
      <c r="AL482" s="18">
        <v>0.13315454520729569</v>
      </c>
      <c r="AM482" s="18">
        <v>7.0174309646422739E-2</v>
      </c>
      <c r="AO482" s="18">
        <v>2.8743854751442349E-2</v>
      </c>
      <c r="AP482" s="18">
        <v>8.2087301849190081E-2</v>
      </c>
      <c r="AQ482" s="18">
        <v>8.5145895529588816E-2</v>
      </c>
      <c r="AR482" s="18">
        <v>0.14629375388938409</v>
      </c>
      <c r="AS482" s="18">
        <v>1.8846286489190851E-2</v>
      </c>
      <c r="AT482" s="18">
        <v>0.1081789695400525</v>
      </c>
      <c r="AU482" s="18">
        <v>8.6597191582796912E-2</v>
      </c>
      <c r="AV482" s="18">
        <v>6.5101462846951563E-2</v>
      </c>
      <c r="AW482" s="18">
        <v>5.3273133885187833E-2</v>
      </c>
    </row>
    <row r="483" spans="2:49" x14ac:dyDescent="0.35">
      <c r="B483" s="17" t="s">
        <v>80</v>
      </c>
      <c r="C483" s="18">
        <v>5.416783369315778E-2</v>
      </c>
      <c r="D483" s="18">
        <v>4.5821296978433429E-2</v>
      </c>
      <c r="E483" s="18">
        <v>6.0809097951457287E-2</v>
      </c>
      <c r="F483" s="18">
        <v>9.0733958540675105E-2</v>
      </c>
      <c r="G483" s="18">
        <v>5.0852463446284607E-2</v>
      </c>
      <c r="H483" s="18">
        <v>4.5347800640930323E-2</v>
      </c>
      <c r="I483" s="18">
        <v>3.5215767266501941E-2</v>
      </c>
      <c r="K483" s="18">
        <v>3.9933249557244713E-2</v>
      </c>
      <c r="L483" s="18">
        <v>6.5924650043544988E-2</v>
      </c>
      <c r="N483" s="18">
        <v>6.9075950144937531E-2</v>
      </c>
      <c r="O483" s="18">
        <v>5.0437127463162902E-2</v>
      </c>
      <c r="P483" s="18">
        <v>3.8335131450489751E-2</v>
      </c>
      <c r="Q483" s="18">
        <v>4.4700042011965473E-2</v>
      </c>
      <c r="R483" s="18">
        <v>3.9020195660773083E-2</v>
      </c>
      <c r="S483" s="18">
        <v>8.1628897201302245E-2</v>
      </c>
      <c r="T483" s="18">
        <v>0.1104255774156342</v>
      </c>
      <c r="V483" s="18">
        <v>2.076796903404908E-2</v>
      </c>
      <c r="W483" s="18">
        <v>3.8578600894381657E-2</v>
      </c>
      <c r="X483" s="18">
        <v>5.6611748299175348E-2</v>
      </c>
      <c r="Y483" s="18">
        <v>1.0109319932782889E-2</v>
      </c>
      <c r="Z483" s="18">
        <v>6.0451520951869522E-2</v>
      </c>
      <c r="AA483" s="18">
        <v>0</v>
      </c>
      <c r="AB483" s="18">
        <v>0.1133156727676968</v>
      </c>
      <c r="AC483" s="18">
        <v>0.229690637876483</v>
      </c>
      <c r="AD483" s="18">
        <v>3.1899133300474412E-2</v>
      </c>
      <c r="AF483" s="18">
        <v>1.9819258130717061E-2</v>
      </c>
      <c r="AG483" s="18">
        <v>3.1094408961736559E-2</v>
      </c>
      <c r="AH483" s="18">
        <v>2.0072102585327559E-2</v>
      </c>
      <c r="AI483" s="18">
        <v>3.1851229605862161E-2</v>
      </c>
      <c r="AJ483" s="18">
        <v>3.6789269350524109E-2</v>
      </c>
      <c r="AK483" s="18">
        <v>4.6138039340772062E-2</v>
      </c>
      <c r="AL483" s="18">
        <v>0.29157496472676891</v>
      </c>
      <c r="AM483" s="18">
        <v>0.1249743540419862</v>
      </c>
      <c r="AO483" s="18">
        <v>2.924022521401845E-2</v>
      </c>
      <c r="AP483" s="18">
        <v>2.6777584478620959E-2</v>
      </c>
      <c r="AQ483" s="18">
        <v>2.114354152929402E-2</v>
      </c>
      <c r="AR483" s="18">
        <v>3.5884128945909741E-2</v>
      </c>
      <c r="AS483" s="18">
        <v>4.096922020295328E-2</v>
      </c>
      <c r="AT483" s="18">
        <v>0</v>
      </c>
      <c r="AU483" s="18">
        <v>0.23969063433254231</v>
      </c>
      <c r="AV483" s="18">
        <v>0.14802836677151171</v>
      </c>
      <c r="AW483" s="18">
        <v>4.3950294428827641E-2</v>
      </c>
    </row>
    <row r="485" spans="2:49" ht="72.5" x14ac:dyDescent="0.35">
      <c r="B485" s="14" t="s">
        <v>233</v>
      </c>
    </row>
    <row r="486" spans="2:49" x14ac:dyDescent="0.35">
      <c r="B486" s="15" t="s">
        <v>18</v>
      </c>
    </row>
    <row r="487" spans="2:49" x14ac:dyDescent="0.35">
      <c r="B487" s="11" t="s">
        <v>59</v>
      </c>
      <c r="C487" s="16">
        <v>2028</v>
      </c>
      <c r="D487" s="16">
        <v>248</v>
      </c>
      <c r="E487" s="16">
        <v>354</v>
      </c>
      <c r="F487" s="16">
        <v>365</v>
      </c>
      <c r="G487" s="16">
        <v>348</v>
      </c>
      <c r="H487" s="16">
        <v>295</v>
      </c>
      <c r="I487" s="16">
        <v>418</v>
      </c>
      <c r="K487" s="16">
        <v>1004</v>
      </c>
      <c r="L487" s="16">
        <v>1018</v>
      </c>
      <c r="N487" s="16">
        <v>515</v>
      </c>
      <c r="O487" s="16">
        <v>455</v>
      </c>
      <c r="P487" s="16">
        <v>200</v>
      </c>
      <c r="Q487" s="16">
        <v>507</v>
      </c>
      <c r="R487" s="16">
        <v>238</v>
      </c>
      <c r="S487" s="16">
        <v>44</v>
      </c>
      <c r="T487" s="16">
        <v>69</v>
      </c>
      <c r="V487" s="16">
        <v>565</v>
      </c>
      <c r="W487" s="16">
        <v>604</v>
      </c>
      <c r="X487" s="16">
        <v>114</v>
      </c>
      <c r="Y487" s="16">
        <v>70</v>
      </c>
      <c r="Z487" s="16">
        <v>36</v>
      </c>
      <c r="AA487" s="16">
        <v>44</v>
      </c>
      <c r="AB487" s="16">
        <v>442</v>
      </c>
      <c r="AC487" s="16">
        <v>63</v>
      </c>
      <c r="AD487" s="16">
        <v>90</v>
      </c>
      <c r="AF487" s="16">
        <v>336</v>
      </c>
      <c r="AG487" s="16">
        <v>677</v>
      </c>
      <c r="AH487" s="16">
        <v>121</v>
      </c>
      <c r="AI487" s="16">
        <v>125</v>
      </c>
      <c r="AJ487" s="16">
        <v>261</v>
      </c>
      <c r="AK487" s="16">
        <v>43</v>
      </c>
      <c r="AL487" s="16">
        <v>45</v>
      </c>
      <c r="AM487" s="16">
        <v>420</v>
      </c>
      <c r="AO487" s="16">
        <v>312</v>
      </c>
      <c r="AP487" s="16">
        <v>557</v>
      </c>
      <c r="AQ487" s="16">
        <v>134</v>
      </c>
      <c r="AR487" s="16">
        <v>212</v>
      </c>
      <c r="AS487" s="16">
        <v>419</v>
      </c>
      <c r="AT487" s="16">
        <v>33</v>
      </c>
      <c r="AU487" s="16">
        <v>137</v>
      </c>
      <c r="AV487" s="16">
        <v>147</v>
      </c>
      <c r="AW487" s="16">
        <v>77</v>
      </c>
    </row>
    <row r="488" spans="2:49" x14ac:dyDescent="0.35">
      <c r="B488" s="12" t="s">
        <v>60</v>
      </c>
      <c r="C488" s="16">
        <v>2032</v>
      </c>
      <c r="D488" s="16">
        <v>215</v>
      </c>
      <c r="E488" s="16">
        <v>345</v>
      </c>
      <c r="F488" s="16">
        <v>345</v>
      </c>
      <c r="G488" s="16">
        <v>314</v>
      </c>
      <c r="H488" s="16">
        <v>328</v>
      </c>
      <c r="I488" s="16">
        <v>485</v>
      </c>
      <c r="K488" s="16">
        <v>981</v>
      </c>
      <c r="L488" s="16">
        <v>1045</v>
      </c>
      <c r="N488" s="16">
        <v>540</v>
      </c>
      <c r="O488" s="16">
        <v>458</v>
      </c>
      <c r="P488" s="16">
        <v>208</v>
      </c>
      <c r="Q488" s="16">
        <v>495</v>
      </c>
      <c r="R488" s="16">
        <v>222</v>
      </c>
      <c r="S488" s="16">
        <v>37</v>
      </c>
      <c r="T488" s="16">
        <v>71</v>
      </c>
      <c r="V488" s="16">
        <v>598</v>
      </c>
      <c r="W488" s="16">
        <v>590</v>
      </c>
      <c r="X488" s="16">
        <v>115</v>
      </c>
      <c r="Y488" s="16">
        <v>67</v>
      </c>
      <c r="Z488" s="16">
        <v>39</v>
      </c>
      <c r="AA488" s="16">
        <v>44</v>
      </c>
      <c r="AB488" s="16">
        <v>427</v>
      </c>
      <c r="AC488" s="16">
        <v>61</v>
      </c>
      <c r="AD488" s="16">
        <v>90</v>
      </c>
      <c r="AF488" s="16">
        <v>355</v>
      </c>
      <c r="AG488" s="16">
        <v>660</v>
      </c>
      <c r="AH488" s="16">
        <v>123</v>
      </c>
      <c r="AI488" s="16">
        <v>120</v>
      </c>
      <c r="AJ488" s="16">
        <v>274</v>
      </c>
      <c r="AK488" s="16">
        <v>44</v>
      </c>
      <c r="AL488" s="16">
        <v>43</v>
      </c>
      <c r="AM488" s="16">
        <v>413</v>
      </c>
      <c r="AO488" s="16">
        <v>321</v>
      </c>
      <c r="AP488" s="16">
        <v>538</v>
      </c>
      <c r="AQ488" s="16">
        <v>134</v>
      </c>
      <c r="AR488" s="16">
        <v>200</v>
      </c>
      <c r="AS488" s="16">
        <v>442</v>
      </c>
      <c r="AT488" s="16">
        <v>36</v>
      </c>
      <c r="AU488" s="16">
        <v>136</v>
      </c>
      <c r="AV488" s="16">
        <v>151</v>
      </c>
      <c r="AW488" s="16">
        <v>75</v>
      </c>
    </row>
    <row r="489" spans="2:49" x14ac:dyDescent="0.35">
      <c r="B489" s="17" t="s">
        <v>229</v>
      </c>
      <c r="C489" s="18">
        <v>0.10990476080912751</v>
      </c>
      <c r="D489" s="18">
        <v>9.8208950264860692E-2</v>
      </c>
      <c r="E489" s="18">
        <v>9.8810918320928559E-2</v>
      </c>
      <c r="F489" s="18">
        <v>7.7585825004873321E-2</v>
      </c>
      <c r="G489" s="18">
        <v>8.1345562811750344E-2</v>
      </c>
      <c r="H489" s="18">
        <v>0.1396160975996775</v>
      </c>
      <c r="I489" s="18">
        <v>0.14436183007411829</v>
      </c>
      <c r="K489" s="18">
        <v>0.1317065999765831</v>
      </c>
      <c r="L489" s="18">
        <v>9.0019044724160016E-2</v>
      </c>
      <c r="N489" s="18">
        <v>0.1417820464494372</v>
      </c>
      <c r="O489" s="18">
        <v>7.7520953669245815E-2</v>
      </c>
      <c r="P489" s="18">
        <v>0.12764957563106971</v>
      </c>
      <c r="Q489" s="18">
        <v>9.2620194294329883E-2</v>
      </c>
      <c r="R489" s="18">
        <v>8.0298957441468796E-2</v>
      </c>
      <c r="S489" s="18">
        <v>0.30842128121597101</v>
      </c>
      <c r="T489" s="18">
        <v>0.1335956933549077</v>
      </c>
      <c r="V489" s="18">
        <v>0.1616537669605288</v>
      </c>
      <c r="W489" s="18">
        <v>7.9821251062510895E-2</v>
      </c>
      <c r="X489" s="18">
        <v>7.7389340213837463E-2</v>
      </c>
      <c r="Y489" s="18">
        <v>8.448599020572313E-2</v>
      </c>
      <c r="Z489" s="18">
        <v>0.1585863630187192</v>
      </c>
      <c r="AA489" s="18">
        <v>6.7474366001554306E-2</v>
      </c>
      <c r="AB489" s="18">
        <v>0.1020972789710819</v>
      </c>
      <c r="AC489" s="18">
        <v>1.544580810501424E-2</v>
      </c>
      <c r="AD489" s="18">
        <v>0.12425277719843621</v>
      </c>
      <c r="AF489" s="18">
        <v>0.1356434446734979</v>
      </c>
      <c r="AG489" s="18">
        <v>8.0336822104502909E-2</v>
      </c>
      <c r="AH489" s="18">
        <v>0.1008067919218692</v>
      </c>
      <c r="AI489" s="18">
        <v>8.9688780471324808E-2</v>
      </c>
      <c r="AJ489" s="18">
        <v>0.1944709462715597</v>
      </c>
      <c r="AK489" s="18">
        <v>0.1040764131921826</v>
      </c>
      <c r="AL489" s="18">
        <v>2.2031561085430869E-2</v>
      </c>
      <c r="AM489" s="18">
        <v>9.7232909183237112E-2</v>
      </c>
      <c r="AO489" s="18">
        <v>0.13165596049054029</v>
      </c>
      <c r="AP489" s="18">
        <v>8.3531849443001141E-2</v>
      </c>
      <c r="AQ489" s="18">
        <v>7.4254964675781271E-2</v>
      </c>
      <c r="AR489" s="18">
        <v>6.5587152433126211E-2</v>
      </c>
      <c r="AS489" s="18">
        <v>0.17231073756794921</v>
      </c>
      <c r="AT489" s="18">
        <v>6.9177513290487588E-2</v>
      </c>
      <c r="AU489" s="18">
        <v>9.9061269055997644E-2</v>
      </c>
      <c r="AV489" s="18">
        <v>4.8293133452974778E-2</v>
      </c>
      <c r="AW489" s="18">
        <v>0.18255590295212801</v>
      </c>
    </row>
    <row r="490" spans="2:49" x14ac:dyDescent="0.35">
      <c r="B490" s="17" t="s">
        <v>149</v>
      </c>
      <c r="C490" s="18">
        <v>0.2852711776880596</v>
      </c>
      <c r="D490" s="18">
        <v>0.24738374335419469</v>
      </c>
      <c r="E490" s="18">
        <v>0.23773474833821201</v>
      </c>
      <c r="F490" s="18">
        <v>0.26697570094494327</v>
      </c>
      <c r="G490" s="18">
        <v>0.28598578600367491</v>
      </c>
      <c r="H490" s="18">
        <v>0.30749264338538101</v>
      </c>
      <c r="I490" s="18">
        <v>0.3334092514337379</v>
      </c>
      <c r="K490" s="18">
        <v>0.281237892190218</v>
      </c>
      <c r="L490" s="18">
        <v>0.29056868848156769</v>
      </c>
      <c r="N490" s="18">
        <v>0.30773514715313349</v>
      </c>
      <c r="O490" s="18">
        <v>0.27853562337376181</v>
      </c>
      <c r="P490" s="18">
        <v>0.2966492875960775</v>
      </c>
      <c r="Q490" s="18">
        <v>0.2909280353903872</v>
      </c>
      <c r="R490" s="18">
        <v>0.2308327769370947</v>
      </c>
      <c r="S490" s="18">
        <v>0.22989075753594021</v>
      </c>
      <c r="T490" s="18">
        <v>0.28397814767832141</v>
      </c>
      <c r="V490" s="18">
        <v>0.34600744935218419</v>
      </c>
      <c r="W490" s="18">
        <v>0.26623139038129162</v>
      </c>
      <c r="X490" s="18">
        <v>0.2325886828626762</v>
      </c>
      <c r="Y490" s="18">
        <v>0.2183325890769966</v>
      </c>
      <c r="Z490" s="18">
        <v>0.43029142319479791</v>
      </c>
      <c r="AA490" s="18">
        <v>0.37074099840302388</v>
      </c>
      <c r="AB490" s="18">
        <v>0.23866752031690311</v>
      </c>
      <c r="AC490" s="18">
        <v>0.2528667005996707</v>
      </c>
      <c r="AD490" s="18">
        <v>0.26068778479390409</v>
      </c>
      <c r="AF490" s="18">
        <v>0.32695854859767842</v>
      </c>
      <c r="AG490" s="18">
        <v>0.27949649368727519</v>
      </c>
      <c r="AH490" s="18">
        <v>0.26627341604878119</v>
      </c>
      <c r="AI490" s="18">
        <v>0.19125061586982151</v>
      </c>
      <c r="AJ490" s="18">
        <v>0.36032680863209299</v>
      </c>
      <c r="AK490" s="18">
        <v>0.31625004065600482</v>
      </c>
      <c r="AL490" s="18">
        <v>0.20713987618743709</v>
      </c>
      <c r="AM490" s="18">
        <v>0.2465358351623568</v>
      </c>
      <c r="AO490" s="18">
        <v>0.3250865794779223</v>
      </c>
      <c r="AP490" s="18">
        <v>0.25221030203860723</v>
      </c>
      <c r="AQ490" s="18">
        <v>0.29745970847911513</v>
      </c>
      <c r="AR490" s="18">
        <v>0.15695051038727351</v>
      </c>
      <c r="AS490" s="18">
        <v>0.33745326769400641</v>
      </c>
      <c r="AT490" s="18">
        <v>0.39866854160197429</v>
      </c>
      <c r="AU490" s="18">
        <v>0.29220619703735901</v>
      </c>
      <c r="AV490" s="18">
        <v>0.2821758238909175</v>
      </c>
      <c r="AW490" s="18">
        <v>0.30458660987787789</v>
      </c>
    </row>
    <row r="491" spans="2:49" x14ac:dyDescent="0.35">
      <c r="B491" s="17" t="s">
        <v>230</v>
      </c>
      <c r="C491" s="18">
        <v>0.26608003196137048</v>
      </c>
      <c r="D491" s="18">
        <v>0.29619898621856661</v>
      </c>
      <c r="E491" s="18">
        <v>0.26141366469464361</v>
      </c>
      <c r="F491" s="18">
        <v>0.27349622710714222</v>
      </c>
      <c r="G491" s="18">
        <v>0.29374335654661637</v>
      </c>
      <c r="H491" s="18">
        <v>0.23190658660449109</v>
      </c>
      <c r="I491" s="18">
        <v>0.25601573119267312</v>
      </c>
      <c r="K491" s="18">
        <v>0.24090852004261959</v>
      </c>
      <c r="L491" s="18">
        <v>0.28949032059958379</v>
      </c>
      <c r="N491" s="18">
        <v>0.29554395453827742</v>
      </c>
      <c r="O491" s="18">
        <v>0.26290762779502941</v>
      </c>
      <c r="P491" s="18">
        <v>0.27948372283067269</v>
      </c>
      <c r="Q491" s="18">
        <v>0.24143698722722581</v>
      </c>
      <c r="R491" s="18">
        <v>0.23341227464561659</v>
      </c>
      <c r="S491" s="18">
        <v>0.20492155501006051</v>
      </c>
      <c r="T491" s="18">
        <v>0.32899141432480378</v>
      </c>
      <c r="V491" s="18">
        <v>0.23688210151343889</v>
      </c>
      <c r="W491" s="18">
        <v>0.26807201028791722</v>
      </c>
      <c r="X491" s="18">
        <v>0.21721231191230811</v>
      </c>
      <c r="Y491" s="18">
        <v>0.20677482402644951</v>
      </c>
      <c r="Z491" s="18">
        <v>0.38547806368765553</v>
      </c>
      <c r="AA491" s="18">
        <v>0.1998432294158175</v>
      </c>
      <c r="AB491" s="18">
        <v>0.30979666332050798</v>
      </c>
      <c r="AC491" s="18">
        <v>0.34651315785286879</v>
      </c>
      <c r="AD491" s="18">
        <v>0.27189677254147943</v>
      </c>
      <c r="AF491" s="18">
        <v>0.2591668988176411</v>
      </c>
      <c r="AG491" s="18">
        <v>0.23626279100448791</v>
      </c>
      <c r="AH491" s="18">
        <v>0.20501114926029029</v>
      </c>
      <c r="AI491" s="18">
        <v>0.29396157141989587</v>
      </c>
      <c r="AJ491" s="18">
        <v>0.27885854264865179</v>
      </c>
      <c r="AK491" s="18">
        <v>0.23162915426949571</v>
      </c>
      <c r="AL491" s="18">
        <v>0.33096867584759221</v>
      </c>
      <c r="AM491" s="18">
        <v>0.31831805473862812</v>
      </c>
      <c r="AO491" s="18">
        <v>0.25685239160227791</v>
      </c>
      <c r="AP491" s="18">
        <v>0.241546725182536</v>
      </c>
      <c r="AQ491" s="18">
        <v>0.20483411141242819</v>
      </c>
      <c r="AR491" s="18">
        <v>0.28323521403875768</v>
      </c>
      <c r="AS491" s="18">
        <v>0.29078684032549312</v>
      </c>
      <c r="AT491" s="18">
        <v>0.21165956247461001</v>
      </c>
      <c r="AU491" s="18">
        <v>0.292527644552522</v>
      </c>
      <c r="AV491" s="18">
        <v>0.3210413215581216</v>
      </c>
      <c r="AW491" s="18">
        <v>0.26689791836312782</v>
      </c>
    </row>
    <row r="492" spans="2:49" x14ac:dyDescent="0.35">
      <c r="B492" s="17" t="s">
        <v>151</v>
      </c>
      <c r="C492" s="18">
        <v>0.22747433260958319</v>
      </c>
      <c r="D492" s="18">
        <v>0.2323315179895146</v>
      </c>
      <c r="E492" s="18">
        <v>0.23876691400083541</v>
      </c>
      <c r="F492" s="18">
        <v>0.23769397919555099</v>
      </c>
      <c r="G492" s="18">
        <v>0.23209099248198459</v>
      </c>
      <c r="H492" s="18">
        <v>0.23972180459240941</v>
      </c>
      <c r="I492" s="18">
        <v>0.1987118424287454</v>
      </c>
      <c r="K492" s="18">
        <v>0.2314796326315228</v>
      </c>
      <c r="L492" s="18">
        <v>0.22388659834381691</v>
      </c>
      <c r="N492" s="18">
        <v>0.15305448157094381</v>
      </c>
      <c r="O492" s="18">
        <v>0.25744839692955679</v>
      </c>
      <c r="P492" s="18">
        <v>0.21098439922767331</v>
      </c>
      <c r="Q492" s="18">
        <v>0.26011749004557688</v>
      </c>
      <c r="R492" s="18">
        <v>0.34056206924400262</v>
      </c>
      <c r="S492" s="18">
        <v>0.16147814739252189</v>
      </c>
      <c r="T492" s="18">
        <v>0.1019578343813098</v>
      </c>
      <c r="V492" s="18">
        <v>0.19369832436419079</v>
      </c>
      <c r="W492" s="18">
        <v>0.27184299543476043</v>
      </c>
      <c r="X492" s="18">
        <v>0.32038814540133748</v>
      </c>
      <c r="Y492" s="18">
        <v>0.29825545511862089</v>
      </c>
      <c r="Z492" s="18">
        <v>2.5644150098827461E-2</v>
      </c>
      <c r="AA492" s="18">
        <v>0.26908708035855022</v>
      </c>
      <c r="AB492" s="18">
        <v>0.19606379394399501</v>
      </c>
      <c r="AC492" s="18">
        <v>0.1662155636306881</v>
      </c>
      <c r="AD492" s="18">
        <v>0.24859989073395011</v>
      </c>
      <c r="AF492" s="18">
        <v>0.20076771577394559</v>
      </c>
      <c r="AG492" s="18">
        <v>0.28769461508994032</v>
      </c>
      <c r="AH492" s="18">
        <v>0.34132556722185531</v>
      </c>
      <c r="AI492" s="18">
        <v>0.29082607068688399</v>
      </c>
      <c r="AJ492" s="18">
        <v>0.1196406801922682</v>
      </c>
      <c r="AK492" s="18">
        <v>0.2067036042365262</v>
      </c>
      <c r="AL492" s="18">
        <v>7.5851348348457692E-2</v>
      </c>
      <c r="AM492" s="18">
        <v>0.19135912385512779</v>
      </c>
      <c r="AO492" s="18">
        <v>0.20239964157261581</v>
      </c>
      <c r="AP492" s="18">
        <v>0.29970441807457532</v>
      </c>
      <c r="AQ492" s="18">
        <v>0.29526668887416918</v>
      </c>
      <c r="AR492" s="18">
        <v>0.35821316343103238</v>
      </c>
      <c r="AS492" s="18">
        <v>0.14178713734108411</v>
      </c>
      <c r="AT492" s="18">
        <v>0.23262907279691941</v>
      </c>
      <c r="AU492" s="18">
        <v>0.11380125036373021</v>
      </c>
      <c r="AV492" s="18">
        <v>0.1799849620679875</v>
      </c>
      <c r="AW492" s="18">
        <v>0.1511746261812712</v>
      </c>
    </row>
    <row r="493" spans="2:49" x14ac:dyDescent="0.35">
      <c r="B493" s="17" t="s">
        <v>231</v>
      </c>
      <c r="C493" s="18">
        <v>6.0116922341048283E-2</v>
      </c>
      <c r="D493" s="18">
        <v>6.8644770209576475E-2</v>
      </c>
      <c r="E493" s="18">
        <v>0.10268416104368359</v>
      </c>
      <c r="F493" s="18">
        <v>7.5327356025302689E-2</v>
      </c>
      <c r="G493" s="18">
        <v>5.9449315192606163E-2</v>
      </c>
      <c r="H493" s="18">
        <v>4.0857122777244327E-2</v>
      </c>
      <c r="I493" s="18">
        <v>2.869479268229062E-2</v>
      </c>
      <c r="K493" s="18">
        <v>7.0427599737343485E-2</v>
      </c>
      <c r="L493" s="18">
        <v>5.0755546710745281E-2</v>
      </c>
      <c r="N493" s="18">
        <v>4.2306930664210138E-2</v>
      </c>
      <c r="O493" s="18">
        <v>6.3829934440751329E-2</v>
      </c>
      <c r="P493" s="18">
        <v>4.2185206482935313E-2</v>
      </c>
      <c r="Q493" s="18">
        <v>8.1080067535647726E-2</v>
      </c>
      <c r="R493" s="18">
        <v>7.4403077758928543E-2</v>
      </c>
      <c r="S493" s="18">
        <v>4.2686617837878207E-2</v>
      </c>
      <c r="T493" s="18">
        <v>4.2620314205577867E-2</v>
      </c>
      <c r="V493" s="18">
        <v>3.122560479739514E-2</v>
      </c>
      <c r="W493" s="18">
        <v>7.2518539772829474E-2</v>
      </c>
      <c r="X493" s="18">
        <v>9.1550497934085234E-2</v>
      </c>
      <c r="Y493" s="18">
        <v>0.1921511415722098</v>
      </c>
      <c r="Z493" s="18">
        <v>0</v>
      </c>
      <c r="AA493" s="18">
        <v>9.2854325821054198E-2</v>
      </c>
      <c r="AB493" s="18">
        <v>6.1740525998687179E-2</v>
      </c>
      <c r="AC493" s="18">
        <v>3.0613265191264671E-2</v>
      </c>
      <c r="AD493" s="18">
        <v>5.5463146022428383E-2</v>
      </c>
      <c r="AF493" s="18">
        <v>4.3114740592062058E-2</v>
      </c>
      <c r="AG493" s="18">
        <v>8.3663508689460167E-2</v>
      </c>
      <c r="AH493" s="18">
        <v>5.584813595764087E-2</v>
      </c>
      <c r="AI493" s="18">
        <v>0.1170764556462983</v>
      </c>
      <c r="AJ493" s="18">
        <v>1.9602971762536281E-2</v>
      </c>
      <c r="AK493" s="18">
        <v>6.7890480728734617E-2</v>
      </c>
      <c r="AL493" s="18">
        <v>7.4008037791625778E-2</v>
      </c>
      <c r="AM493" s="18">
        <v>4.6503186370382601E-2</v>
      </c>
      <c r="AO493" s="18">
        <v>3.8818757659917567E-2</v>
      </c>
      <c r="AP493" s="18">
        <v>9.2414300754246476E-2</v>
      </c>
      <c r="AQ493" s="18">
        <v>7.8822228022789362E-2</v>
      </c>
      <c r="AR493" s="18">
        <v>0.1088934628039486</v>
      </c>
      <c r="AS493" s="18">
        <v>2.7667067006578769E-2</v>
      </c>
      <c r="AT493" s="18">
        <v>5.4204425480992129E-2</v>
      </c>
      <c r="AU493" s="18">
        <v>3.2604389476554627E-2</v>
      </c>
      <c r="AV493" s="18">
        <v>3.8386752036138193E-2</v>
      </c>
      <c r="AW493" s="18">
        <v>4.3735118743176052E-2</v>
      </c>
    </row>
    <row r="494" spans="2:49" x14ac:dyDescent="0.35">
      <c r="B494" s="17" t="s">
        <v>80</v>
      </c>
      <c r="C494" s="18">
        <v>5.1152774590811072E-2</v>
      </c>
      <c r="D494" s="18">
        <v>5.7232031963286807E-2</v>
      </c>
      <c r="E494" s="18">
        <v>6.0589593601696752E-2</v>
      </c>
      <c r="F494" s="18">
        <v>6.8920911722187395E-2</v>
      </c>
      <c r="G494" s="18">
        <v>4.7384986963367702E-2</v>
      </c>
      <c r="H494" s="18">
        <v>4.0405745040796442E-2</v>
      </c>
      <c r="I494" s="18">
        <v>3.8806552188434623E-2</v>
      </c>
      <c r="K494" s="18">
        <v>4.423975542171301E-2</v>
      </c>
      <c r="L494" s="18">
        <v>5.5279801140126282E-2</v>
      </c>
      <c r="N494" s="18">
        <v>5.9577439623997697E-2</v>
      </c>
      <c r="O494" s="18">
        <v>5.9757463791654773E-2</v>
      </c>
      <c r="P494" s="18">
        <v>4.3047808231571297E-2</v>
      </c>
      <c r="Q494" s="18">
        <v>3.3817225506832527E-2</v>
      </c>
      <c r="R494" s="18">
        <v>4.0490843972888872E-2</v>
      </c>
      <c r="S494" s="18">
        <v>5.2601641007628049E-2</v>
      </c>
      <c r="T494" s="18">
        <v>0.1088565960550794</v>
      </c>
      <c r="V494" s="18">
        <v>3.0532753012261979E-2</v>
      </c>
      <c r="W494" s="18">
        <v>4.1513813060690692E-2</v>
      </c>
      <c r="X494" s="18">
        <v>6.087102167575556E-2</v>
      </c>
      <c r="Y494" s="18">
        <v>0</v>
      </c>
      <c r="Z494" s="18">
        <v>0</v>
      </c>
      <c r="AA494" s="18">
        <v>0</v>
      </c>
      <c r="AB494" s="18">
        <v>9.1634217448824981E-2</v>
      </c>
      <c r="AC494" s="18">
        <v>0.1883455046204931</v>
      </c>
      <c r="AD494" s="18">
        <v>3.9099628709801729E-2</v>
      </c>
      <c r="AF494" s="18">
        <v>3.4348651545174941E-2</v>
      </c>
      <c r="AG494" s="18">
        <v>3.2545769424333543E-2</v>
      </c>
      <c r="AH494" s="18">
        <v>3.0734939589562981E-2</v>
      </c>
      <c r="AI494" s="18">
        <v>1.7196505905775442E-2</v>
      </c>
      <c r="AJ494" s="18">
        <v>2.710005049289101E-2</v>
      </c>
      <c r="AK494" s="18">
        <v>7.3450306917056174E-2</v>
      </c>
      <c r="AL494" s="18">
        <v>0.29000050073945638</v>
      </c>
      <c r="AM494" s="18">
        <v>0.1000508906902675</v>
      </c>
      <c r="AO494" s="18">
        <v>4.518666919672621E-2</v>
      </c>
      <c r="AP494" s="18">
        <v>3.059240450703412E-2</v>
      </c>
      <c r="AQ494" s="18">
        <v>4.9362298535716768E-2</v>
      </c>
      <c r="AR494" s="18">
        <v>2.712049690586148E-2</v>
      </c>
      <c r="AS494" s="18">
        <v>2.9994950064888441E-2</v>
      </c>
      <c r="AT494" s="18">
        <v>3.3660884355016643E-2</v>
      </c>
      <c r="AU494" s="18">
        <v>0.16979924951383649</v>
      </c>
      <c r="AV494" s="18">
        <v>0.13011800699386039</v>
      </c>
      <c r="AW494" s="18">
        <v>5.1049823882418757E-2</v>
      </c>
    </row>
    <row r="496" spans="2:49" ht="72.5" x14ac:dyDescent="0.35">
      <c r="B496" s="14" t="s">
        <v>234</v>
      </c>
    </row>
    <row r="497" spans="2:49" x14ac:dyDescent="0.35">
      <c r="B497" s="15" t="s">
        <v>18</v>
      </c>
    </row>
    <row r="498" spans="2:49" x14ac:dyDescent="0.35">
      <c r="B498" s="11" t="s">
        <v>59</v>
      </c>
      <c r="C498" s="16">
        <v>2028</v>
      </c>
      <c r="D498" s="16">
        <v>248</v>
      </c>
      <c r="E498" s="16">
        <v>354</v>
      </c>
      <c r="F498" s="16">
        <v>365</v>
      </c>
      <c r="G498" s="16">
        <v>348</v>
      </c>
      <c r="H498" s="16">
        <v>295</v>
      </c>
      <c r="I498" s="16">
        <v>418</v>
      </c>
      <c r="K498" s="16">
        <v>1004</v>
      </c>
      <c r="L498" s="16">
        <v>1018</v>
      </c>
      <c r="N498" s="16">
        <v>515</v>
      </c>
      <c r="O498" s="16">
        <v>455</v>
      </c>
      <c r="P498" s="16">
        <v>200</v>
      </c>
      <c r="Q498" s="16">
        <v>507</v>
      </c>
      <c r="R498" s="16">
        <v>238</v>
      </c>
      <c r="S498" s="16">
        <v>44</v>
      </c>
      <c r="T498" s="16">
        <v>69</v>
      </c>
      <c r="V498" s="16">
        <v>565</v>
      </c>
      <c r="W498" s="16">
        <v>604</v>
      </c>
      <c r="X498" s="16">
        <v>114</v>
      </c>
      <c r="Y498" s="16">
        <v>70</v>
      </c>
      <c r="Z498" s="16">
        <v>36</v>
      </c>
      <c r="AA498" s="16">
        <v>44</v>
      </c>
      <c r="AB498" s="16">
        <v>442</v>
      </c>
      <c r="AC498" s="16">
        <v>63</v>
      </c>
      <c r="AD498" s="16">
        <v>90</v>
      </c>
      <c r="AF498" s="16">
        <v>336</v>
      </c>
      <c r="AG498" s="16">
        <v>677</v>
      </c>
      <c r="AH498" s="16">
        <v>121</v>
      </c>
      <c r="AI498" s="16">
        <v>125</v>
      </c>
      <c r="AJ498" s="16">
        <v>261</v>
      </c>
      <c r="AK498" s="16">
        <v>43</v>
      </c>
      <c r="AL498" s="16">
        <v>45</v>
      </c>
      <c r="AM498" s="16">
        <v>420</v>
      </c>
      <c r="AO498" s="16">
        <v>312</v>
      </c>
      <c r="AP498" s="16">
        <v>557</v>
      </c>
      <c r="AQ498" s="16">
        <v>134</v>
      </c>
      <c r="AR498" s="16">
        <v>212</v>
      </c>
      <c r="AS498" s="16">
        <v>419</v>
      </c>
      <c r="AT498" s="16">
        <v>33</v>
      </c>
      <c r="AU498" s="16">
        <v>137</v>
      </c>
      <c r="AV498" s="16">
        <v>147</v>
      </c>
      <c r="AW498" s="16">
        <v>77</v>
      </c>
    </row>
    <row r="499" spans="2:49" x14ac:dyDescent="0.35">
      <c r="B499" s="12" t="s">
        <v>60</v>
      </c>
      <c r="C499" s="16">
        <v>2032</v>
      </c>
      <c r="D499" s="16">
        <v>215</v>
      </c>
      <c r="E499" s="16">
        <v>345</v>
      </c>
      <c r="F499" s="16">
        <v>345</v>
      </c>
      <c r="G499" s="16">
        <v>314</v>
      </c>
      <c r="H499" s="16">
        <v>328</v>
      </c>
      <c r="I499" s="16">
        <v>485</v>
      </c>
      <c r="K499" s="16">
        <v>981</v>
      </c>
      <c r="L499" s="16">
        <v>1045</v>
      </c>
      <c r="N499" s="16">
        <v>540</v>
      </c>
      <c r="O499" s="16">
        <v>458</v>
      </c>
      <c r="P499" s="16">
        <v>208</v>
      </c>
      <c r="Q499" s="16">
        <v>495</v>
      </c>
      <c r="R499" s="16">
        <v>222</v>
      </c>
      <c r="S499" s="16">
        <v>37</v>
      </c>
      <c r="T499" s="16">
        <v>71</v>
      </c>
      <c r="V499" s="16">
        <v>598</v>
      </c>
      <c r="W499" s="16">
        <v>590</v>
      </c>
      <c r="X499" s="16">
        <v>115</v>
      </c>
      <c r="Y499" s="16">
        <v>67</v>
      </c>
      <c r="Z499" s="16">
        <v>39</v>
      </c>
      <c r="AA499" s="16">
        <v>44</v>
      </c>
      <c r="AB499" s="16">
        <v>427</v>
      </c>
      <c r="AC499" s="16">
        <v>61</v>
      </c>
      <c r="AD499" s="16">
        <v>90</v>
      </c>
      <c r="AF499" s="16">
        <v>355</v>
      </c>
      <c r="AG499" s="16">
        <v>660</v>
      </c>
      <c r="AH499" s="16">
        <v>123</v>
      </c>
      <c r="AI499" s="16">
        <v>120</v>
      </c>
      <c r="AJ499" s="16">
        <v>274</v>
      </c>
      <c r="AK499" s="16">
        <v>44</v>
      </c>
      <c r="AL499" s="16">
        <v>43</v>
      </c>
      <c r="AM499" s="16">
        <v>413</v>
      </c>
      <c r="AO499" s="16">
        <v>321</v>
      </c>
      <c r="AP499" s="16">
        <v>538</v>
      </c>
      <c r="AQ499" s="16">
        <v>134</v>
      </c>
      <c r="AR499" s="16">
        <v>200</v>
      </c>
      <c r="AS499" s="16">
        <v>442</v>
      </c>
      <c r="AT499" s="16">
        <v>36</v>
      </c>
      <c r="AU499" s="16">
        <v>136</v>
      </c>
      <c r="AV499" s="16">
        <v>151</v>
      </c>
      <c r="AW499" s="16">
        <v>75</v>
      </c>
    </row>
    <row r="500" spans="2:49" x14ac:dyDescent="0.35">
      <c r="B500" s="17" t="s">
        <v>229</v>
      </c>
      <c r="C500" s="18">
        <v>0.1358859088071506</v>
      </c>
      <c r="D500" s="18">
        <v>9.8563547487824657E-2</v>
      </c>
      <c r="E500" s="18">
        <v>0.16071285555426951</v>
      </c>
      <c r="F500" s="18">
        <v>0.18476388091255611</v>
      </c>
      <c r="G500" s="18">
        <v>0.1057467343258591</v>
      </c>
      <c r="H500" s="18">
        <v>0.14297762855355101</v>
      </c>
      <c r="I500" s="18">
        <v>0.1146505261388393</v>
      </c>
      <c r="K500" s="18">
        <v>0.12839095600009379</v>
      </c>
      <c r="L500" s="18">
        <v>0.14364202250147851</v>
      </c>
      <c r="N500" s="18">
        <v>0.13870063028367</v>
      </c>
      <c r="O500" s="18">
        <v>0.1111325036078249</v>
      </c>
      <c r="P500" s="18">
        <v>0.12775470529855151</v>
      </c>
      <c r="Q500" s="18">
        <v>0.14105544424614819</v>
      </c>
      <c r="R500" s="18">
        <v>0.16289998036083081</v>
      </c>
      <c r="S500" s="18">
        <v>0.3659524073729209</v>
      </c>
      <c r="T500" s="18">
        <v>5.7201652691670282E-2</v>
      </c>
      <c r="V500" s="18">
        <v>0.1153854953842845</v>
      </c>
      <c r="W500" s="18">
        <v>0.17095700463653621</v>
      </c>
      <c r="X500" s="18">
        <v>0.19708852545142849</v>
      </c>
      <c r="Y500" s="18">
        <v>0.20547932672751831</v>
      </c>
      <c r="Z500" s="18">
        <v>2.615753866456837E-2</v>
      </c>
      <c r="AA500" s="18">
        <v>0.22577093274756471</v>
      </c>
      <c r="AB500" s="18">
        <v>0.1094377854791084</v>
      </c>
      <c r="AC500" s="18">
        <v>6.2490409746311273E-2</v>
      </c>
      <c r="AD500" s="18">
        <v>9.1765054933647006E-2</v>
      </c>
      <c r="AF500" s="18">
        <v>0.14085180240740461</v>
      </c>
      <c r="AG500" s="18">
        <v>0.17304953188611241</v>
      </c>
      <c r="AH500" s="18">
        <v>0.16166646169706361</v>
      </c>
      <c r="AI500" s="18">
        <v>0.1666917733968877</v>
      </c>
      <c r="AJ500" s="18">
        <v>5.6756301415222983E-2</v>
      </c>
      <c r="AK500" s="18">
        <v>0.2081696613265909</v>
      </c>
      <c r="AL500" s="18">
        <v>6.8627374609796232E-2</v>
      </c>
      <c r="AM500" s="18">
        <v>0.10738820446803871</v>
      </c>
      <c r="AO500" s="18">
        <v>0.14364646638619299</v>
      </c>
      <c r="AP500" s="18">
        <v>0.17216806067994561</v>
      </c>
      <c r="AQ500" s="18">
        <v>0.1380762650691755</v>
      </c>
      <c r="AR500" s="18">
        <v>0.17303387323299779</v>
      </c>
      <c r="AS500" s="18">
        <v>9.0321526180590112E-2</v>
      </c>
      <c r="AT500" s="18">
        <v>0.2393611871575882</v>
      </c>
      <c r="AU500" s="18">
        <v>8.6117571866672557E-2</v>
      </c>
      <c r="AV500" s="18">
        <v>0.1220701281958414</v>
      </c>
      <c r="AW500" s="18">
        <v>7.6698288374309476E-2</v>
      </c>
    </row>
    <row r="501" spans="2:49" x14ac:dyDescent="0.35">
      <c r="B501" s="17" t="s">
        <v>149</v>
      </c>
      <c r="C501" s="18">
        <v>0.39077226114234359</v>
      </c>
      <c r="D501" s="18">
        <v>0.42735732343750371</v>
      </c>
      <c r="E501" s="18">
        <v>0.43666257680459453</v>
      </c>
      <c r="F501" s="18">
        <v>0.39451100707895043</v>
      </c>
      <c r="G501" s="18">
        <v>0.40203082025243941</v>
      </c>
      <c r="H501" s="18">
        <v>0.35715969413885418</v>
      </c>
      <c r="I501" s="18">
        <v>0.35472468242128702</v>
      </c>
      <c r="K501" s="18">
        <v>0.36230395745137811</v>
      </c>
      <c r="L501" s="18">
        <v>0.41760142559317748</v>
      </c>
      <c r="N501" s="18">
        <v>0.3009052929707004</v>
      </c>
      <c r="O501" s="18">
        <v>0.4204402421500586</v>
      </c>
      <c r="P501" s="18">
        <v>0.34531411473115842</v>
      </c>
      <c r="Q501" s="18">
        <v>0.45160213712376868</v>
      </c>
      <c r="R501" s="18">
        <v>0.47761462483195982</v>
      </c>
      <c r="S501" s="18">
        <v>0.32855845352613378</v>
      </c>
      <c r="T501" s="18">
        <v>0.35367664713243208</v>
      </c>
      <c r="V501" s="18">
        <v>0.36021967717989961</v>
      </c>
      <c r="W501" s="18">
        <v>0.45754297563170859</v>
      </c>
      <c r="X501" s="18">
        <v>0.43510840051509619</v>
      </c>
      <c r="Y501" s="18">
        <v>0.3982134880101868</v>
      </c>
      <c r="Z501" s="18">
        <v>0.25715526951281847</v>
      </c>
      <c r="AA501" s="18">
        <v>0.29007105469435518</v>
      </c>
      <c r="AB501" s="18">
        <v>0.35868375933362601</v>
      </c>
      <c r="AC501" s="18">
        <v>0.2805584599057851</v>
      </c>
      <c r="AD501" s="18">
        <v>0.42963549466205198</v>
      </c>
      <c r="AF501" s="18">
        <v>0.36926246704343518</v>
      </c>
      <c r="AG501" s="18">
        <v>0.45009643832672369</v>
      </c>
      <c r="AH501" s="18">
        <v>0.44297541246314248</v>
      </c>
      <c r="AI501" s="18">
        <v>0.45702071661875759</v>
      </c>
      <c r="AJ501" s="18">
        <v>0.33632843163265852</v>
      </c>
      <c r="AK501" s="18">
        <v>0.2308357726204795</v>
      </c>
      <c r="AL501" s="18">
        <v>0.20382827325840441</v>
      </c>
      <c r="AM501" s="18">
        <v>0.35224225131415687</v>
      </c>
      <c r="AO501" s="18">
        <v>0.37268669651982711</v>
      </c>
      <c r="AP501" s="18">
        <v>0.45099912600076902</v>
      </c>
      <c r="AQ501" s="18">
        <v>0.48584536240616227</v>
      </c>
      <c r="AR501" s="18">
        <v>0.43905701948772069</v>
      </c>
      <c r="AS501" s="18">
        <v>0.36084127843193808</v>
      </c>
      <c r="AT501" s="18">
        <v>0.31726903955611319</v>
      </c>
      <c r="AU501" s="18">
        <v>0.28064377591901729</v>
      </c>
      <c r="AV501" s="18">
        <v>0.3106402288981352</v>
      </c>
      <c r="AW501" s="18">
        <v>0.30960978157553681</v>
      </c>
    </row>
    <row r="502" spans="2:49" x14ac:dyDescent="0.35">
      <c r="B502" s="17" t="s">
        <v>230</v>
      </c>
      <c r="C502" s="18">
        <v>0.22786162893295339</v>
      </c>
      <c r="D502" s="18">
        <v>0.20458158190318071</v>
      </c>
      <c r="E502" s="18">
        <v>0.19294629549094611</v>
      </c>
      <c r="F502" s="18">
        <v>0.20134973424587849</v>
      </c>
      <c r="G502" s="18">
        <v>0.26325820185913812</v>
      </c>
      <c r="H502" s="18">
        <v>0.23714828410637581</v>
      </c>
      <c r="I502" s="18">
        <v>0.25270899996270069</v>
      </c>
      <c r="K502" s="18">
        <v>0.2398529479603855</v>
      </c>
      <c r="L502" s="18">
        <v>0.21630158974104341</v>
      </c>
      <c r="N502" s="18">
        <v>0.27166080196164683</v>
      </c>
      <c r="O502" s="18">
        <v>0.2373157183267631</v>
      </c>
      <c r="P502" s="18">
        <v>0.24275267087014521</v>
      </c>
      <c r="Q502" s="18">
        <v>0.1832541304894913</v>
      </c>
      <c r="R502" s="18">
        <v>0.1987408215670739</v>
      </c>
      <c r="S502" s="18">
        <v>0.1060657032795102</v>
      </c>
      <c r="T502" s="18">
        <v>0.25543038642464128</v>
      </c>
      <c r="V502" s="18">
        <v>0.21297153535530761</v>
      </c>
      <c r="W502" s="18">
        <v>0.21495267500581591</v>
      </c>
      <c r="X502" s="18">
        <v>0.1716067842352143</v>
      </c>
      <c r="Y502" s="18">
        <v>0.21095297047166589</v>
      </c>
      <c r="Z502" s="18">
        <v>0.33233350968842862</v>
      </c>
      <c r="AA502" s="18">
        <v>0.30111178572796421</v>
      </c>
      <c r="AB502" s="18">
        <v>0.27076420086521641</v>
      </c>
      <c r="AC502" s="18">
        <v>0.2227710335713102</v>
      </c>
      <c r="AD502" s="18">
        <v>0.21382468705317911</v>
      </c>
      <c r="AF502" s="18">
        <v>0.21945733614171969</v>
      </c>
      <c r="AG502" s="18">
        <v>0.20373843920669629</v>
      </c>
      <c r="AH502" s="18">
        <v>0.2005409482882316</v>
      </c>
      <c r="AI502" s="18">
        <v>0.19391420624546329</v>
      </c>
      <c r="AJ502" s="18">
        <v>0.2181294782860583</v>
      </c>
      <c r="AK502" s="18">
        <v>0.32521934777808931</v>
      </c>
      <c r="AL502" s="18">
        <v>0.32308817231444292</v>
      </c>
      <c r="AM502" s="18">
        <v>0.2778597086569124</v>
      </c>
      <c r="AO502" s="18">
        <v>0.22675949989636771</v>
      </c>
      <c r="AP502" s="18">
        <v>0.2165775499505033</v>
      </c>
      <c r="AQ502" s="18">
        <v>0.19352446306270879</v>
      </c>
      <c r="AR502" s="18">
        <v>0.17901957813259689</v>
      </c>
      <c r="AS502" s="18">
        <v>0.23250901009690109</v>
      </c>
      <c r="AT502" s="18">
        <v>0.34968098813139969</v>
      </c>
      <c r="AU502" s="18">
        <v>0.28245715931447851</v>
      </c>
      <c r="AV502" s="18">
        <v>0.28749250125162662</v>
      </c>
      <c r="AW502" s="18">
        <v>0.20092639899474099</v>
      </c>
    </row>
    <row r="503" spans="2:49" x14ac:dyDescent="0.35">
      <c r="B503" s="17" t="s">
        <v>151</v>
      </c>
      <c r="C503" s="18">
        <v>0.13211702726143101</v>
      </c>
      <c r="D503" s="18">
        <v>0.16126516107910011</v>
      </c>
      <c r="E503" s="18">
        <v>0.1136970220563287</v>
      </c>
      <c r="F503" s="18">
        <v>0.1134891304585325</v>
      </c>
      <c r="G503" s="18">
        <v>0.14447908576641591</v>
      </c>
      <c r="H503" s="18">
        <v>0.1269503147359152</v>
      </c>
      <c r="I503" s="18">
        <v>0.1410697984125289</v>
      </c>
      <c r="K503" s="18">
        <v>0.13158868840858221</v>
      </c>
      <c r="L503" s="18">
        <v>0.13257259103412869</v>
      </c>
      <c r="N503" s="18">
        <v>0.15330818120048631</v>
      </c>
      <c r="O503" s="18">
        <v>0.12212737322346651</v>
      </c>
      <c r="P503" s="18">
        <v>0.16024146890964211</v>
      </c>
      <c r="Q503" s="18">
        <v>0.12840644698697579</v>
      </c>
      <c r="R503" s="18">
        <v>9.4326041668559457E-2</v>
      </c>
      <c r="S503" s="18">
        <v>9.9455569457377033E-2</v>
      </c>
      <c r="T503" s="18">
        <v>0.1137194340975816</v>
      </c>
      <c r="V503" s="18">
        <v>0.17412129807368759</v>
      </c>
      <c r="W503" s="18">
        <v>9.2435015114516433E-2</v>
      </c>
      <c r="X503" s="18">
        <v>7.8719162679909402E-2</v>
      </c>
      <c r="Y503" s="18">
        <v>0.15950401205961531</v>
      </c>
      <c r="Z503" s="18">
        <v>0.16180262402028389</v>
      </c>
      <c r="AA503" s="18">
        <v>0.11104943421993881</v>
      </c>
      <c r="AB503" s="18">
        <v>0.13605201503264611</v>
      </c>
      <c r="AC503" s="18">
        <v>0.1886461404442524</v>
      </c>
      <c r="AD503" s="18">
        <v>0.1009745316767353</v>
      </c>
      <c r="AF503" s="18">
        <v>0.15454368172872451</v>
      </c>
      <c r="AG503" s="18">
        <v>0.11296277844081171</v>
      </c>
      <c r="AH503" s="18">
        <v>9.688139419684702E-2</v>
      </c>
      <c r="AI503" s="18">
        <v>0.12456786512977221</v>
      </c>
      <c r="AJ503" s="18">
        <v>0.1910916988940852</v>
      </c>
      <c r="AK503" s="18">
        <v>0.14093085050260259</v>
      </c>
      <c r="AL503" s="18">
        <v>0.13831980154348561</v>
      </c>
      <c r="AM503" s="18">
        <v>0.1154294714206107</v>
      </c>
      <c r="AO503" s="18">
        <v>0.1592412037577427</v>
      </c>
      <c r="AP503" s="18">
        <v>0.10858475884588981</v>
      </c>
      <c r="AQ503" s="18">
        <v>0.11508208995187511</v>
      </c>
      <c r="AR503" s="18">
        <v>0.12849022767115881</v>
      </c>
      <c r="AS503" s="18">
        <v>0.14486157783244069</v>
      </c>
      <c r="AT503" s="18">
        <v>3.3660884355016643E-2</v>
      </c>
      <c r="AU503" s="18">
        <v>0.13853030626507659</v>
      </c>
      <c r="AV503" s="18">
        <v>0.1343568134725272</v>
      </c>
      <c r="AW503" s="18">
        <v>0.18052880884779221</v>
      </c>
    </row>
    <row r="504" spans="2:49" x14ac:dyDescent="0.35">
      <c r="B504" s="17" t="s">
        <v>231</v>
      </c>
      <c r="C504" s="18">
        <v>7.8176935068122469E-2</v>
      </c>
      <c r="D504" s="18">
        <v>5.5361476447684223E-2</v>
      </c>
      <c r="E504" s="18">
        <v>5.9619733097044603E-2</v>
      </c>
      <c r="F504" s="18">
        <v>5.5744528911429378E-2</v>
      </c>
      <c r="G504" s="18">
        <v>4.8490889162707551E-2</v>
      </c>
      <c r="H504" s="18">
        <v>0.1053599013900631</v>
      </c>
      <c r="I504" s="18">
        <v>0.1182756082825404</v>
      </c>
      <c r="K504" s="18">
        <v>0.1121473532842753</v>
      </c>
      <c r="L504" s="18">
        <v>4.6699142419394539E-2</v>
      </c>
      <c r="N504" s="18">
        <v>9.3590759454963895E-2</v>
      </c>
      <c r="O504" s="18">
        <v>8.0707152221087319E-2</v>
      </c>
      <c r="P504" s="18">
        <v>9.956179296692283E-2</v>
      </c>
      <c r="Q504" s="18">
        <v>6.4392627513350453E-2</v>
      </c>
      <c r="R504" s="18">
        <v>4.8428312955668178E-2</v>
      </c>
      <c r="S504" s="18">
        <v>1.8338969162755719E-2</v>
      </c>
      <c r="T504" s="18">
        <v>0.1021402397318443</v>
      </c>
      <c r="V504" s="18">
        <v>0.12072713571425291</v>
      </c>
      <c r="W504" s="18">
        <v>3.783893527506485E-2</v>
      </c>
      <c r="X504" s="18">
        <v>8.276679497675006E-2</v>
      </c>
      <c r="Y504" s="18">
        <v>2.5850202731013721E-2</v>
      </c>
      <c r="Z504" s="18">
        <v>0.22255105811390069</v>
      </c>
      <c r="AA504" s="18">
        <v>7.1996792610177246E-2</v>
      </c>
      <c r="AB504" s="18">
        <v>6.085633155793807E-2</v>
      </c>
      <c r="AC504" s="18">
        <v>8.072062977238316E-2</v>
      </c>
      <c r="AD504" s="18">
        <v>0.11298791259503491</v>
      </c>
      <c r="AF504" s="18">
        <v>0.1012208626494876</v>
      </c>
      <c r="AG504" s="18">
        <v>4.4190183522825117E-2</v>
      </c>
      <c r="AH504" s="18">
        <v>8.2493722683885259E-2</v>
      </c>
      <c r="AI504" s="18">
        <v>2.426167295015481E-2</v>
      </c>
      <c r="AJ504" s="18">
        <v>0.172505534004114</v>
      </c>
      <c r="AK504" s="18">
        <v>4.8706328431465683E-2</v>
      </c>
      <c r="AL504" s="18">
        <v>7.5774132197071936E-2</v>
      </c>
      <c r="AM504" s="18">
        <v>6.7784411699874772E-2</v>
      </c>
      <c r="AO504" s="18">
        <v>7.6406310125805746E-2</v>
      </c>
      <c r="AP504" s="18">
        <v>3.4389392593895438E-2</v>
      </c>
      <c r="AQ504" s="18">
        <v>4.4983311609535913E-2</v>
      </c>
      <c r="AR504" s="18">
        <v>5.1501319973526943E-2</v>
      </c>
      <c r="AS504" s="18">
        <v>0.1499195593698775</v>
      </c>
      <c r="AT504" s="18">
        <v>6.0027900799882308E-2</v>
      </c>
      <c r="AU504" s="18">
        <v>5.2763112858936187E-2</v>
      </c>
      <c r="AV504" s="18">
        <v>6.0611199157824813E-2</v>
      </c>
      <c r="AW504" s="18">
        <v>0.197297316481336</v>
      </c>
    </row>
    <row r="505" spans="2:49" x14ac:dyDescent="0.35">
      <c r="B505" s="17" t="s">
        <v>80</v>
      </c>
      <c r="C505" s="18">
        <v>3.5186238787998918E-2</v>
      </c>
      <c r="D505" s="18">
        <v>5.287090964470658E-2</v>
      </c>
      <c r="E505" s="18">
        <v>3.6361516996816473E-2</v>
      </c>
      <c r="F505" s="18">
        <v>5.0141718392652877E-2</v>
      </c>
      <c r="G505" s="18">
        <v>3.5994268633440199E-2</v>
      </c>
      <c r="H505" s="18">
        <v>3.040417707524044E-2</v>
      </c>
      <c r="I505" s="18">
        <v>1.857038478210379E-2</v>
      </c>
      <c r="K505" s="18">
        <v>2.5716096895285059E-2</v>
      </c>
      <c r="L505" s="18">
        <v>4.3183228710777427E-2</v>
      </c>
      <c r="N505" s="18">
        <v>4.1834334128532442E-2</v>
      </c>
      <c r="O505" s="18">
        <v>2.8277010470799571E-2</v>
      </c>
      <c r="P505" s="18">
        <v>2.4375247223579831E-2</v>
      </c>
      <c r="Q505" s="18">
        <v>3.1289213640265552E-2</v>
      </c>
      <c r="R505" s="18">
        <v>1.799021861590783E-2</v>
      </c>
      <c r="S505" s="18">
        <v>8.1628897201302245E-2</v>
      </c>
      <c r="T505" s="18">
        <v>0.11783163992183041</v>
      </c>
      <c r="V505" s="18">
        <v>1.6574858292567801E-2</v>
      </c>
      <c r="W505" s="18">
        <v>2.627339433635811E-2</v>
      </c>
      <c r="X505" s="18">
        <v>3.4710332141601442E-2</v>
      </c>
      <c r="Y505" s="18">
        <v>0</v>
      </c>
      <c r="Z505" s="18">
        <v>0</v>
      </c>
      <c r="AA505" s="18">
        <v>0</v>
      </c>
      <c r="AB505" s="18">
        <v>6.42059077314652E-2</v>
      </c>
      <c r="AC505" s="18">
        <v>0.16481332655995751</v>
      </c>
      <c r="AD505" s="18">
        <v>5.0812319079351569E-2</v>
      </c>
      <c r="AF505" s="18">
        <v>1.4663850029228541E-2</v>
      </c>
      <c r="AG505" s="18">
        <v>1.5962628616830829E-2</v>
      </c>
      <c r="AH505" s="18">
        <v>1.5442060670829901E-2</v>
      </c>
      <c r="AI505" s="18">
        <v>3.3543765658964282E-2</v>
      </c>
      <c r="AJ505" s="18">
        <v>2.5188555767861009E-2</v>
      </c>
      <c r="AK505" s="18">
        <v>4.6138039340772062E-2</v>
      </c>
      <c r="AL505" s="18">
        <v>0.19036224607679891</v>
      </c>
      <c r="AM505" s="18">
        <v>7.9295952440406506E-2</v>
      </c>
      <c r="AO505" s="18">
        <v>2.125982331406373E-2</v>
      </c>
      <c r="AP505" s="18">
        <v>1.7281111928997089E-2</v>
      </c>
      <c r="AQ505" s="18">
        <v>2.248850790054226E-2</v>
      </c>
      <c r="AR505" s="18">
        <v>2.88979815019988E-2</v>
      </c>
      <c r="AS505" s="18">
        <v>2.1547048088252429E-2</v>
      </c>
      <c r="AT505" s="18">
        <v>0</v>
      </c>
      <c r="AU505" s="18">
        <v>0.15948807377581881</v>
      </c>
      <c r="AV505" s="18">
        <v>8.4829129024044755E-2</v>
      </c>
      <c r="AW505" s="18">
        <v>3.4939405726284303E-2</v>
      </c>
    </row>
    <row r="507" spans="2:49" ht="116" x14ac:dyDescent="0.35">
      <c r="B507" s="14" t="s">
        <v>235</v>
      </c>
    </row>
    <row r="508" spans="2:49" x14ac:dyDescent="0.35">
      <c r="B508" s="15" t="s">
        <v>18</v>
      </c>
    </row>
    <row r="509" spans="2:49" x14ac:dyDescent="0.35">
      <c r="B509" s="11" t="s">
        <v>59</v>
      </c>
      <c r="C509" s="16">
        <v>2028</v>
      </c>
      <c r="D509" s="16">
        <v>248</v>
      </c>
      <c r="E509" s="16">
        <v>354</v>
      </c>
      <c r="F509" s="16">
        <v>365</v>
      </c>
      <c r="G509" s="16">
        <v>348</v>
      </c>
      <c r="H509" s="16">
        <v>295</v>
      </c>
      <c r="I509" s="16">
        <v>418</v>
      </c>
      <c r="K509" s="16">
        <v>1004</v>
      </c>
      <c r="L509" s="16">
        <v>1018</v>
      </c>
      <c r="N509" s="16">
        <v>515</v>
      </c>
      <c r="O509" s="16">
        <v>455</v>
      </c>
      <c r="P509" s="16">
        <v>200</v>
      </c>
      <c r="Q509" s="16">
        <v>507</v>
      </c>
      <c r="R509" s="16">
        <v>238</v>
      </c>
      <c r="S509" s="16">
        <v>44</v>
      </c>
      <c r="T509" s="16">
        <v>69</v>
      </c>
      <c r="V509" s="16">
        <v>565</v>
      </c>
      <c r="W509" s="16">
        <v>604</v>
      </c>
      <c r="X509" s="16">
        <v>114</v>
      </c>
      <c r="Y509" s="16">
        <v>70</v>
      </c>
      <c r="Z509" s="16">
        <v>36</v>
      </c>
      <c r="AA509" s="16">
        <v>44</v>
      </c>
      <c r="AB509" s="16">
        <v>442</v>
      </c>
      <c r="AC509" s="16">
        <v>63</v>
      </c>
      <c r="AD509" s="16">
        <v>90</v>
      </c>
      <c r="AF509" s="16">
        <v>336</v>
      </c>
      <c r="AG509" s="16">
        <v>677</v>
      </c>
      <c r="AH509" s="16">
        <v>121</v>
      </c>
      <c r="AI509" s="16">
        <v>125</v>
      </c>
      <c r="AJ509" s="16">
        <v>261</v>
      </c>
      <c r="AK509" s="16">
        <v>43</v>
      </c>
      <c r="AL509" s="16">
        <v>45</v>
      </c>
      <c r="AM509" s="16">
        <v>420</v>
      </c>
      <c r="AO509" s="16">
        <v>312</v>
      </c>
      <c r="AP509" s="16">
        <v>557</v>
      </c>
      <c r="AQ509" s="16">
        <v>134</v>
      </c>
      <c r="AR509" s="16">
        <v>212</v>
      </c>
      <c r="AS509" s="16">
        <v>419</v>
      </c>
      <c r="AT509" s="16">
        <v>33</v>
      </c>
      <c r="AU509" s="16">
        <v>137</v>
      </c>
      <c r="AV509" s="16">
        <v>147</v>
      </c>
      <c r="AW509" s="16">
        <v>77</v>
      </c>
    </row>
    <row r="510" spans="2:49" x14ac:dyDescent="0.35">
      <c r="B510" s="12" t="s">
        <v>60</v>
      </c>
      <c r="C510" s="16">
        <v>2032</v>
      </c>
      <c r="D510" s="16">
        <v>215</v>
      </c>
      <c r="E510" s="16">
        <v>345</v>
      </c>
      <c r="F510" s="16">
        <v>345</v>
      </c>
      <c r="G510" s="16">
        <v>314</v>
      </c>
      <c r="H510" s="16">
        <v>328</v>
      </c>
      <c r="I510" s="16">
        <v>485</v>
      </c>
      <c r="K510" s="16">
        <v>981</v>
      </c>
      <c r="L510" s="16">
        <v>1045</v>
      </c>
      <c r="N510" s="16">
        <v>540</v>
      </c>
      <c r="O510" s="16">
        <v>458</v>
      </c>
      <c r="P510" s="16">
        <v>208</v>
      </c>
      <c r="Q510" s="16">
        <v>495</v>
      </c>
      <c r="R510" s="16">
        <v>222</v>
      </c>
      <c r="S510" s="16">
        <v>37</v>
      </c>
      <c r="T510" s="16">
        <v>71</v>
      </c>
      <c r="V510" s="16">
        <v>598</v>
      </c>
      <c r="W510" s="16">
        <v>590</v>
      </c>
      <c r="X510" s="16">
        <v>115</v>
      </c>
      <c r="Y510" s="16">
        <v>67</v>
      </c>
      <c r="Z510" s="16">
        <v>39</v>
      </c>
      <c r="AA510" s="16">
        <v>44</v>
      </c>
      <c r="AB510" s="16">
        <v>427</v>
      </c>
      <c r="AC510" s="16">
        <v>61</v>
      </c>
      <c r="AD510" s="16">
        <v>90</v>
      </c>
      <c r="AF510" s="16">
        <v>355</v>
      </c>
      <c r="AG510" s="16">
        <v>660</v>
      </c>
      <c r="AH510" s="16">
        <v>123</v>
      </c>
      <c r="AI510" s="16">
        <v>120</v>
      </c>
      <c r="AJ510" s="16">
        <v>274</v>
      </c>
      <c r="AK510" s="16">
        <v>44</v>
      </c>
      <c r="AL510" s="16">
        <v>43</v>
      </c>
      <c r="AM510" s="16">
        <v>413</v>
      </c>
      <c r="AO510" s="16">
        <v>321</v>
      </c>
      <c r="AP510" s="16">
        <v>538</v>
      </c>
      <c r="AQ510" s="16">
        <v>134</v>
      </c>
      <c r="AR510" s="16">
        <v>200</v>
      </c>
      <c r="AS510" s="16">
        <v>442</v>
      </c>
      <c r="AT510" s="16">
        <v>36</v>
      </c>
      <c r="AU510" s="16">
        <v>136</v>
      </c>
      <c r="AV510" s="16">
        <v>151</v>
      </c>
      <c r="AW510" s="16">
        <v>75</v>
      </c>
    </row>
    <row r="511" spans="2:49" x14ac:dyDescent="0.35">
      <c r="B511" s="17" t="s">
        <v>229</v>
      </c>
      <c r="C511" s="18">
        <v>0.187268261495002</v>
      </c>
      <c r="D511" s="18">
        <v>0.1363315621226921</v>
      </c>
      <c r="E511" s="18">
        <v>0.1837873461356147</v>
      </c>
      <c r="F511" s="18">
        <v>0.15969093012462129</v>
      </c>
      <c r="G511" s="18">
        <v>0.19230056586211219</v>
      </c>
      <c r="H511" s="18">
        <v>0.2168315039366176</v>
      </c>
      <c r="I511" s="18">
        <v>0.2086838680069793</v>
      </c>
      <c r="K511" s="18">
        <v>0.21022600986788409</v>
      </c>
      <c r="L511" s="18">
        <v>0.16596689934525061</v>
      </c>
      <c r="N511" s="18">
        <v>0.21603311887991311</v>
      </c>
      <c r="O511" s="18">
        <v>0.1875160870770913</v>
      </c>
      <c r="P511" s="18">
        <v>0.24841543769432539</v>
      </c>
      <c r="Q511" s="18">
        <v>0.14399988546120349</v>
      </c>
      <c r="R511" s="18">
        <v>0.15308983697905151</v>
      </c>
      <c r="S511" s="18">
        <v>0.27791610593727117</v>
      </c>
      <c r="T511" s="18">
        <v>0.1481297046172767</v>
      </c>
      <c r="V511" s="18">
        <v>0.27034376618721379</v>
      </c>
      <c r="W511" s="18">
        <v>0.14277445044917311</v>
      </c>
      <c r="X511" s="18">
        <v>0.13341370152774959</v>
      </c>
      <c r="Y511" s="18">
        <v>0.1173631163554381</v>
      </c>
      <c r="Z511" s="18">
        <v>0.30829372969110308</v>
      </c>
      <c r="AA511" s="18">
        <v>8.2401291655917697E-2</v>
      </c>
      <c r="AB511" s="18">
        <v>0.16800047078049271</v>
      </c>
      <c r="AC511" s="18">
        <v>9.5710285317208044E-2</v>
      </c>
      <c r="AD511" s="18">
        <v>0.19963606868449249</v>
      </c>
      <c r="AF511" s="18">
        <v>0.24521855920583829</v>
      </c>
      <c r="AG511" s="18">
        <v>0.14118332890135221</v>
      </c>
      <c r="AH511" s="18">
        <v>0.12554031286544959</v>
      </c>
      <c r="AI511" s="18">
        <v>0.1237077631502725</v>
      </c>
      <c r="AJ511" s="18">
        <v>0.35957863502441301</v>
      </c>
      <c r="AK511" s="18">
        <v>0.17633209414529999</v>
      </c>
      <c r="AL511" s="18">
        <v>0.14597260622191341</v>
      </c>
      <c r="AM511" s="18">
        <v>0.1390176224111899</v>
      </c>
      <c r="AO511" s="18">
        <v>0.23507912384221979</v>
      </c>
      <c r="AP511" s="18">
        <v>0.13310939648914749</v>
      </c>
      <c r="AQ511" s="18">
        <v>8.9535137765864067E-2</v>
      </c>
      <c r="AR511" s="18">
        <v>9.0074836820338469E-2</v>
      </c>
      <c r="AS511" s="18">
        <v>0.29772109868554081</v>
      </c>
      <c r="AT511" s="18">
        <v>0.2159532135801398</v>
      </c>
      <c r="AU511" s="18">
        <v>0.12952968948526269</v>
      </c>
      <c r="AV511" s="18">
        <v>0.1194136241020054</v>
      </c>
      <c r="AW511" s="18">
        <v>0.38066801451408461</v>
      </c>
    </row>
    <row r="512" spans="2:49" x14ac:dyDescent="0.35">
      <c r="B512" s="17" t="s">
        <v>149</v>
      </c>
      <c r="C512" s="18">
        <v>0.3901945876411011</v>
      </c>
      <c r="D512" s="18">
        <v>0.42019715939966618</v>
      </c>
      <c r="E512" s="18">
        <v>0.39030171582088868</v>
      </c>
      <c r="F512" s="18">
        <v>0.40978779339472893</v>
      </c>
      <c r="G512" s="18">
        <v>0.3621313152758906</v>
      </c>
      <c r="H512" s="18">
        <v>0.38612923344938238</v>
      </c>
      <c r="I512" s="18">
        <v>0.38377813881476008</v>
      </c>
      <c r="K512" s="18">
        <v>0.37393273756607431</v>
      </c>
      <c r="L512" s="18">
        <v>0.4058977717736072</v>
      </c>
      <c r="N512" s="18">
        <v>0.39512554007088518</v>
      </c>
      <c r="O512" s="18">
        <v>0.40536712916301593</v>
      </c>
      <c r="P512" s="18">
        <v>0.31064503427778511</v>
      </c>
      <c r="Q512" s="18">
        <v>0.41088078162727459</v>
      </c>
      <c r="R512" s="18">
        <v>0.39617644694922538</v>
      </c>
      <c r="S512" s="18">
        <v>0.38529891914633801</v>
      </c>
      <c r="T512" s="18">
        <v>0.32765970434157993</v>
      </c>
      <c r="V512" s="18">
        <v>0.44043634625555189</v>
      </c>
      <c r="W512" s="18">
        <v>0.39639818694842988</v>
      </c>
      <c r="X512" s="18">
        <v>0.31298562690952259</v>
      </c>
      <c r="Y512" s="18">
        <v>0.2814335463074728</v>
      </c>
      <c r="Z512" s="18">
        <v>0.47654019953143151</v>
      </c>
      <c r="AA512" s="18">
        <v>0.47973650815879071</v>
      </c>
      <c r="AB512" s="18">
        <v>0.35682116240052258</v>
      </c>
      <c r="AC512" s="18">
        <v>0.28053042977733827</v>
      </c>
      <c r="AD512" s="18">
        <v>0.34564022186261162</v>
      </c>
      <c r="AF512" s="18">
        <v>0.45316350751294571</v>
      </c>
      <c r="AG512" s="18">
        <v>0.40254554238517598</v>
      </c>
      <c r="AH512" s="18">
        <v>0.31736068848250748</v>
      </c>
      <c r="AI512" s="18">
        <v>0.33213979174656127</v>
      </c>
      <c r="AJ512" s="18">
        <v>0.38315123945984031</v>
      </c>
      <c r="AK512" s="18">
        <v>0.41520493614804271</v>
      </c>
      <c r="AL512" s="18">
        <v>0.1557884340542332</v>
      </c>
      <c r="AM512" s="18">
        <v>0.38120794763125909</v>
      </c>
      <c r="AO512" s="18">
        <v>0.46008024277297432</v>
      </c>
      <c r="AP512" s="18">
        <v>0.4012810406241199</v>
      </c>
      <c r="AQ512" s="18">
        <v>0.380207023213678</v>
      </c>
      <c r="AR512" s="18">
        <v>0.30210380159987182</v>
      </c>
      <c r="AS512" s="18">
        <v>0.40742823137647921</v>
      </c>
      <c r="AT512" s="18">
        <v>0.40420787993077029</v>
      </c>
      <c r="AU512" s="18">
        <v>0.31116059473177471</v>
      </c>
      <c r="AV512" s="18">
        <v>0.36589502197672608</v>
      </c>
      <c r="AW512" s="18">
        <v>0.3477696767529691</v>
      </c>
    </row>
    <row r="513" spans="2:49" x14ac:dyDescent="0.35">
      <c r="B513" s="17" t="s">
        <v>230</v>
      </c>
      <c r="C513" s="18">
        <v>0.22655583065199131</v>
      </c>
      <c r="D513" s="18">
        <v>0.23020718648165439</v>
      </c>
      <c r="E513" s="18">
        <v>0.23731453561960511</v>
      </c>
      <c r="F513" s="18">
        <v>0.18487013565316429</v>
      </c>
      <c r="G513" s="18">
        <v>0.26062436690514967</v>
      </c>
      <c r="H513" s="18">
        <v>0.21783268892126459</v>
      </c>
      <c r="I513" s="18">
        <v>0.2308375253207354</v>
      </c>
      <c r="K513" s="18">
        <v>0.21392758802610909</v>
      </c>
      <c r="L513" s="18">
        <v>0.23961140007764201</v>
      </c>
      <c r="N513" s="18">
        <v>0.2202065378629364</v>
      </c>
      <c r="O513" s="18">
        <v>0.23659573348310919</v>
      </c>
      <c r="P513" s="18">
        <v>0.26454654016368301</v>
      </c>
      <c r="Q513" s="18">
        <v>0.21649913161768419</v>
      </c>
      <c r="R513" s="18">
        <v>0.20422445394611899</v>
      </c>
      <c r="S513" s="18">
        <v>0.18866020292149119</v>
      </c>
      <c r="T513" s="18">
        <v>0.25832926987537608</v>
      </c>
      <c r="V513" s="18">
        <v>0.19054910923624099</v>
      </c>
      <c r="W513" s="18">
        <v>0.23392953441102479</v>
      </c>
      <c r="X513" s="18">
        <v>0.25788730226382289</v>
      </c>
      <c r="Y513" s="18">
        <v>0.30283774257199991</v>
      </c>
      <c r="Z513" s="18">
        <v>0.138437064008156</v>
      </c>
      <c r="AA513" s="18">
        <v>0.15065095065564491</v>
      </c>
      <c r="AB513" s="18">
        <v>0.25607835063172829</v>
      </c>
      <c r="AC513" s="18">
        <v>0.30845833307871579</v>
      </c>
      <c r="AD513" s="18">
        <v>0.20135901775457091</v>
      </c>
      <c r="AF513" s="18">
        <v>0.19519145653703979</v>
      </c>
      <c r="AG513" s="18">
        <v>0.24532802213374311</v>
      </c>
      <c r="AH513" s="18">
        <v>0.2403394689614963</v>
      </c>
      <c r="AI513" s="18">
        <v>0.26076388873429279</v>
      </c>
      <c r="AJ513" s="18">
        <v>0.14533779226330021</v>
      </c>
      <c r="AK513" s="18">
        <v>0.1661785069384632</v>
      </c>
      <c r="AL513" s="18">
        <v>0.33371394744802479</v>
      </c>
      <c r="AM513" s="18">
        <v>0.25869564315424348</v>
      </c>
      <c r="AO513" s="18">
        <v>0.19342079737394721</v>
      </c>
      <c r="AP513" s="18">
        <v>0.2421150929819755</v>
      </c>
      <c r="AQ513" s="18">
        <v>0.26346693797337117</v>
      </c>
      <c r="AR513" s="18">
        <v>0.30566512703787779</v>
      </c>
      <c r="AS513" s="18">
        <v>0.18672819929321749</v>
      </c>
      <c r="AT513" s="18">
        <v>0.14274847036068941</v>
      </c>
      <c r="AU513" s="18">
        <v>0.27740427761660702</v>
      </c>
      <c r="AV513" s="18">
        <v>0.25446032453954781</v>
      </c>
      <c r="AW513" s="18">
        <v>0.1064721018421261</v>
      </c>
    </row>
    <row r="514" spans="2:49" x14ac:dyDescent="0.35">
      <c r="B514" s="17" t="s">
        <v>151</v>
      </c>
      <c r="C514" s="18">
        <v>0.1242440243139773</v>
      </c>
      <c r="D514" s="18">
        <v>0.12268404035225999</v>
      </c>
      <c r="E514" s="18">
        <v>0.11953685461878021</v>
      </c>
      <c r="F514" s="18">
        <v>0.14135468047027361</v>
      </c>
      <c r="G514" s="18">
        <v>0.12688834471460861</v>
      </c>
      <c r="H514" s="18">
        <v>0.1050908004349867</v>
      </c>
      <c r="I514" s="18">
        <v>0.12736598889935741</v>
      </c>
      <c r="K514" s="18">
        <v>0.13708226625523839</v>
      </c>
      <c r="L514" s="18">
        <v>0.1110033875891917</v>
      </c>
      <c r="N514" s="18">
        <v>8.4272024185900629E-2</v>
      </c>
      <c r="O514" s="18">
        <v>0.10118562745611399</v>
      </c>
      <c r="P514" s="18">
        <v>0.1106851483068227</v>
      </c>
      <c r="Q514" s="18">
        <v>0.17397615223303739</v>
      </c>
      <c r="R514" s="18">
        <v>0.1941488249051522</v>
      </c>
      <c r="S514" s="18">
        <v>5.1019521665827162E-2</v>
      </c>
      <c r="T514" s="18">
        <v>9.0242773505020246E-2</v>
      </c>
      <c r="V514" s="18">
        <v>6.6914512628292122E-2</v>
      </c>
      <c r="W514" s="18">
        <v>0.1703164116443345</v>
      </c>
      <c r="X514" s="18">
        <v>0.21117619461690201</v>
      </c>
      <c r="Y514" s="18">
        <v>0.19680837033616599</v>
      </c>
      <c r="Z514" s="18">
        <v>5.5977057576629907E-2</v>
      </c>
      <c r="AA514" s="18">
        <v>0.1631894174739838</v>
      </c>
      <c r="AB514" s="18">
        <v>0.10191887857798659</v>
      </c>
      <c r="AC514" s="18">
        <v>6.0446632216831643E-2</v>
      </c>
      <c r="AD514" s="18">
        <v>0.19872334586246351</v>
      </c>
      <c r="AF514" s="18">
        <v>6.3196383486739935E-2</v>
      </c>
      <c r="AG514" s="18">
        <v>0.1648097900670972</v>
      </c>
      <c r="AH514" s="18">
        <v>0.22471798119175429</v>
      </c>
      <c r="AI514" s="18">
        <v>0.1931732095546117</v>
      </c>
      <c r="AJ514" s="18">
        <v>8.1975062434662002E-2</v>
      </c>
      <c r="AK514" s="18">
        <v>9.2082074336454364E-2</v>
      </c>
      <c r="AL514" s="18">
        <v>8.913760466199655E-2</v>
      </c>
      <c r="AM514" s="18">
        <v>9.7078980351141611E-2</v>
      </c>
      <c r="AO514" s="18">
        <v>6.9218952323634286E-2</v>
      </c>
      <c r="AP514" s="18">
        <v>0.16691727750159591</v>
      </c>
      <c r="AQ514" s="18">
        <v>0.18059253441742409</v>
      </c>
      <c r="AR514" s="18">
        <v>0.23190268160457739</v>
      </c>
      <c r="AS514" s="18">
        <v>6.7710701425683389E-2</v>
      </c>
      <c r="AT514" s="18">
        <v>0.13830368527973971</v>
      </c>
      <c r="AU514" s="18">
        <v>8.0912203303681707E-2</v>
      </c>
      <c r="AV514" s="18">
        <v>9.1393456911552221E-2</v>
      </c>
      <c r="AW514" s="18">
        <v>0.1372879377648521</v>
      </c>
    </row>
    <row r="515" spans="2:49" x14ac:dyDescent="0.35">
      <c r="B515" s="17" t="s">
        <v>231</v>
      </c>
      <c r="C515" s="18">
        <v>2.6032213878406971E-2</v>
      </c>
      <c r="D515" s="18">
        <v>2.8722642903996749E-2</v>
      </c>
      <c r="E515" s="18">
        <v>2.5366693628215128E-2</v>
      </c>
      <c r="F515" s="18">
        <v>4.6365530274567551E-2</v>
      </c>
      <c r="G515" s="18">
        <v>2.0978665795542709E-2</v>
      </c>
      <c r="H515" s="18">
        <v>2.301785255894518E-2</v>
      </c>
      <c r="I515" s="18">
        <v>1.614067039927361E-2</v>
      </c>
      <c r="K515" s="18">
        <v>3.1612733544705521E-2</v>
      </c>
      <c r="L515" s="18">
        <v>1.9850957923683452E-2</v>
      </c>
      <c r="N515" s="18">
        <v>2.021817726831816E-2</v>
      </c>
      <c r="O515" s="18">
        <v>2.9786620365892889E-2</v>
      </c>
      <c r="P515" s="18">
        <v>1.930260254895548E-2</v>
      </c>
      <c r="Q515" s="18">
        <v>2.6897040625159619E-2</v>
      </c>
      <c r="R515" s="18">
        <v>2.681028466672571E-2</v>
      </c>
      <c r="S515" s="18">
        <v>2.4403699500344749E-2</v>
      </c>
      <c r="T515" s="18">
        <v>5.829830418118865E-2</v>
      </c>
      <c r="V515" s="18">
        <v>1.3705886884985389E-2</v>
      </c>
      <c r="W515" s="18">
        <v>2.8480989588582629E-2</v>
      </c>
      <c r="X515" s="18">
        <v>1.6411175897589579E-2</v>
      </c>
      <c r="Y515" s="18">
        <v>0.10155722442892311</v>
      </c>
      <c r="Z515" s="18">
        <v>0</v>
      </c>
      <c r="AA515" s="18">
        <v>7.0304252784815918E-2</v>
      </c>
      <c r="AB515" s="18">
        <v>2.7727404566280211E-2</v>
      </c>
      <c r="AC515" s="18">
        <v>3.5692607752042763E-2</v>
      </c>
      <c r="AD515" s="18">
        <v>2.3093078163038391E-2</v>
      </c>
      <c r="AF515" s="18">
        <v>1.3372462253279279E-2</v>
      </c>
      <c r="AG515" s="18">
        <v>3.1034770818170129E-2</v>
      </c>
      <c r="AH515" s="18">
        <v>3.1119217520154591E-2</v>
      </c>
      <c r="AI515" s="18">
        <v>6.0715695676563777E-2</v>
      </c>
      <c r="AJ515" s="18">
        <v>7.2316654032647957E-3</v>
      </c>
      <c r="AK515" s="18">
        <v>7.2395033137292397E-2</v>
      </c>
      <c r="AL515" s="18">
        <v>5.0911150950539948E-2</v>
      </c>
      <c r="AM515" s="18">
        <v>2.232730459586248E-2</v>
      </c>
      <c r="AO515" s="18">
        <v>1.295192506814672E-2</v>
      </c>
      <c r="AP515" s="18">
        <v>3.6229849768509959E-2</v>
      </c>
      <c r="AQ515" s="18">
        <v>2.1922884397799259E-2</v>
      </c>
      <c r="AR515" s="18">
        <v>5.1522071983819112E-2</v>
      </c>
      <c r="AS515" s="18">
        <v>1.361951194729176E-2</v>
      </c>
      <c r="AT515" s="18">
        <v>3.1705230653250073E-2</v>
      </c>
      <c r="AU515" s="18">
        <v>2.7594275764411029E-2</v>
      </c>
      <c r="AV515" s="18">
        <v>2.5654187061846471E-2</v>
      </c>
      <c r="AW515" s="18">
        <v>1.6609275806897261E-2</v>
      </c>
    </row>
    <row r="516" spans="2:49" x14ac:dyDescent="0.35">
      <c r="B516" s="17" t="s">
        <v>80</v>
      </c>
      <c r="C516" s="18">
        <v>4.5705082019521358E-2</v>
      </c>
      <c r="D516" s="18">
        <v>6.1857408739730363E-2</v>
      </c>
      <c r="E516" s="18">
        <v>4.3692854176896147E-2</v>
      </c>
      <c r="F516" s="18">
        <v>5.7930930082644098E-2</v>
      </c>
      <c r="G516" s="18">
        <v>3.7076741446696253E-2</v>
      </c>
      <c r="H516" s="18">
        <v>5.1097920698803187E-2</v>
      </c>
      <c r="I516" s="18">
        <v>3.3193808558894262E-2</v>
      </c>
      <c r="K516" s="18">
        <v>3.321866473998851E-2</v>
      </c>
      <c r="L516" s="18">
        <v>5.7669583290625069E-2</v>
      </c>
      <c r="N516" s="18">
        <v>6.414460173204628E-2</v>
      </c>
      <c r="O516" s="18">
        <v>3.9548802454776731E-2</v>
      </c>
      <c r="P516" s="18">
        <v>4.6405237008428267E-2</v>
      </c>
      <c r="Q516" s="18">
        <v>2.7747008435640461E-2</v>
      </c>
      <c r="R516" s="18">
        <v>2.555015255372637E-2</v>
      </c>
      <c r="S516" s="18">
        <v>7.270155082872759E-2</v>
      </c>
      <c r="T516" s="18">
        <v>0.11734024347955831</v>
      </c>
      <c r="V516" s="18">
        <v>1.8050378807715539E-2</v>
      </c>
      <c r="W516" s="18">
        <v>2.8100426958455191E-2</v>
      </c>
      <c r="X516" s="18">
        <v>6.8125998784413097E-2</v>
      </c>
      <c r="Y516" s="18">
        <v>0</v>
      </c>
      <c r="Z516" s="18">
        <v>2.0751949192679631E-2</v>
      </c>
      <c r="AA516" s="18">
        <v>5.37175792708472E-2</v>
      </c>
      <c r="AB516" s="18">
        <v>8.9453733042989564E-2</v>
      </c>
      <c r="AC516" s="18">
        <v>0.21916171185786321</v>
      </c>
      <c r="AD516" s="18">
        <v>3.1548267672823219E-2</v>
      </c>
      <c r="AF516" s="18">
        <v>2.9857631004157021E-2</v>
      </c>
      <c r="AG516" s="18">
        <v>1.5098545694461431E-2</v>
      </c>
      <c r="AH516" s="18">
        <v>6.0922330978637543E-2</v>
      </c>
      <c r="AI516" s="18">
        <v>2.9499651137697831E-2</v>
      </c>
      <c r="AJ516" s="18">
        <v>2.2725605414519751E-2</v>
      </c>
      <c r="AK516" s="18">
        <v>7.7807355294447531E-2</v>
      </c>
      <c r="AL516" s="18">
        <v>0.2244762566632921</v>
      </c>
      <c r="AM516" s="18">
        <v>0.1016725018563034</v>
      </c>
      <c r="AO516" s="18">
        <v>2.924895861907786E-2</v>
      </c>
      <c r="AP516" s="18">
        <v>2.0347342634651312E-2</v>
      </c>
      <c r="AQ516" s="18">
        <v>6.4275482231863315E-2</v>
      </c>
      <c r="AR516" s="18">
        <v>1.8731480953515268E-2</v>
      </c>
      <c r="AS516" s="18">
        <v>2.6792257271787349E-2</v>
      </c>
      <c r="AT516" s="18">
        <v>6.7081520195410818E-2</v>
      </c>
      <c r="AU516" s="18">
        <v>0.17339895909826289</v>
      </c>
      <c r="AV516" s="18">
        <v>0.1431833854083219</v>
      </c>
      <c r="AW516" s="18">
        <v>1.11929933190707E-2</v>
      </c>
    </row>
    <row r="518" spans="2:49" ht="29" x14ac:dyDescent="0.35">
      <c r="B518" s="14" t="s">
        <v>236</v>
      </c>
    </row>
    <row r="519" spans="2:49" x14ac:dyDescent="0.35">
      <c r="B519" s="15" t="s">
        <v>18</v>
      </c>
    </row>
    <row r="520" spans="2:49" x14ac:dyDescent="0.35">
      <c r="B520" s="11" t="s">
        <v>59</v>
      </c>
      <c r="C520" s="16">
        <v>2028</v>
      </c>
      <c r="D520" s="16">
        <v>248</v>
      </c>
      <c r="E520" s="16">
        <v>354</v>
      </c>
      <c r="F520" s="16">
        <v>365</v>
      </c>
      <c r="G520" s="16">
        <v>348</v>
      </c>
      <c r="H520" s="16">
        <v>295</v>
      </c>
      <c r="I520" s="16">
        <v>418</v>
      </c>
      <c r="K520" s="16">
        <v>1004</v>
      </c>
      <c r="L520" s="16">
        <v>1018</v>
      </c>
      <c r="N520" s="16">
        <v>515</v>
      </c>
      <c r="O520" s="16">
        <v>455</v>
      </c>
      <c r="P520" s="16">
        <v>200</v>
      </c>
      <c r="Q520" s="16">
        <v>507</v>
      </c>
      <c r="R520" s="16">
        <v>238</v>
      </c>
      <c r="S520" s="16">
        <v>44</v>
      </c>
      <c r="T520" s="16">
        <v>69</v>
      </c>
      <c r="V520" s="16">
        <v>565</v>
      </c>
      <c r="W520" s="16">
        <v>604</v>
      </c>
      <c r="X520" s="16">
        <v>114</v>
      </c>
      <c r="Y520" s="16">
        <v>70</v>
      </c>
      <c r="Z520" s="16">
        <v>36</v>
      </c>
      <c r="AA520" s="16">
        <v>44</v>
      </c>
      <c r="AB520" s="16">
        <v>442</v>
      </c>
      <c r="AC520" s="16">
        <v>63</v>
      </c>
      <c r="AD520" s="16">
        <v>90</v>
      </c>
      <c r="AF520" s="16">
        <v>336</v>
      </c>
      <c r="AG520" s="16">
        <v>677</v>
      </c>
      <c r="AH520" s="16">
        <v>121</v>
      </c>
      <c r="AI520" s="16">
        <v>125</v>
      </c>
      <c r="AJ520" s="16">
        <v>261</v>
      </c>
      <c r="AK520" s="16">
        <v>43</v>
      </c>
      <c r="AL520" s="16">
        <v>45</v>
      </c>
      <c r="AM520" s="16">
        <v>420</v>
      </c>
      <c r="AO520" s="16">
        <v>312</v>
      </c>
      <c r="AP520" s="16">
        <v>557</v>
      </c>
      <c r="AQ520" s="16">
        <v>134</v>
      </c>
      <c r="AR520" s="16">
        <v>212</v>
      </c>
      <c r="AS520" s="16">
        <v>419</v>
      </c>
      <c r="AT520" s="16">
        <v>33</v>
      </c>
      <c r="AU520" s="16">
        <v>137</v>
      </c>
      <c r="AV520" s="16">
        <v>147</v>
      </c>
      <c r="AW520" s="16">
        <v>77</v>
      </c>
    </row>
    <row r="521" spans="2:49" x14ac:dyDescent="0.35">
      <c r="B521" s="12" t="s">
        <v>60</v>
      </c>
      <c r="C521" s="16">
        <v>2032</v>
      </c>
      <c r="D521" s="16">
        <v>215</v>
      </c>
      <c r="E521" s="16">
        <v>345</v>
      </c>
      <c r="F521" s="16">
        <v>345</v>
      </c>
      <c r="G521" s="16">
        <v>314</v>
      </c>
      <c r="H521" s="16">
        <v>328</v>
      </c>
      <c r="I521" s="16">
        <v>485</v>
      </c>
      <c r="K521" s="16">
        <v>981</v>
      </c>
      <c r="L521" s="16">
        <v>1045</v>
      </c>
      <c r="N521" s="16">
        <v>540</v>
      </c>
      <c r="O521" s="16">
        <v>458</v>
      </c>
      <c r="P521" s="16">
        <v>208</v>
      </c>
      <c r="Q521" s="16">
        <v>495</v>
      </c>
      <c r="R521" s="16">
        <v>222</v>
      </c>
      <c r="S521" s="16">
        <v>37</v>
      </c>
      <c r="T521" s="16">
        <v>71</v>
      </c>
      <c r="V521" s="16">
        <v>598</v>
      </c>
      <c r="W521" s="16">
        <v>590</v>
      </c>
      <c r="X521" s="16">
        <v>115</v>
      </c>
      <c r="Y521" s="16">
        <v>67</v>
      </c>
      <c r="Z521" s="16">
        <v>39</v>
      </c>
      <c r="AA521" s="16">
        <v>44</v>
      </c>
      <c r="AB521" s="16">
        <v>427</v>
      </c>
      <c r="AC521" s="16">
        <v>61</v>
      </c>
      <c r="AD521" s="16">
        <v>90</v>
      </c>
      <c r="AF521" s="16">
        <v>355</v>
      </c>
      <c r="AG521" s="16">
        <v>660</v>
      </c>
      <c r="AH521" s="16">
        <v>123</v>
      </c>
      <c r="AI521" s="16">
        <v>120</v>
      </c>
      <c r="AJ521" s="16">
        <v>274</v>
      </c>
      <c r="AK521" s="16">
        <v>44</v>
      </c>
      <c r="AL521" s="16">
        <v>43</v>
      </c>
      <c r="AM521" s="16">
        <v>413</v>
      </c>
      <c r="AO521" s="16">
        <v>321</v>
      </c>
      <c r="AP521" s="16">
        <v>538</v>
      </c>
      <c r="AQ521" s="16">
        <v>134</v>
      </c>
      <c r="AR521" s="16">
        <v>200</v>
      </c>
      <c r="AS521" s="16">
        <v>442</v>
      </c>
      <c r="AT521" s="16">
        <v>36</v>
      </c>
      <c r="AU521" s="16">
        <v>136</v>
      </c>
      <c r="AV521" s="16">
        <v>151</v>
      </c>
      <c r="AW521" s="16">
        <v>75</v>
      </c>
    </row>
    <row r="522" spans="2:49" ht="87" x14ac:dyDescent="0.35">
      <c r="B522" s="17" t="s">
        <v>237</v>
      </c>
      <c r="C522" s="18">
        <v>0.53984763597262753</v>
      </c>
      <c r="D522" s="18">
        <v>0.51163651662454568</v>
      </c>
      <c r="E522" s="18">
        <v>0.52771560073597168</v>
      </c>
      <c r="F522" s="18">
        <v>0.56504593784361157</v>
      </c>
      <c r="G522" s="18">
        <v>0.55576316828089711</v>
      </c>
      <c r="H522" s="18">
        <v>0.51909797885044784</v>
      </c>
      <c r="I522" s="18">
        <v>0.54679972252349829</v>
      </c>
      <c r="K522" s="18">
        <v>0.52221485094247178</v>
      </c>
      <c r="L522" s="18">
        <v>0.55926096314321727</v>
      </c>
      <c r="N522" s="18">
        <v>0.48938185866366712</v>
      </c>
      <c r="O522" s="18">
        <v>0.52783294994782348</v>
      </c>
      <c r="P522" s="18">
        <v>0.4877665333542765</v>
      </c>
      <c r="Q522" s="18">
        <v>0.5969081612670466</v>
      </c>
      <c r="R522" s="18">
        <v>0.61510098474153574</v>
      </c>
      <c r="S522" s="18">
        <v>0.6503290576007329</v>
      </c>
      <c r="T522" s="18">
        <v>0.46352521325805568</v>
      </c>
      <c r="V522" s="18">
        <v>0.51410598349149739</v>
      </c>
      <c r="W522" s="18">
        <v>0.64169962604115927</v>
      </c>
      <c r="X522" s="18">
        <v>0.59554081273411907</v>
      </c>
      <c r="Y522" s="18">
        <v>0.5965017588735968</v>
      </c>
      <c r="Z522" s="18">
        <v>0.32525410745856309</v>
      </c>
      <c r="AA522" s="18">
        <v>0.56635591220825454</v>
      </c>
      <c r="AB522" s="18">
        <v>0.46621802573656629</v>
      </c>
      <c r="AC522" s="18">
        <v>0.42750117018682299</v>
      </c>
      <c r="AD522" s="18">
        <v>0.43717246404448051</v>
      </c>
      <c r="AF522" s="18">
        <v>0.52751166735597765</v>
      </c>
      <c r="AG522" s="18">
        <v>0.65107181940452319</v>
      </c>
      <c r="AH522" s="18">
        <v>0.5742727467531199</v>
      </c>
      <c r="AI522" s="18">
        <v>0.58390916944966542</v>
      </c>
      <c r="AJ522" s="18">
        <v>0.40432041525270418</v>
      </c>
      <c r="AK522" s="18">
        <v>0.48457843386464727</v>
      </c>
      <c r="AL522" s="18">
        <v>0.32137399756103618</v>
      </c>
      <c r="AM522" s="18">
        <v>0.468129450391292</v>
      </c>
      <c r="AO522" s="18">
        <v>0.5365216987882484</v>
      </c>
      <c r="AP522" s="18">
        <v>0.64488672618208853</v>
      </c>
      <c r="AQ522" s="18">
        <v>0.6244493630918645</v>
      </c>
      <c r="AR522" s="18">
        <v>0.59515520827368829</v>
      </c>
      <c r="AS522" s="18">
        <v>0.44102142127796568</v>
      </c>
      <c r="AT522" s="18">
        <v>0.60068054627827872</v>
      </c>
      <c r="AU522" s="18">
        <v>0.43237418609381228</v>
      </c>
      <c r="AV522" s="18">
        <v>0.4847865528173399</v>
      </c>
      <c r="AW522" s="18">
        <v>0.36095845477010352</v>
      </c>
    </row>
    <row r="523" spans="2:49" ht="87" x14ac:dyDescent="0.35">
      <c r="B523" s="17" t="s">
        <v>238</v>
      </c>
      <c r="C523" s="18">
        <v>0.36098048583229447</v>
      </c>
      <c r="D523" s="18">
        <v>0.36725599435384071</v>
      </c>
      <c r="E523" s="18">
        <v>0.36139973724083502</v>
      </c>
      <c r="F523" s="18">
        <v>0.32862678496368081</v>
      </c>
      <c r="G523" s="18">
        <v>0.34199988619348443</v>
      </c>
      <c r="H523" s="18">
        <v>0.39186320438704669</v>
      </c>
      <c r="I523" s="18">
        <v>0.37230443744354852</v>
      </c>
      <c r="K523" s="18">
        <v>0.3960355579679164</v>
      </c>
      <c r="L523" s="18">
        <v>0.32720163339676323</v>
      </c>
      <c r="N523" s="18">
        <v>0.37666503989235189</v>
      </c>
      <c r="O523" s="18">
        <v>0.37790480505945939</v>
      </c>
      <c r="P523" s="18">
        <v>0.424850851213668</v>
      </c>
      <c r="Q523" s="18">
        <v>0.33094541971152919</v>
      </c>
      <c r="R523" s="18">
        <v>0.31114153005040263</v>
      </c>
      <c r="S523" s="18">
        <v>0.24975912686043131</v>
      </c>
      <c r="T523" s="18">
        <v>0.36808170556202591</v>
      </c>
      <c r="V523" s="18">
        <v>0.40397984608028498</v>
      </c>
      <c r="W523" s="18">
        <v>0.29002963189502501</v>
      </c>
      <c r="X523" s="18">
        <v>0.30119514385057111</v>
      </c>
      <c r="Y523" s="18">
        <v>0.36246099206617127</v>
      </c>
      <c r="Z523" s="18">
        <v>0.54988622900000517</v>
      </c>
      <c r="AA523" s="18">
        <v>0.34591766993009432</v>
      </c>
      <c r="AB523" s="18">
        <v>0.38546889317859462</v>
      </c>
      <c r="AC523" s="18">
        <v>0.26967521523351762</v>
      </c>
      <c r="AD523" s="18">
        <v>0.4858343563462329</v>
      </c>
      <c r="AF523" s="18">
        <v>0.39072255601275607</v>
      </c>
      <c r="AG523" s="18">
        <v>0.29938614939129587</v>
      </c>
      <c r="AH523" s="18">
        <v>0.34254762932613658</v>
      </c>
      <c r="AI523" s="18">
        <v>0.33091937085211193</v>
      </c>
      <c r="AJ523" s="18">
        <v>0.46817582215513798</v>
      </c>
      <c r="AK523" s="18">
        <v>0.42249925023839152</v>
      </c>
      <c r="AL523" s="18">
        <v>0.2051108417258935</v>
      </c>
      <c r="AM523" s="18">
        <v>0.38660222560282342</v>
      </c>
      <c r="AO523" s="18">
        <v>0.36746437470973942</v>
      </c>
      <c r="AP523" s="18">
        <v>0.29754199132990089</v>
      </c>
      <c r="AQ523" s="18">
        <v>0.32957545898760338</v>
      </c>
      <c r="AR523" s="18">
        <v>0.35238215086636759</v>
      </c>
      <c r="AS523" s="18">
        <v>0.46563582573359219</v>
      </c>
      <c r="AT523" s="18">
        <v>0.34166037732344978</v>
      </c>
      <c r="AU523" s="18">
        <v>0.31115703520459143</v>
      </c>
      <c r="AV523" s="18">
        <v>0.2882707983414402</v>
      </c>
      <c r="AW523" s="18">
        <v>0.49593921696219923</v>
      </c>
    </row>
    <row r="524" spans="2:49" x14ac:dyDescent="0.35">
      <c r="B524" s="17" t="s">
        <v>80</v>
      </c>
      <c r="C524" s="18">
        <v>9.9171878195078042E-2</v>
      </c>
      <c r="D524" s="18">
        <v>0.1211074890216135</v>
      </c>
      <c r="E524" s="18">
        <v>0.11088466202319321</v>
      </c>
      <c r="F524" s="18">
        <v>0.1063272771927076</v>
      </c>
      <c r="G524" s="18">
        <v>0.1022369455256185</v>
      </c>
      <c r="H524" s="18">
        <v>8.9038816762505288E-2</v>
      </c>
      <c r="I524" s="18">
        <v>8.089584003295322E-2</v>
      </c>
      <c r="K524" s="18">
        <v>8.1749591089611787E-2</v>
      </c>
      <c r="L524" s="18">
        <v>0.1135374034600196</v>
      </c>
      <c r="N524" s="18">
        <v>0.13395310144398101</v>
      </c>
      <c r="O524" s="18">
        <v>9.426224499271689E-2</v>
      </c>
      <c r="P524" s="18">
        <v>8.738261543205543E-2</v>
      </c>
      <c r="Q524" s="18">
        <v>7.2146419021424074E-2</v>
      </c>
      <c r="R524" s="18">
        <v>7.3757485208061829E-2</v>
      </c>
      <c r="S524" s="18">
        <v>9.9911815538835713E-2</v>
      </c>
      <c r="T524" s="18">
        <v>0.1683930811799185</v>
      </c>
      <c r="V524" s="18">
        <v>8.1914170428217387E-2</v>
      </c>
      <c r="W524" s="18">
        <v>6.8270742063815865E-2</v>
      </c>
      <c r="X524" s="18">
        <v>0.1032640434153098</v>
      </c>
      <c r="Y524" s="18">
        <v>4.1037249060231963E-2</v>
      </c>
      <c r="Z524" s="18">
        <v>0.12485966354143201</v>
      </c>
      <c r="AA524" s="18">
        <v>8.7726417861651376E-2</v>
      </c>
      <c r="AB524" s="18">
        <v>0.14831308108483929</v>
      </c>
      <c r="AC524" s="18">
        <v>0.30282361457965912</v>
      </c>
      <c r="AD524" s="18">
        <v>7.6993179609286533E-2</v>
      </c>
      <c r="AF524" s="18">
        <v>8.176577663126619E-2</v>
      </c>
      <c r="AG524" s="18">
        <v>4.9542031204181082E-2</v>
      </c>
      <c r="AH524" s="18">
        <v>8.3179623920743448E-2</v>
      </c>
      <c r="AI524" s="18">
        <v>8.5171459698222735E-2</v>
      </c>
      <c r="AJ524" s="18">
        <v>0.12750376259215779</v>
      </c>
      <c r="AK524" s="18">
        <v>9.292231589696133E-2</v>
      </c>
      <c r="AL524" s="18">
        <v>0.4735151607130702</v>
      </c>
      <c r="AM524" s="18">
        <v>0.1452683240058846</v>
      </c>
      <c r="AO524" s="18">
        <v>9.6013926502012389E-2</v>
      </c>
      <c r="AP524" s="18">
        <v>5.7571282488010717E-2</v>
      </c>
      <c r="AQ524" s="18">
        <v>4.5975177920532129E-2</v>
      </c>
      <c r="AR524" s="18">
        <v>5.246264085994419E-2</v>
      </c>
      <c r="AS524" s="18">
        <v>9.3342752988442149E-2</v>
      </c>
      <c r="AT524" s="18">
        <v>5.7659076398271648E-2</v>
      </c>
      <c r="AU524" s="18">
        <v>0.25646877870159629</v>
      </c>
      <c r="AV524" s="18">
        <v>0.22694264884122001</v>
      </c>
      <c r="AW524" s="18">
        <v>0.143102328267697</v>
      </c>
    </row>
    <row r="526" spans="2:49" ht="29" x14ac:dyDescent="0.35">
      <c r="B526" s="14" t="s">
        <v>115</v>
      </c>
    </row>
    <row r="527" spans="2:49" x14ac:dyDescent="0.35">
      <c r="B527" s="15" t="s">
        <v>18</v>
      </c>
    </row>
    <row r="528" spans="2:49" x14ac:dyDescent="0.35">
      <c r="B528" s="11" t="s">
        <v>59</v>
      </c>
      <c r="C528" s="16">
        <v>2028</v>
      </c>
      <c r="D528" s="16">
        <v>248</v>
      </c>
      <c r="E528" s="16">
        <v>354</v>
      </c>
      <c r="F528" s="16">
        <v>365</v>
      </c>
      <c r="G528" s="16">
        <v>348</v>
      </c>
      <c r="H528" s="16">
        <v>295</v>
      </c>
      <c r="I528" s="16">
        <v>418</v>
      </c>
      <c r="K528" s="16">
        <v>1004</v>
      </c>
      <c r="L528" s="16">
        <v>1018</v>
      </c>
      <c r="N528" s="16">
        <v>515</v>
      </c>
      <c r="O528" s="16">
        <v>455</v>
      </c>
      <c r="P528" s="16">
        <v>200</v>
      </c>
      <c r="Q528" s="16">
        <v>507</v>
      </c>
      <c r="R528" s="16">
        <v>238</v>
      </c>
      <c r="S528" s="16">
        <v>44</v>
      </c>
      <c r="T528" s="16">
        <v>69</v>
      </c>
      <c r="V528" s="16">
        <v>565</v>
      </c>
      <c r="W528" s="16">
        <v>604</v>
      </c>
      <c r="X528" s="16">
        <v>114</v>
      </c>
      <c r="Y528" s="16">
        <v>70</v>
      </c>
      <c r="Z528" s="16">
        <v>36</v>
      </c>
      <c r="AA528" s="16">
        <v>44</v>
      </c>
      <c r="AB528" s="16">
        <v>442</v>
      </c>
      <c r="AC528" s="16">
        <v>63</v>
      </c>
      <c r="AD528" s="16">
        <v>90</v>
      </c>
      <c r="AF528" s="16">
        <v>336</v>
      </c>
      <c r="AG528" s="16">
        <v>677</v>
      </c>
      <c r="AH528" s="16">
        <v>121</v>
      </c>
      <c r="AI528" s="16">
        <v>125</v>
      </c>
      <c r="AJ528" s="16">
        <v>261</v>
      </c>
      <c r="AK528" s="16">
        <v>43</v>
      </c>
      <c r="AL528" s="16">
        <v>45</v>
      </c>
      <c r="AM528" s="16">
        <v>420</v>
      </c>
      <c r="AO528" s="16">
        <v>312</v>
      </c>
      <c r="AP528" s="16">
        <v>557</v>
      </c>
      <c r="AQ528" s="16">
        <v>134</v>
      </c>
      <c r="AR528" s="16">
        <v>212</v>
      </c>
      <c r="AS528" s="16">
        <v>419</v>
      </c>
      <c r="AT528" s="16">
        <v>33</v>
      </c>
      <c r="AU528" s="16">
        <v>137</v>
      </c>
      <c r="AV528" s="16">
        <v>147</v>
      </c>
      <c r="AW528" s="16">
        <v>77</v>
      </c>
    </row>
    <row r="529" spans="2:49" x14ac:dyDescent="0.35">
      <c r="B529" s="12" t="s">
        <v>60</v>
      </c>
      <c r="C529" s="16">
        <v>2032</v>
      </c>
      <c r="D529" s="16">
        <v>215</v>
      </c>
      <c r="E529" s="16">
        <v>345</v>
      </c>
      <c r="F529" s="16">
        <v>345</v>
      </c>
      <c r="G529" s="16">
        <v>314</v>
      </c>
      <c r="H529" s="16">
        <v>328</v>
      </c>
      <c r="I529" s="16">
        <v>485</v>
      </c>
      <c r="K529" s="16">
        <v>981</v>
      </c>
      <c r="L529" s="16">
        <v>1045</v>
      </c>
      <c r="N529" s="16">
        <v>540</v>
      </c>
      <c r="O529" s="16">
        <v>458</v>
      </c>
      <c r="P529" s="16">
        <v>208</v>
      </c>
      <c r="Q529" s="16">
        <v>495</v>
      </c>
      <c r="R529" s="16">
        <v>222</v>
      </c>
      <c r="S529" s="16">
        <v>37</v>
      </c>
      <c r="T529" s="16">
        <v>71</v>
      </c>
      <c r="V529" s="16">
        <v>598</v>
      </c>
      <c r="W529" s="16">
        <v>590</v>
      </c>
      <c r="X529" s="16">
        <v>115</v>
      </c>
      <c r="Y529" s="16">
        <v>67</v>
      </c>
      <c r="Z529" s="16">
        <v>39</v>
      </c>
      <c r="AA529" s="16">
        <v>44</v>
      </c>
      <c r="AB529" s="16">
        <v>427</v>
      </c>
      <c r="AC529" s="16">
        <v>61</v>
      </c>
      <c r="AD529" s="16">
        <v>90</v>
      </c>
      <c r="AF529" s="16">
        <v>355</v>
      </c>
      <c r="AG529" s="16">
        <v>660</v>
      </c>
      <c r="AH529" s="16">
        <v>123</v>
      </c>
      <c r="AI529" s="16">
        <v>120</v>
      </c>
      <c r="AJ529" s="16">
        <v>274</v>
      </c>
      <c r="AK529" s="16">
        <v>44</v>
      </c>
      <c r="AL529" s="16">
        <v>43</v>
      </c>
      <c r="AM529" s="16">
        <v>413</v>
      </c>
      <c r="AO529" s="16">
        <v>321</v>
      </c>
      <c r="AP529" s="16">
        <v>538</v>
      </c>
      <c r="AQ529" s="16">
        <v>134</v>
      </c>
      <c r="AR529" s="16">
        <v>200</v>
      </c>
      <c r="AS529" s="16">
        <v>442</v>
      </c>
      <c r="AT529" s="16">
        <v>36</v>
      </c>
      <c r="AU529" s="16">
        <v>136</v>
      </c>
      <c r="AV529" s="16">
        <v>151</v>
      </c>
      <c r="AW529" s="16">
        <v>75</v>
      </c>
    </row>
    <row r="530" spans="2:49" ht="29" x14ac:dyDescent="0.35">
      <c r="B530" s="17" t="s">
        <v>239</v>
      </c>
      <c r="C530" s="18">
        <v>0.49806518823825391</v>
      </c>
      <c r="D530" s="18">
        <v>0.29903618151925399</v>
      </c>
      <c r="E530" s="18">
        <v>0.37298546310778657</v>
      </c>
      <c r="F530" s="18">
        <v>0.45634047660450339</v>
      </c>
      <c r="G530" s="18">
        <v>0.51545390467842522</v>
      </c>
      <c r="H530" s="18">
        <v>0.65271605117346154</v>
      </c>
      <c r="I530" s="18">
        <v>0.58897033280188804</v>
      </c>
      <c r="K530" s="18">
        <v>0.48182101892027318</v>
      </c>
      <c r="L530" s="18">
        <v>0.51358289855485195</v>
      </c>
      <c r="N530" s="18">
        <v>0.61018927294858594</v>
      </c>
      <c r="O530" s="18">
        <v>0.47241049387314682</v>
      </c>
      <c r="P530" s="18">
        <v>0.58007662482600086</v>
      </c>
      <c r="Q530" s="18">
        <v>0.39843624197678351</v>
      </c>
      <c r="R530" s="18">
        <v>0.39898925128941909</v>
      </c>
      <c r="S530" s="18">
        <v>0.30812102568755301</v>
      </c>
      <c r="T530" s="18">
        <v>0.67350113891177954</v>
      </c>
      <c r="V530" s="18">
        <v>0.65426787378928741</v>
      </c>
      <c r="W530" s="18">
        <v>0.39101044816282859</v>
      </c>
      <c r="X530" s="18">
        <v>0.30602009218339332</v>
      </c>
      <c r="Y530" s="18">
        <v>0.30116922009178482</v>
      </c>
      <c r="Z530" s="18">
        <v>0.86663124757214749</v>
      </c>
      <c r="AA530" s="18">
        <v>0.43550424538316251</v>
      </c>
      <c r="AB530" s="18">
        <v>0.44441352535161038</v>
      </c>
      <c r="AC530" s="18">
        <v>0.54417072965506896</v>
      </c>
      <c r="AD530" s="18">
        <v>0.64473943209170304</v>
      </c>
      <c r="AF530" s="18">
        <v>0.58874254083944444</v>
      </c>
      <c r="AG530" s="18">
        <v>0.41533500033642667</v>
      </c>
      <c r="AH530" s="18">
        <v>0.29278808607508322</v>
      </c>
      <c r="AI530" s="18">
        <v>0.28837747390958518</v>
      </c>
      <c r="AJ530" s="18">
        <v>0.8015843072794373</v>
      </c>
      <c r="AK530" s="18">
        <v>0.46689934988620219</v>
      </c>
      <c r="AL530" s="18">
        <v>0.48682610180644431</v>
      </c>
      <c r="AM530" s="18">
        <v>0.47738485638663342</v>
      </c>
      <c r="AO530" s="18">
        <v>0.55166055529048252</v>
      </c>
      <c r="AP530" s="18">
        <v>0.37233168332047589</v>
      </c>
      <c r="AQ530" s="18">
        <v>0.36654620561590551</v>
      </c>
      <c r="AR530" s="18">
        <v>0.23085198671976989</v>
      </c>
      <c r="AS530" s="18">
        <v>0.77117946838436213</v>
      </c>
      <c r="AT530" s="18">
        <v>0.44786423148814258</v>
      </c>
      <c r="AU530" s="18">
        <v>0.48139393800015512</v>
      </c>
      <c r="AV530" s="18">
        <v>0.45674486719635721</v>
      </c>
      <c r="AW530" s="18">
        <v>0.64434564730062871</v>
      </c>
    </row>
    <row r="531" spans="2:49" ht="29" x14ac:dyDescent="0.35">
      <c r="B531" s="17" t="s">
        <v>240</v>
      </c>
      <c r="C531" s="18">
        <v>0.3300344398322515</v>
      </c>
      <c r="D531" s="18">
        <v>0.43624296887099873</v>
      </c>
      <c r="E531" s="18">
        <v>0.41562241498585373</v>
      </c>
      <c r="F531" s="18">
        <v>0.36061532466859042</v>
      </c>
      <c r="G531" s="18">
        <v>0.30371307291947169</v>
      </c>
      <c r="H531" s="18">
        <v>0.23816673658126281</v>
      </c>
      <c r="I531" s="18">
        <v>0.27955785298461477</v>
      </c>
      <c r="K531" s="18">
        <v>0.36303766876465843</v>
      </c>
      <c r="L531" s="18">
        <v>0.2997663028699788</v>
      </c>
      <c r="N531" s="18">
        <v>0.25488510802605241</v>
      </c>
      <c r="O531" s="18">
        <v>0.31511141650280239</v>
      </c>
      <c r="P531" s="18">
        <v>0.28319358213877399</v>
      </c>
      <c r="Q531" s="18">
        <v>0.42718448375184842</v>
      </c>
      <c r="R531" s="18">
        <v>0.40504328516253651</v>
      </c>
      <c r="S531" s="18">
        <v>0.50368434586974142</v>
      </c>
      <c r="T531" s="18">
        <v>0.1328583024544657</v>
      </c>
      <c r="V531" s="18">
        <v>0.2597968746683802</v>
      </c>
      <c r="W531" s="18">
        <v>0.42933911953973558</v>
      </c>
      <c r="X531" s="18">
        <v>0.44121103170993908</v>
      </c>
      <c r="Y531" s="18">
        <v>0.49329690546289962</v>
      </c>
      <c r="Z531" s="18">
        <v>7.5938661714328448E-2</v>
      </c>
      <c r="AA531" s="18">
        <v>0.27354540462577492</v>
      </c>
      <c r="AB531" s="18">
        <v>0.3201718862422972</v>
      </c>
      <c r="AC531" s="18">
        <v>0.113496133295706</v>
      </c>
      <c r="AD531" s="18">
        <v>0.21677207188129999</v>
      </c>
      <c r="AF531" s="18">
        <v>0.29331204517731729</v>
      </c>
      <c r="AG531" s="18">
        <v>0.41297838935657089</v>
      </c>
      <c r="AH531" s="18">
        <v>0.49135405201271343</v>
      </c>
      <c r="AI531" s="18">
        <v>0.47348625443881592</v>
      </c>
      <c r="AJ531" s="18">
        <v>0.14940434209346359</v>
      </c>
      <c r="AK531" s="18">
        <v>0.2985188933569507</v>
      </c>
      <c r="AL531" s="18">
        <v>2.2711654743404908E-2</v>
      </c>
      <c r="AM531" s="18">
        <v>0.29448269969604879</v>
      </c>
      <c r="AO531" s="18">
        <v>0.33008727583436082</v>
      </c>
      <c r="AP531" s="18">
        <v>0.45954733199008257</v>
      </c>
      <c r="AQ531" s="18">
        <v>0.47881667662274358</v>
      </c>
      <c r="AR531" s="18">
        <v>0.46998874664904139</v>
      </c>
      <c r="AS531" s="18">
        <v>0.15295107602510391</v>
      </c>
      <c r="AT531" s="18">
        <v>0.36102021885872809</v>
      </c>
      <c r="AU531" s="18">
        <v>0.21447600002808959</v>
      </c>
      <c r="AV531" s="18">
        <v>0.20385053548669779</v>
      </c>
      <c r="AW531" s="18">
        <v>0.25435547967484262</v>
      </c>
    </row>
    <row r="532" spans="2:49" ht="29" x14ac:dyDescent="0.35">
      <c r="B532" s="17" t="s">
        <v>241</v>
      </c>
      <c r="C532" s="18">
        <v>7.188944436361018E-2</v>
      </c>
      <c r="D532" s="18">
        <v>0.117335152811456</v>
      </c>
      <c r="E532" s="18">
        <v>0.1047243350159817</v>
      </c>
      <c r="F532" s="18">
        <v>5.8484545360128579E-2</v>
      </c>
      <c r="G532" s="18">
        <v>8.5400639731823352E-2</v>
      </c>
      <c r="H532" s="18">
        <v>3.9790973148421407E-2</v>
      </c>
      <c r="I532" s="18">
        <v>5.0932671012228682E-2</v>
      </c>
      <c r="K532" s="18">
        <v>8.7409149081893692E-2</v>
      </c>
      <c r="L532" s="18">
        <v>5.7700121338479723E-2</v>
      </c>
      <c r="N532" s="18">
        <v>4.6172303127066661E-2</v>
      </c>
      <c r="O532" s="18">
        <v>8.4177869752327592E-2</v>
      </c>
      <c r="P532" s="18">
        <v>6.2764608662536234E-2</v>
      </c>
      <c r="Q532" s="18">
        <v>8.0136547336920563E-2</v>
      </c>
      <c r="R532" s="18">
        <v>0.10207007320590911</v>
      </c>
      <c r="S532" s="18">
        <v>0.1427314279213798</v>
      </c>
      <c r="T532" s="18">
        <v>2.61001458719511E-2</v>
      </c>
      <c r="V532" s="18">
        <v>2.8417759723933411E-2</v>
      </c>
      <c r="W532" s="18">
        <v>8.8281336729356091E-2</v>
      </c>
      <c r="X532" s="18">
        <v>0.13632323730602669</v>
      </c>
      <c r="Y532" s="18">
        <v>9.612668158562114E-2</v>
      </c>
      <c r="Z532" s="18">
        <v>2.615753866456837E-2</v>
      </c>
      <c r="AA532" s="18">
        <v>0.18296724474713219</v>
      </c>
      <c r="AB532" s="18">
        <v>8.4696235652261989E-2</v>
      </c>
      <c r="AC532" s="18">
        <v>7.1243662791694792E-2</v>
      </c>
      <c r="AD532" s="18">
        <v>5.8182541845087143E-2</v>
      </c>
      <c r="AF532" s="18">
        <v>4.5533354672070668E-2</v>
      </c>
      <c r="AG532" s="18">
        <v>8.1610973372099507E-2</v>
      </c>
      <c r="AH532" s="18">
        <v>0.11270588348444061</v>
      </c>
      <c r="AI532" s="18">
        <v>0.11313644962447229</v>
      </c>
      <c r="AJ532" s="18">
        <v>1.7485983016942031E-2</v>
      </c>
      <c r="AK532" s="18">
        <v>0.18844371741607521</v>
      </c>
      <c r="AL532" s="18">
        <v>5.7291696755727338E-2</v>
      </c>
      <c r="AM532" s="18">
        <v>8.012174887551804E-2</v>
      </c>
      <c r="AO532" s="18">
        <v>4.4800666583336743E-2</v>
      </c>
      <c r="AP532" s="18">
        <v>8.4799347426179061E-2</v>
      </c>
      <c r="AQ532" s="18">
        <v>7.5451147547358932E-2</v>
      </c>
      <c r="AR532" s="18">
        <v>0.14266691990815281</v>
      </c>
      <c r="AS532" s="18">
        <v>3.5999295629288261E-2</v>
      </c>
      <c r="AT532" s="18">
        <v>0.19111554965312949</v>
      </c>
      <c r="AU532" s="18">
        <v>8.668636307079032E-2</v>
      </c>
      <c r="AV532" s="18">
        <v>6.9037106036134555E-2</v>
      </c>
      <c r="AW532" s="18">
        <v>3.4042206490726583E-2</v>
      </c>
    </row>
    <row r="533" spans="2:49" x14ac:dyDescent="0.35">
      <c r="B533" s="17" t="s">
        <v>80</v>
      </c>
      <c r="C533" s="18">
        <v>0.10001092756588451</v>
      </c>
      <c r="D533" s="18">
        <v>0.14738569679829111</v>
      </c>
      <c r="E533" s="18">
        <v>0.1066677868903779</v>
      </c>
      <c r="F533" s="18">
        <v>0.1245596533667775</v>
      </c>
      <c r="G533" s="18">
        <v>9.5432382670279814E-2</v>
      </c>
      <c r="H533" s="18">
        <v>6.9326239096854134E-2</v>
      </c>
      <c r="I533" s="18">
        <v>8.053914320126844E-2</v>
      </c>
      <c r="K533" s="18">
        <v>6.7732163233174728E-2</v>
      </c>
      <c r="L533" s="18">
        <v>0.12895067723668949</v>
      </c>
      <c r="N533" s="18">
        <v>8.8753315898294771E-2</v>
      </c>
      <c r="O533" s="18">
        <v>0.12830021987172299</v>
      </c>
      <c r="P533" s="18">
        <v>7.3965184372688897E-2</v>
      </c>
      <c r="Q533" s="18">
        <v>9.4242726934447463E-2</v>
      </c>
      <c r="R533" s="18">
        <v>9.3897390342135317E-2</v>
      </c>
      <c r="S533" s="18">
        <v>4.5463200521325749E-2</v>
      </c>
      <c r="T533" s="18">
        <v>0.16754041276180359</v>
      </c>
      <c r="V533" s="18">
        <v>5.7517491818398873E-2</v>
      </c>
      <c r="W533" s="18">
        <v>9.1369095568079803E-2</v>
      </c>
      <c r="X533" s="18">
        <v>0.116445638800641</v>
      </c>
      <c r="Y533" s="18">
        <v>0.10940719285969459</v>
      </c>
      <c r="Z533" s="18">
        <v>3.1272552048955862E-2</v>
      </c>
      <c r="AA533" s="18">
        <v>0.10798310524393059</v>
      </c>
      <c r="AB533" s="18">
        <v>0.1507183527538305</v>
      </c>
      <c r="AC533" s="18">
        <v>0.27108947425752999</v>
      </c>
      <c r="AD533" s="18">
        <v>8.0305954181909736E-2</v>
      </c>
      <c r="AF533" s="18">
        <v>7.241205931116762E-2</v>
      </c>
      <c r="AG533" s="18">
        <v>9.0075636934903003E-2</v>
      </c>
      <c r="AH533" s="18">
        <v>0.1031519784277628</v>
      </c>
      <c r="AI533" s="18">
        <v>0.1249998220271266</v>
      </c>
      <c r="AJ533" s="18">
        <v>3.1525367610157159E-2</v>
      </c>
      <c r="AK533" s="18">
        <v>4.6138039340772062E-2</v>
      </c>
      <c r="AL533" s="18">
        <v>0.43317054669442351</v>
      </c>
      <c r="AM533" s="18">
        <v>0.1480106950417997</v>
      </c>
      <c r="AO533" s="18">
        <v>7.3451502291820028E-2</v>
      </c>
      <c r="AP533" s="18">
        <v>8.3321637263262582E-2</v>
      </c>
      <c r="AQ533" s="18">
        <v>7.9185970213991888E-2</v>
      </c>
      <c r="AR533" s="18">
        <v>0.156492346723036</v>
      </c>
      <c r="AS533" s="18">
        <v>3.9870159961245558E-2</v>
      </c>
      <c r="AT533" s="18">
        <v>0</v>
      </c>
      <c r="AU533" s="18">
        <v>0.2174436989009651</v>
      </c>
      <c r="AV533" s="18">
        <v>0.27036749128081028</v>
      </c>
      <c r="AW533" s="18">
        <v>6.7256666533801787E-2</v>
      </c>
    </row>
    <row r="535" spans="2:49" ht="101.5" x14ac:dyDescent="0.35">
      <c r="B535" s="14" t="s">
        <v>242</v>
      </c>
    </row>
    <row r="536" spans="2:49" x14ac:dyDescent="0.35">
      <c r="B536" s="15" t="s">
        <v>18</v>
      </c>
    </row>
    <row r="537" spans="2:49" x14ac:dyDescent="0.35">
      <c r="B537" s="11" t="s">
        <v>59</v>
      </c>
      <c r="C537" s="16">
        <v>2028</v>
      </c>
      <c r="D537" s="16">
        <v>248</v>
      </c>
      <c r="E537" s="16">
        <v>354</v>
      </c>
      <c r="F537" s="16">
        <v>365</v>
      </c>
      <c r="G537" s="16">
        <v>348</v>
      </c>
      <c r="H537" s="16">
        <v>295</v>
      </c>
      <c r="I537" s="16">
        <v>418</v>
      </c>
      <c r="K537" s="16">
        <v>1004</v>
      </c>
      <c r="L537" s="16">
        <v>1018</v>
      </c>
      <c r="N537" s="16">
        <v>515</v>
      </c>
      <c r="O537" s="16">
        <v>455</v>
      </c>
      <c r="P537" s="16">
        <v>200</v>
      </c>
      <c r="Q537" s="16">
        <v>507</v>
      </c>
      <c r="R537" s="16">
        <v>238</v>
      </c>
      <c r="S537" s="16">
        <v>44</v>
      </c>
      <c r="T537" s="16">
        <v>69</v>
      </c>
      <c r="V537" s="16">
        <v>565</v>
      </c>
      <c r="W537" s="16">
        <v>604</v>
      </c>
      <c r="X537" s="16">
        <v>114</v>
      </c>
      <c r="Y537" s="16">
        <v>70</v>
      </c>
      <c r="Z537" s="16">
        <v>36</v>
      </c>
      <c r="AA537" s="16">
        <v>44</v>
      </c>
      <c r="AB537" s="16">
        <v>442</v>
      </c>
      <c r="AC537" s="16">
        <v>63</v>
      </c>
      <c r="AD537" s="16">
        <v>90</v>
      </c>
      <c r="AF537" s="16">
        <v>336</v>
      </c>
      <c r="AG537" s="16">
        <v>677</v>
      </c>
      <c r="AH537" s="16">
        <v>121</v>
      </c>
      <c r="AI537" s="16">
        <v>125</v>
      </c>
      <c r="AJ537" s="16">
        <v>261</v>
      </c>
      <c r="AK537" s="16">
        <v>43</v>
      </c>
      <c r="AL537" s="16">
        <v>45</v>
      </c>
      <c r="AM537" s="16">
        <v>420</v>
      </c>
      <c r="AO537" s="16">
        <v>312</v>
      </c>
      <c r="AP537" s="16">
        <v>557</v>
      </c>
      <c r="AQ537" s="16">
        <v>134</v>
      </c>
      <c r="AR537" s="16">
        <v>212</v>
      </c>
      <c r="AS537" s="16">
        <v>419</v>
      </c>
      <c r="AT537" s="16">
        <v>33</v>
      </c>
      <c r="AU537" s="16">
        <v>137</v>
      </c>
      <c r="AV537" s="16">
        <v>147</v>
      </c>
      <c r="AW537" s="16">
        <v>77</v>
      </c>
    </row>
    <row r="538" spans="2:49" x14ac:dyDescent="0.35">
      <c r="B538" s="12" t="s">
        <v>60</v>
      </c>
      <c r="C538" s="16">
        <v>2032</v>
      </c>
      <c r="D538" s="16">
        <v>215</v>
      </c>
      <c r="E538" s="16">
        <v>345</v>
      </c>
      <c r="F538" s="16">
        <v>345</v>
      </c>
      <c r="G538" s="16">
        <v>314</v>
      </c>
      <c r="H538" s="16">
        <v>328</v>
      </c>
      <c r="I538" s="16">
        <v>485</v>
      </c>
      <c r="K538" s="16">
        <v>981</v>
      </c>
      <c r="L538" s="16">
        <v>1045</v>
      </c>
      <c r="N538" s="16">
        <v>540</v>
      </c>
      <c r="O538" s="16">
        <v>458</v>
      </c>
      <c r="P538" s="16">
        <v>208</v>
      </c>
      <c r="Q538" s="16">
        <v>495</v>
      </c>
      <c r="R538" s="16">
        <v>222</v>
      </c>
      <c r="S538" s="16">
        <v>37</v>
      </c>
      <c r="T538" s="16">
        <v>71</v>
      </c>
      <c r="V538" s="16">
        <v>598</v>
      </c>
      <c r="W538" s="16">
        <v>590</v>
      </c>
      <c r="X538" s="16">
        <v>115</v>
      </c>
      <c r="Y538" s="16">
        <v>67</v>
      </c>
      <c r="Z538" s="16">
        <v>39</v>
      </c>
      <c r="AA538" s="16">
        <v>44</v>
      </c>
      <c r="AB538" s="16">
        <v>427</v>
      </c>
      <c r="AC538" s="16">
        <v>61</v>
      </c>
      <c r="AD538" s="16">
        <v>90</v>
      </c>
      <c r="AF538" s="16">
        <v>355</v>
      </c>
      <c r="AG538" s="16">
        <v>660</v>
      </c>
      <c r="AH538" s="16">
        <v>123</v>
      </c>
      <c r="AI538" s="16">
        <v>120</v>
      </c>
      <c r="AJ538" s="16">
        <v>274</v>
      </c>
      <c r="AK538" s="16">
        <v>44</v>
      </c>
      <c r="AL538" s="16">
        <v>43</v>
      </c>
      <c r="AM538" s="16">
        <v>413</v>
      </c>
      <c r="AO538" s="16">
        <v>321</v>
      </c>
      <c r="AP538" s="16">
        <v>538</v>
      </c>
      <c r="AQ538" s="16">
        <v>134</v>
      </c>
      <c r="AR538" s="16">
        <v>200</v>
      </c>
      <c r="AS538" s="16">
        <v>442</v>
      </c>
      <c r="AT538" s="16">
        <v>36</v>
      </c>
      <c r="AU538" s="16">
        <v>136</v>
      </c>
      <c r="AV538" s="16">
        <v>151</v>
      </c>
      <c r="AW538" s="16">
        <v>75</v>
      </c>
    </row>
    <row r="539" spans="2:49" x14ac:dyDescent="0.35">
      <c r="B539" s="17" t="s">
        <v>243</v>
      </c>
      <c r="C539" s="18">
        <v>0.2533770734799341</v>
      </c>
      <c r="D539" s="18">
        <v>0.1104509007608955</v>
      </c>
      <c r="E539" s="18">
        <v>0.1520438590888358</v>
      </c>
      <c r="F539" s="18">
        <v>0.22997781613793061</v>
      </c>
      <c r="G539" s="18">
        <v>0.24753373201605031</v>
      </c>
      <c r="H539" s="18">
        <v>0.35953516484193598</v>
      </c>
      <c r="I539" s="18">
        <v>0.33736121101213401</v>
      </c>
      <c r="K539" s="18">
        <v>0.2369941535893276</v>
      </c>
      <c r="L539" s="18">
        <v>0.27009964871572473</v>
      </c>
      <c r="N539" s="18">
        <v>0.36232377798096338</v>
      </c>
      <c r="O539" s="18">
        <v>0.2334435064886089</v>
      </c>
      <c r="P539" s="18">
        <v>0.2863431924182675</v>
      </c>
      <c r="Q539" s="18">
        <v>0.1757574116551453</v>
      </c>
      <c r="R539" s="18">
        <v>0.1250456711823853</v>
      </c>
      <c r="S539" s="18">
        <v>5.8765484074892932E-2</v>
      </c>
      <c r="T539" s="18">
        <v>0.50068900549468731</v>
      </c>
      <c r="V539" s="18">
        <v>0.37451183634512408</v>
      </c>
      <c r="W539" s="18">
        <v>0.16037333795538181</v>
      </c>
      <c r="X539" s="18">
        <v>0.151755869060751</v>
      </c>
      <c r="Y539" s="18">
        <v>3.2807081445356788E-2</v>
      </c>
      <c r="Z539" s="18">
        <v>0.48795599886438862</v>
      </c>
      <c r="AA539" s="18">
        <v>0.1818614245126175</v>
      </c>
      <c r="AB539" s="18">
        <v>0.23702502760195579</v>
      </c>
      <c r="AC539" s="18">
        <v>0.2464228910452867</v>
      </c>
      <c r="AD539" s="18">
        <v>0.3654783003891664</v>
      </c>
      <c r="AF539" s="18">
        <v>0.31554082627293312</v>
      </c>
      <c r="AG539" s="18">
        <v>0.18322311597763671</v>
      </c>
      <c r="AH539" s="18">
        <v>9.8659511595025215E-2</v>
      </c>
      <c r="AI539" s="18">
        <v>9.723841137066444E-2</v>
      </c>
      <c r="AJ539" s="18">
        <v>0.48968475272034823</v>
      </c>
      <c r="AK539" s="18">
        <v>0.18759519284131901</v>
      </c>
      <c r="AL539" s="18">
        <v>0.1721599692373264</v>
      </c>
      <c r="AM539" s="18">
        <v>0.26208960888034499</v>
      </c>
      <c r="AO539" s="18">
        <v>0.2709508496735511</v>
      </c>
      <c r="AP539" s="18">
        <v>0.1374835014374686</v>
      </c>
      <c r="AQ539" s="18">
        <v>0.17057671538136071</v>
      </c>
      <c r="AR539" s="18">
        <v>6.8933988208363328E-2</v>
      </c>
      <c r="AS539" s="18">
        <v>0.48063957190579237</v>
      </c>
      <c r="AT539" s="18">
        <v>0.16956772466299419</v>
      </c>
      <c r="AU539" s="18">
        <v>0.31684915426636928</v>
      </c>
      <c r="AV539" s="18">
        <v>0.18788436197678141</v>
      </c>
      <c r="AW539" s="18">
        <v>0.36548209796125891</v>
      </c>
    </row>
    <row r="540" spans="2:49" x14ac:dyDescent="0.35">
      <c r="B540" s="17" t="s">
        <v>244</v>
      </c>
      <c r="C540" s="18">
        <v>0.19162317650414681</v>
      </c>
      <c r="D540" s="18">
        <v>0.1775625513936209</v>
      </c>
      <c r="E540" s="18">
        <v>0.14431797767942631</v>
      </c>
      <c r="F540" s="18">
        <v>0.18314789433405851</v>
      </c>
      <c r="G540" s="18">
        <v>0.21296250080457421</v>
      </c>
      <c r="H540" s="18">
        <v>0.2042571702968044</v>
      </c>
      <c r="I540" s="18">
        <v>0.2151798946935054</v>
      </c>
      <c r="K540" s="18">
        <v>0.20845344075215699</v>
      </c>
      <c r="L540" s="18">
        <v>0.17683768220990409</v>
      </c>
      <c r="N540" s="18">
        <v>0.22200701795520389</v>
      </c>
      <c r="O540" s="18">
        <v>0.21094533580695279</v>
      </c>
      <c r="P540" s="18">
        <v>0.2268755354615338</v>
      </c>
      <c r="Q540" s="18">
        <v>0.14593936940094721</v>
      </c>
      <c r="R540" s="18">
        <v>0.15378186006597269</v>
      </c>
      <c r="S540" s="18">
        <v>0.16683327969374109</v>
      </c>
      <c r="T540" s="18">
        <v>0.18173140365332729</v>
      </c>
      <c r="V540" s="18">
        <v>0.23218709201900811</v>
      </c>
      <c r="W540" s="18">
        <v>0.1686308729405237</v>
      </c>
      <c r="X540" s="18">
        <v>0.14081479382999279</v>
      </c>
      <c r="Y540" s="18">
        <v>0.1023558888178631</v>
      </c>
      <c r="Z540" s="18">
        <v>0.30979829941263209</v>
      </c>
      <c r="AA540" s="18">
        <v>0.14160613003287531</v>
      </c>
      <c r="AB540" s="18">
        <v>0.1928779729418246</v>
      </c>
      <c r="AC540" s="18">
        <v>0.2229025104135588</v>
      </c>
      <c r="AD540" s="18">
        <v>0.14950086482451561</v>
      </c>
      <c r="AF540" s="18">
        <v>0.25134326352911451</v>
      </c>
      <c r="AG540" s="18">
        <v>0.16488853451210569</v>
      </c>
      <c r="AH540" s="18">
        <v>0.213849708371459</v>
      </c>
      <c r="AI540" s="18">
        <v>0.1215592696803736</v>
      </c>
      <c r="AJ540" s="18">
        <v>0.2192470965620453</v>
      </c>
      <c r="AK540" s="18">
        <v>0.1376425203529649</v>
      </c>
      <c r="AL540" s="18">
        <v>0.2375888671265543</v>
      </c>
      <c r="AM540" s="18">
        <v>0.17923217451616799</v>
      </c>
      <c r="AO540" s="18">
        <v>0.24438947904818401</v>
      </c>
      <c r="AP540" s="18">
        <v>0.16701795505345879</v>
      </c>
      <c r="AQ540" s="18">
        <v>0.15870216032154749</v>
      </c>
      <c r="AR540" s="18">
        <v>8.0225173134917296E-2</v>
      </c>
      <c r="AS540" s="18">
        <v>0.24227749598825979</v>
      </c>
      <c r="AT540" s="18">
        <v>0.18735858955287729</v>
      </c>
      <c r="AU540" s="18">
        <v>0.22289638609479179</v>
      </c>
      <c r="AV540" s="18">
        <v>0.15401886738692649</v>
      </c>
      <c r="AW540" s="18">
        <v>0.2201950354779873</v>
      </c>
    </row>
    <row r="541" spans="2:49" x14ac:dyDescent="0.35">
      <c r="B541" s="17" t="s">
        <v>245</v>
      </c>
      <c r="C541" s="18">
        <v>0.16335420556433011</v>
      </c>
      <c r="D541" s="18">
        <v>0.15333872745044269</v>
      </c>
      <c r="E541" s="18">
        <v>0.16837045021120359</v>
      </c>
      <c r="F541" s="18">
        <v>0.14917386854084599</v>
      </c>
      <c r="G541" s="18">
        <v>0.1512592610211824</v>
      </c>
      <c r="H541" s="18">
        <v>0.14500765949974551</v>
      </c>
      <c r="I541" s="18">
        <v>0.19459670590374389</v>
      </c>
      <c r="K541" s="18">
        <v>0.1444289983549491</v>
      </c>
      <c r="L541" s="18">
        <v>0.1792316744685935</v>
      </c>
      <c r="N541" s="18">
        <v>0.15473486685282209</v>
      </c>
      <c r="O541" s="18">
        <v>0.1609626648374676</v>
      </c>
      <c r="P541" s="18">
        <v>0.15223584424697509</v>
      </c>
      <c r="Q541" s="18">
        <v>0.18739831263166709</v>
      </c>
      <c r="R541" s="18">
        <v>0.1552714045585997</v>
      </c>
      <c r="S541" s="18">
        <v>0.1768912575948505</v>
      </c>
      <c r="T541" s="18">
        <v>0.12748470036265039</v>
      </c>
      <c r="V541" s="18">
        <v>0.17239009785294249</v>
      </c>
      <c r="W541" s="18">
        <v>0.13250841684386699</v>
      </c>
      <c r="X541" s="18">
        <v>0.1838564018433704</v>
      </c>
      <c r="Y541" s="18">
        <v>0.2746679042115705</v>
      </c>
      <c r="Z541" s="18">
        <v>8.3875664137270448E-2</v>
      </c>
      <c r="AA541" s="18">
        <v>0.1334545265248317</v>
      </c>
      <c r="AB541" s="18">
        <v>0.16080038308833991</v>
      </c>
      <c r="AC541" s="18">
        <v>0.23461885953269029</v>
      </c>
      <c r="AD541" s="18">
        <v>0.2097337292755963</v>
      </c>
      <c r="AF541" s="18">
        <v>0.18197145449137339</v>
      </c>
      <c r="AG541" s="18">
        <v>0.1400657622292826</v>
      </c>
      <c r="AH541" s="18">
        <v>0.20550365604422949</v>
      </c>
      <c r="AI541" s="18">
        <v>0.20185143227450089</v>
      </c>
      <c r="AJ541" s="18">
        <v>0.1199442157503781</v>
      </c>
      <c r="AK541" s="18">
        <v>0.14683422785564079</v>
      </c>
      <c r="AL541" s="18">
        <v>0.30004130532694478</v>
      </c>
      <c r="AM541" s="18">
        <v>0.1771732619122518</v>
      </c>
      <c r="AO541" s="18">
        <v>0.1992564242467442</v>
      </c>
      <c r="AP541" s="18">
        <v>0.13170061615596021</v>
      </c>
      <c r="AQ541" s="18">
        <v>0.15366972130616399</v>
      </c>
      <c r="AR541" s="18">
        <v>0.15971198637881451</v>
      </c>
      <c r="AS541" s="18">
        <v>0.111432449732348</v>
      </c>
      <c r="AT541" s="18">
        <v>6.5814774761579403E-2</v>
      </c>
      <c r="AU541" s="18">
        <v>0.17667120867508429</v>
      </c>
      <c r="AV541" s="18">
        <v>0.34606383575249489</v>
      </c>
      <c r="AW541" s="18">
        <v>0.22538848816497239</v>
      </c>
    </row>
    <row r="542" spans="2:49" x14ac:dyDescent="0.35">
      <c r="B542" s="17" t="s">
        <v>246</v>
      </c>
      <c r="C542" s="18">
        <v>0.23351572398166209</v>
      </c>
      <c r="D542" s="18">
        <v>0.32821012424025231</v>
      </c>
      <c r="E542" s="18">
        <v>0.29240803481470129</v>
      </c>
      <c r="F542" s="18">
        <v>0.23726566979558339</v>
      </c>
      <c r="G542" s="18">
        <v>0.25333174004812098</v>
      </c>
      <c r="H542" s="18">
        <v>0.174334749208994</v>
      </c>
      <c r="I542" s="18">
        <v>0.17423057672686501</v>
      </c>
      <c r="K542" s="18">
        <v>0.24329213066920591</v>
      </c>
      <c r="L542" s="18">
        <v>0.22487865739477819</v>
      </c>
      <c r="N542" s="18">
        <v>0.17614564846648281</v>
      </c>
      <c r="O542" s="18">
        <v>0.2236616265902458</v>
      </c>
      <c r="P542" s="18">
        <v>0.21947966238498409</v>
      </c>
      <c r="Q542" s="18">
        <v>0.29144750922582863</v>
      </c>
      <c r="R542" s="18">
        <v>0.30093037548224449</v>
      </c>
      <c r="S542" s="18">
        <v>0.3287974051505026</v>
      </c>
      <c r="T542" s="18">
        <v>0.1103187692732157</v>
      </c>
      <c r="V542" s="18">
        <v>0.15394675144321421</v>
      </c>
      <c r="W542" s="18">
        <v>0.33060215184063668</v>
      </c>
      <c r="X542" s="18">
        <v>0.33605293252033841</v>
      </c>
      <c r="Y542" s="18">
        <v>0.29256641742249168</v>
      </c>
      <c r="Z542" s="18">
        <v>2.5644150098827461E-2</v>
      </c>
      <c r="AA542" s="18">
        <v>0.24418935910106901</v>
      </c>
      <c r="AB542" s="18">
        <v>0.21637847615128769</v>
      </c>
      <c r="AC542" s="18">
        <v>0.16564173078523181</v>
      </c>
      <c r="AD542" s="18">
        <v>0.1649993650374495</v>
      </c>
      <c r="AF542" s="18">
        <v>0.16460363978139739</v>
      </c>
      <c r="AG542" s="18">
        <v>0.31686541915290839</v>
      </c>
      <c r="AH542" s="18">
        <v>0.28104358373602351</v>
      </c>
      <c r="AI542" s="18">
        <v>0.31900645493879048</v>
      </c>
      <c r="AJ542" s="18">
        <v>0.122135312153516</v>
      </c>
      <c r="AK542" s="18">
        <v>0.17601399559931349</v>
      </c>
      <c r="AL542" s="18">
        <v>0.20263592135104769</v>
      </c>
      <c r="AM542" s="18">
        <v>0.20386023073328469</v>
      </c>
      <c r="AO542" s="18">
        <v>0.18877666105682911</v>
      </c>
      <c r="AP542" s="18">
        <v>0.33640596170532211</v>
      </c>
      <c r="AQ542" s="18">
        <v>0.33872263429981009</v>
      </c>
      <c r="AR542" s="18">
        <v>0.30812864586730598</v>
      </c>
      <c r="AS542" s="18">
        <v>0.11428246707678261</v>
      </c>
      <c r="AT542" s="18">
        <v>0.22908502076143719</v>
      </c>
      <c r="AU542" s="18">
        <v>0.16849281200911859</v>
      </c>
      <c r="AV542" s="18">
        <v>0.24800390469873729</v>
      </c>
      <c r="AW542" s="18">
        <v>9.3917343482172497E-2</v>
      </c>
    </row>
    <row r="543" spans="2:49" x14ac:dyDescent="0.35">
      <c r="B543" s="17" t="s">
        <v>247</v>
      </c>
      <c r="C543" s="18">
        <v>0.15812982046992699</v>
      </c>
      <c r="D543" s="18">
        <v>0.2304376961547884</v>
      </c>
      <c r="E543" s="18">
        <v>0.2428596782058329</v>
      </c>
      <c r="F543" s="18">
        <v>0.2004347511915815</v>
      </c>
      <c r="G543" s="18">
        <v>0.1349127661100723</v>
      </c>
      <c r="H543" s="18">
        <v>0.1168652561525199</v>
      </c>
      <c r="I543" s="18">
        <v>7.8631611663751599E-2</v>
      </c>
      <c r="K543" s="18">
        <v>0.1668312766343604</v>
      </c>
      <c r="L543" s="18">
        <v>0.1489523372109994</v>
      </c>
      <c r="N543" s="18">
        <v>8.4788688744527663E-2</v>
      </c>
      <c r="O543" s="18">
        <v>0.1709868662767248</v>
      </c>
      <c r="P543" s="18">
        <v>0.11506576548823939</v>
      </c>
      <c r="Q543" s="18">
        <v>0.19945739708641161</v>
      </c>
      <c r="R543" s="18">
        <v>0.26497068871079782</v>
      </c>
      <c r="S543" s="18">
        <v>0.26871257348601268</v>
      </c>
      <c r="T543" s="18">
        <v>7.9776121216119197E-2</v>
      </c>
      <c r="V543" s="18">
        <v>6.696422233971086E-2</v>
      </c>
      <c r="W543" s="18">
        <v>0.20788522041959079</v>
      </c>
      <c r="X543" s="18">
        <v>0.18752000274554739</v>
      </c>
      <c r="Y543" s="18">
        <v>0.29760270810271788</v>
      </c>
      <c r="Z543" s="18">
        <v>9.2725887486881473E-2</v>
      </c>
      <c r="AA543" s="18">
        <v>0.29888855982860668</v>
      </c>
      <c r="AB543" s="18">
        <v>0.1929181402165922</v>
      </c>
      <c r="AC543" s="18">
        <v>0.13041400822323221</v>
      </c>
      <c r="AD543" s="18">
        <v>0.11028774047327219</v>
      </c>
      <c r="AF543" s="18">
        <v>8.6540815925181605E-2</v>
      </c>
      <c r="AG543" s="18">
        <v>0.19495716812806671</v>
      </c>
      <c r="AH543" s="18">
        <v>0.20094354025326269</v>
      </c>
      <c r="AI543" s="18">
        <v>0.26034443173567068</v>
      </c>
      <c r="AJ543" s="18">
        <v>4.8988622813712468E-2</v>
      </c>
      <c r="AK543" s="18">
        <v>0.35191406335076192</v>
      </c>
      <c r="AL543" s="18">
        <v>8.7573936958126625E-2</v>
      </c>
      <c r="AM543" s="18">
        <v>0.17764472395795039</v>
      </c>
      <c r="AO543" s="18">
        <v>9.6626585974691759E-2</v>
      </c>
      <c r="AP543" s="18">
        <v>0.22739196564779041</v>
      </c>
      <c r="AQ543" s="18">
        <v>0.17832876869111761</v>
      </c>
      <c r="AR543" s="18">
        <v>0.38300020641059868</v>
      </c>
      <c r="AS543" s="18">
        <v>5.1368015296817192E-2</v>
      </c>
      <c r="AT543" s="18">
        <v>0.3481738902611119</v>
      </c>
      <c r="AU543" s="18">
        <v>0.1150904389546359</v>
      </c>
      <c r="AV543" s="18">
        <v>6.4029030185059954E-2</v>
      </c>
      <c r="AW543" s="18">
        <v>9.5017034913608772E-2</v>
      </c>
    </row>
    <row r="545" spans="2:49" ht="116" x14ac:dyDescent="0.35">
      <c r="B545" s="14" t="s">
        <v>248</v>
      </c>
    </row>
    <row r="546" spans="2:49" x14ac:dyDescent="0.35">
      <c r="B546" s="15" t="s">
        <v>18</v>
      </c>
    </row>
    <row r="547" spans="2:49" x14ac:dyDescent="0.35">
      <c r="B547" s="11" t="s">
        <v>59</v>
      </c>
      <c r="C547" s="16">
        <v>2028</v>
      </c>
      <c r="D547" s="16">
        <v>248</v>
      </c>
      <c r="E547" s="16">
        <v>354</v>
      </c>
      <c r="F547" s="16">
        <v>365</v>
      </c>
      <c r="G547" s="16">
        <v>348</v>
      </c>
      <c r="H547" s="16">
        <v>295</v>
      </c>
      <c r="I547" s="16">
        <v>418</v>
      </c>
      <c r="K547" s="16">
        <v>1004</v>
      </c>
      <c r="L547" s="16">
        <v>1018</v>
      </c>
      <c r="N547" s="16">
        <v>515</v>
      </c>
      <c r="O547" s="16">
        <v>455</v>
      </c>
      <c r="P547" s="16">
        <v>200</v>
      </c>
      <c r="Q547" s="16">
        <v>507</v>
      </c>
      <c r="R547" s="16">
        <v>238</v>
      </c>
      <c r="S547" s="16">
        <v>44</v>
      </c>
      <c r="T547" s="16">
        <v>69</v>
      </c>
      <c r="V547" s="16">
        <v>565</v>
      </c>
      <c r="W547" s="16">
        <v>604</v>
      </c>
      <c r="X547" s="16">
        <v>114</v>
      </c>
      <c r="Y547" s="16">
        <v>70</v>
      </c>
      <c r="Z547" s="16">
        <v>36</v>
      </c>
      <c r="AA547" s="16">
        <v>44</v>
      </c>
      <c r="AB547" s="16">
        <v>442</v>
      </c>
      <c r="AC547" s="16">
        <v>63</v>
      </c>
      <c r="AD547" s="16">
        <v>90</v>
      </c>
      <c r="AF547" s="16">
        <v>336</v>
      </c>
      <c r="AG547" s="16">
        <v>677</v>
      </c>
      <c r="AH547" s="16">
        <v>121</v>
      </c>
      <c r="AI547" s="16">
        <v>125</v>
      </c>
      <c r="AJ547" s="16">
        <v>261</v>
      </c>
      <c r="AK547" s="16">
        <v>43</v>
      </c>
      <c r="AL547" s="16">
        <v>45</v>
      </c>
      <c r="AM547" s="16">
        <v>420</v>
      </c>
      <c r="AO547" s="16">
        <v>312</v>
      </c>
      <c r="AP547" s="16">
        <v>557</v>
      </c>
      <c r="AQ547" s="16">
        <v>134</v>
      </c>
      <c r="AR547" s="16">
        <v>212</v>
      </c>
      <c r="AS547" s="16">
        <v>419</v>
      </c>
      <c r="AT547" s="16">
        <v>33</v>
      </c>
      <c r="AU547" s="16">
        <v>137</v>
      </c>
      <c r="AV547" s="16">
        <v>147</v>
      </c>
      <c r="AW547" s="16">
        <v>77</v>
      </c>
    </row>
    <row r="548" spans="2:49" x14ac:dyDescent="0.35">
      <c r="B548" s="12" t="s">
        <v>60</v>
      </c>
      <c r="C548" s="16">
        <v>2032</v>
      </c>
      <c r="D548" s="16">
        <v>215</v>
      </c>
      <c r="E548" s="16">
        <v>345</v>
      </c>
      <c r="F548" s="16">
        <v>345</v>
      </c>
      <c r="G548" s="16">
        <v>314</v>
      </c>
      <c r="H548" s="16">
        <v>328</v>
      </c>
      <c r="I548" s="16">
        <v>485</v>
      </c>
      <c r="K548" s="16">
        <v>981</v>
      </c>
      <c r="L548" s="16">
        <v>1045</v>
      </c>
      <c r="N548" s="16">
        <v>540</v>
      </c>
      <c r="O548" s="16">
        <v>458</v>
      </c>
      <c r="P548" s="16">
        <v>208</v>
      </c>
      <c r="Q548" s="16">
        <v>495</v>
      </c>
      <c r="R548" s="16">
        <v>222</v>
      </c>
      <c r="S548" s="16">
        <v>37</v>
      </c>
      <c r="T548" s="16">
        <v>71</v>
      </c>
      <c r="V548" s="16">
        <v>598</v>
      </c>
      <c r="W548" s="16">
        <v>590</v>
      </c>
      <c r="X548" s="16">
        <v>115</v>
      </c>
      <c r="Y548" s="16">
        <v>67</v>
      </c>
      <c r="Z548" s="16">
        <v>39</v>
      </c>
      <c r="AA548" s="16">
        <v>44</v>
      </c>
      <c r="AB548" s="16">
        <v>427</v>
      </c>
      <c r="AC548" s="16">
        <v>61</v>
      </c>
      <c r="AD548" s="16">
        <v>90</v>
      </c>
      <c r="AF548" s="16">
        <v>355</v>
      </c>
      <c r="AG548" s="16">
        <v>660</v>
      </c>
      <c r="AH548" s="16">
        <v>123</v>
      </c>
      <c r="AI548" s="16">
        <v>120</v>
      </c>
      <c r="AJ548" s="16">
        <v>274</v>
      </c>
      <c r="AK548" s="16">
        <v>44</v>
      </c>
      <c r="AL548" s="16">
        <v>43</v>
      </c>
      <c r="AM548" s="16">
        <v>413</v>
      </c>
      <c r="AO548" s="16">
        <v>321</v>
      </c>
      <c r="AP548" s="16">
        <v>538</v>
      </c>
      <c r="AQ548" s="16">
        <v>134</v>
      </c>
      <c r="AR548" s="16">
        <v>200</v>
      </c>
      <c r="AS548" s="16">
        <v>442</v>
      </c>
      <c r="AT548" s="16">
        <v>36</v>
      </c>
      <c r="AU548" s="16">
        <v>136</v>
      </c>
      <c r="AV548" s="16">
        <v>151</v>
      </c>
      <c r="AW548" s="16">
        <v>75</v>
      </c>
    </row>
    <row r="549" spans="2:49" x14ac:dyDescent="0.35">
      <c r="B549" s="17" t="s">
        <v>243</v>
      </c>
      <c r="C549" s="18">
        <v>8.2635869191982625E-2</v>
      </c>
      <c r="D549" s="18">
        <v>9.2442163128590923E-2</v>
      </c>
      <c r="E549" s="18">
        <v>0.10924392610690591</v>
      </c>
      <c r="F549" s="18">
        <v>0.108425678050001</v>
      </c>
      <c r="G549" s="18">
        <v>5.0591945253332181E-2</v>
      </c>
      <c r="H549" s="18">
        <v>9.2938182572157982E-2</v>
      </c>
      <c r="I549" s="18">
        <v>5.4740029120409567E-2</v>
      </c>
      <c r="K549" s="18">
        <v>7.8820190140645993E-2</v>
      </c>
      <c r="L549" s="18">
        <v>8.6655780234889138E-2</v>
      </c>
      <c r="N549" s="18">
        <v>9.050121485553124E-2</v>
      </c>
      <c r="O549" s="18">
        <v>8.7481043603342037E-2</v>
      </c>
      <c r="P549" s="18">
        <v>6.6825171126580457E-2</v>
      </c>
      <c r="Q549" s="18">
        <v>7.1114174964657981E-2</v>
      </c>
      <c r="R549" s="18">
        <v>5.9900601249251582E-2</v>
      </c>
      <c r="S549" s="18">
        <v>0.16791146359121989</v>
      </c>
      <c r="T549" s="18">
        <v>0.14488524405275011</v>
      </c>
      <c r="V549" s="18">
        <v>6.481011349312929E-2</v>
      </c>
      <c r="W549" s="18">
        <v>8.283971590399776E-2</v>
      </c>
      <c r="X549" s="18">
        <v>4.8969853974095652E-2</v>
      </c>
      <c r="Y549" s="18">
        <v>0.10985537766438749</v>
      </c>
      <c r="Z549" s="18">
        <v>0</v>
      </c>
      <c r="AA549" s="18">
        <v>9.5551124810955582E-2</v>
      </c>
      <c r="AB549" s="18">
        <v>0.1147340515501161</v>
      </c>
      <c r="AC549" s="18">
        <v>0.11232762924596799</v>
      </c>
      <c r="AD549" s="18">
        <v>7.96945688602749E-2</v>
      </c>
      <c r="AF549" s="18">
        <v>6.4957311802316647E-2</v>
      </c>
      <c r="AG549" s="18">
        <v>7.6889343472589342E-2</v>
      </c>
      <c r="AH549" s="18">
        <v>5.1256290247696873E-2</v>
      </c>
      <c r="AI549" s="18">
        <v>9.6568976985254268E-2</v>
      </c>
      <c r="AJ549" s="18">
        <v>7.6881069509902714E-2</v>
      </c>
      <c r="AK549" s="18">
        <v>0.1171306471085852</v>
      </c>
      <c r="AL549" s="18">
        <v>7.7592875724129193E-2</v>
      </c>
      <c r="AM549" s="18">
        <v>0.1130605045860342</v>
      </c>
      <c r="AO549" s="18">
        <v>7.9348773767760686E-2</v>
      </c>
      <c r="AP549" s="18">
        <v>7.562854236561202E-2</v>
      </c>
      <c r="AQ549" s="18">
        <v>5.5935577082090467E-2</v>
      </c>
      <c r="AR549" s="18">
        <v>9.0434815422906045E-2</v>
      </c>
      <c r="AS549" s="18">
        <v>8.5950329925810462E-2</v>
      </c>
      <c r="AT549" s="18">
        <v>0.1245345400681534</v>
      </c>
      <c r="AU549" s="18">
        <v>0.1473863585998787</v>
      </c>
      <c r="AV549" s="18">
        <v>6.828326352101638E-2</v>
      </c>
      <c r="AW549" s="18">
        <v>4.5806337564797413E-2</v>
      </c>
    </row>
    <row r="550" spans="2:49" x14ac:dyDescent="0.35">
      <c r="B550" s="17" t="s">
        <v>244</v>
      </c>
      <c r="C550" s="18">
        <v>0.14049269279882351</v>
      </c>
      <c r="D550" s="18">
        <v>0.26740996529431588</v>
      </c>
      <c r="E550" s="18">
        <v>0.19310180979885641</v>
      </c>
      <c r="F550" s="18">
        <v>0.17424730716178111</v>
      </c>
      <c r="G550" s="18">
        <v>0.1219802112011817</v>
      </c>
      <c r="H550" s="18">
        <v>8.2659830053690861E-2</v>
      </c>
      <c r="I550" s="18">
        <v>7.3912136826674149E-2</v>
      </c>
      <c r="K550" s="18">
        <v>0.1452780726425025</v>
      </c>
      <c r="L550" s="18">
        <v>0.13674426940902171</v>
      </c>
      <c r="N550" s="18">
        <v>0.1328429216869812</v>
      </c>
      <c r="O550" s="18">
        <v>0.1597785945513702</v>
      </c>
      <c r="P550" s="18">
        <v>8.9253336597987801E-2</v>
      </c>
      <c r="Q550" s="18">
        <v>0.15019013133995421</v>
      </c>
      <c r="R550" s="18">
        <v>0.16186979021206979</v>
      </c>
      <c r="S550" s="18">
        <v>9.5964499299022746E-2</v>
      </c>
      <c r="T550" s="18">
        <v>0.1133893644484615</v>
      </c>
      <c r="V550" s="18">
        <v>0.10331582171859401</v>
      </c>
      <c r="W550" s="18">
        <v>0.1530719417267995</v>
      </c>
      <c r="X550" s="18">
        <v>0.13965214192833569</v>
      </c>
      <c r="Y550" s="18">
        <v>0.2292671221007811</v>
      </c>
      <c r="Z550" s="18">
        <v>0.11406167024678319</v>
      </c>
      <c r="AA550" s="18">
        <v>0.13617481743724841</v>
      </c>
      <c r="AB550" s="18">
        <v>0.18181417422053461</v>
      </c>
      <c r="AC550" s="18">
        <v>0.11450047029522969</v>
      </c>
      <c r="AD550" s="18">
        <v>7.5931324694179375E-2</v>
      </c>
      <c r="AF550" s="18">
        <v>0.12621148460291159</v>
      </c>
      <c r="AG550" s="18">
        <v>0.14952791439944191</v>
      </c>
      <c r="AH550" s="18">
        <v>0.1790717502034947</v>
      </c>
      <c r="AI550" s="18">
        <v>0.1433121038590891</v>
      </c>
      <c r="AJ550" s="18">
        <v>9.8389057915971842E-2</v>
      </c>
      <c r="AK550" s="18">
        <v>0.1469325428175928</v>
      </c>
      <c r="AL550" s="18">
        <v>0.1421863672419251</v>
      </c>
      <c r="AM550" s="18">
        <v>0.15307764460838341</v>
      </c>
      <c r="AO550" s="18">
        <v>0.13198591467817991</v>
      </c>
      <c r="AP550" s="18">
        <v>0.1445223269415789</v>
      </c>
      <c r="AQ550" s="18">
        <v>0.18731627698756409</v>
      </c>
      <c r="AR550" s="18">
        <v>0.22526260917098481</v>
      </c>
      <c r="AS550" s="18">
        <v>0.1013300359205432</v>
      </c>
      <c r="AT550" s="18">
        <v>0.16722496265778519</v>
      </c>
      <c r="AU550" s="18">
        <v>0.11085853575666051</v>
      </c>
      <c r="AV550" s="18">
        <v>0.15302529587453029</v>
      </c>
      <c r="AW550" s="18">
        <v>8.5346597435071392E-2</v>
      </c>
    </row>
    <row r="551" spans="2:49" x14ac:dyDescent="0.35">
      <c r="B551" s="17" t="s">
        <v>245</v>
      </c>
      <c r="C551" s="18">
        <v>0.26660414253421522</v>
      </c>
      <c r="D551" s="18">
        <v>0.26044019936653467</v>
      </c>
      <c r="E551" s="18">
        <v>0.28166579275643999</v>
      </c>
      <c r="F551" s="18">
        <v>0.24954651208815579</v>
      </c>
      <c r="G551" s="18">
        <v>0.27252532943078439</v>
      </c>
      <c r="H551" s="18">
        <v>0.25037690875363039</v>
      </c>
      <c r="I551" s="18">
        <v>0.27793954765411849</v>
      </c>
      <c r="K551" s="18">
        <v>0.24993219079758919</v>
      </c>
      <c r="L551" s="18">
        <v>0.27837137816195162</v>
      </c>
      <c r="N551" s="18">
        <v>0.21022558508887601</v>
      </c>
      <c r="O551" s="18">
        <v>0.27043114440536942</v>
      </c>
      <c r="P551" s="18">
        <v>0.24018243602111811</v>
      </c>
      <c r="Q551" s="18">
        <v>0.31999367554281061</v>
      </c>
      <c r="R551" s="18">
        <v>0.3180996488540041</v>
      </c>
      <c r="S551" s="18">
        <v>0.33302433982906487</v>
      </c>
      <c r="T551" s="18">
        <v>0.18049204418486511</v>
      </c>
      <c r="V551" s="18">
        <v>0.18640809178423071</v>
      </c>
      <c r="W551" s="18">
        <v>0.30047957695716782</v>
      </c>
      <c r="X551" s="18">
        <v>0.38799824999566662</v>
      </c>
      <c r="Y551" s="18">
        <v>0.35781244451881972</v>
      </c>
      <c r="Z551" s="18">
        <v>0.13273341794963819</v>
      </c>
      <c r="AA551" s="18">
        <v>0.37557877862970218</v>
      </c>
      <c r="AB551" s="18">
        <v>0.27567674472038861</v>
      </c>
      <c r="AC551" s="18">
        <v>0.38504411012614448</v>
      </c>
      <c r="AD551" s="18">
        <v>0.23648842550166349</v>
      </c>
      <c r="AF551" s="18">
        <v>0.21459573270468479</v>
      </c>
      <c r="AG551" s="18">
        <v>0.2934646770223136</v>
      </c>
      <c r="AH551" s="18">
        <v>0.3260424278509475</v>
      </c>
      <c r="AI551" s="18">
        <v>0.40376922487267081</v>
      </c>
      <c r="AJ551" s="18">
        <v>0.1210797826798843</v>
      </c>
      <c r="AK551" s="18">
        <v>0.32514262286250672</v>
      </c>
      <c r="AL551" s="18">
        <v>0.37784459338121462</v>
      </c>
      <c r="AM551" s="18">
        <v>0.28973522417042752</v>
      </c>
      <c r="AO551" s="18">
        <v>0.2251407429175748</v>
      </c>
      <c r="AP551" s="18">
        <v>0.3047906400669716</v>
      </c>
      <c r="AQ551" s="18">
        <v>0.37296831450360501</v>
      </c>
      <c r="AR551" s="18">
        <v>0.4256128491006827</v>
      </c>
      <c r="AS551" s="18">
        <v>0.12623331582242589</v>
      </c>
      <c r="AT551" s="18">
        <v>0.26532976755283522</v>
      </c>
      <c r="AU551" s="18">
        <v>0.26988203712832382</v>
      </c>
      <c r="AV551" s="18">
        <v>0.34103736463099549</v>
      </c>
      <c r="AW551" s="18">
        <v>0.22958917034715351</v>
      </c>
    </row>
    <row r="552" spans="2:49" x14ac:dyDescent="0.35">
      <c r="B552" s="17" t="s">
        <v>246</v>
      </c>
      <c r="C552" s="18">
        <v>0.2415899387523226</v>
      </c>
      <c r="D552" s="18">
        <v>0.26082144373219118</v>
      </c>
      <c r="E552" s="18">
        <v>0.23756430711190349</v>
      </c>
      <c r="F552" s="18">
        <v>0.22865735533400841</v>
      </c>
      <c r="G552" s="18">
        <v>0.24603535930917439</v>
      </c>
      <c r="H552" s="18">
        <v>0.21649427109403191</v>
      </c>
      <c r="I552" s="18">
        <v>0.25927424953795752</v>
      </c>
      <c r="K552" s="18">
        <v>0.24163204343397521</v>
      </c>
      <c r="L552" s="18">
        <v>0.2428300510938052</v>
      </c>
      <c r="N552" s="18">
        <v>0.22740521917058679</v>
      </c>
      <c r="O552" s="18">
        <v>0.23144246964218951</v>
      </c>
      <c r="P552" s="18">
        <v>0.27974833270485822</v>
      </c>
      <c r="Q552" s="18">
        <v>0.25429757760256883</v>
      </c>
      <c r="R552" s="18">
        <v>0.25226716264704407</v>
      </c>
      <c r="S552" s="18">
        <v>0.26923607546993789</v>
      </c>
      <c r="T552" s="18">
        <v>0.1664163364919502</v>
      </c>
      <c r="V552" s="18">
        <v>0.27394483147391779</v>
      </c>
      <c r="W552" s="18">
        <v>0.26551468634783848</v>
      </c>
      <c r="X552" s="18">
        <v>0.25348656913208939</v>
      </c>
      <c r="Y552" s="18">
        <v>0.23137852161317329</v>
      </c>
      <c r="Z552" s="18">
        <v>0.1039240063380085</v>
      </c>
      <c r="AA552" s="18">
        <v>0.1846648873902331</v>
      </c>
      <c r="AB552" s="18">
        <v>0.2056782468429105</v>
      </c>
      <c r="AC552" s="18">
        <v>0.18761776750006881</v>
      </c>
      <c r="AD552" s="18">
        <v>0.15755060879588861</v>
      </c>
      <c r="AF552" s="18">
        <v>0.27954536720436751</v>
      </c>
      <c r="AG552" s="18">
        <v>0.24710580307686339</v>
      </c>
      <c r="AH552" s="18">
        <v>0.30619930858833461</v>
      </c>
      <c r="AI552" s="18">
        <v>0.27750879295467779</v>
      </c>
      <c r="AJ552" s="18">
        <v>0.18330385674194369</v>
      </c>
      <c r="AK552" s="18">
        <v>0.20088313482834039</v>
      </c>
      <c r="AL552" s="18">
        <v>0.2013717040867197</v>
      </c>
      <c r="AM552" s="18">
        <v>0.21758639023213369</v>
      </c>
      <c r="AO552" s="18">
        <v>0.29276707172805161</v>
      </c>
      <c r="AP552" s="18">
        <v>0.27606054889372289</v>
      </c>
      <c r="AQ552" s="18">
        <v>0.205454447139783</v>
      </c>
      <c r="AR552" s="18">
        <v>0.19504867944816209</v>
      </c>
      <c r="AS552" s="18">
        <v>0.18949917467652819</v>
      </c>
      <c r="AT552" s="18">
        <v>0.2128793109364063</v>
      </c>
      <c r="AU552" s="18">
        <v>0.23105638328040881</v>
      </c>
      <c r="AV552" s="18">
        <v>0.27746658149387782</v>
      </c>
      <c r="AW552" s="18">
        <v>0.2313705886761889</v>
      </c>
    </row>
    <row r="553" spans="2:49" x14ac:dyDescent="0.35">
      <c r="B553" s="17" t="s">
        <v>247</v>
      </c>
      <c r="C553" s="18">
        <v>0.26867735672265619</v>
      </c>
      <c r="D553" s="18">
        <v>0.1188862284783672</v>
      </c>
      <c r="E553" s="18">
        <v>0.17842416422589411</v>
      </c>
      <c r="F553" s="18">
        <v>0.23912314736605361</v>
      </c>
      <c r="G553" s="18">
        <v>0.30886715480552729</v>
      </c>
      <c r="H553" s="18">
        <v>0.35753080752648858</v>
      </c>
      <c r="I553" s="18">
        <v>0.33413403686084009</v>
      </c>
      <c r="K553" s="18">
        <v>0.28433750298528698</v>
      </c>
      <c r="L553" s="18">
        <v>0.25539852110033229</v>
      </c>
      <c r="N553" s="18">
        <v>0.3390250591980245</v>
      </c>
      <c r="O553" s="18">
        <v>0.25086674779772877</v>
      </c>
      <c r="P553" s="18">
        <v>0.32399072354945518</v>
      </c>
      <c r="Q553" s="18">
        <v>0.20440444055000839</v>
      </c>
      <c r="R553" s="18">
        <v>0.20786279703763039</v>
      </c>
      <c r="S553" s="18">
        <v>0.1338636218107544</v>
      </c>
      <c r="T553" s="18">
        <v>0.39481701082197312</v>
      </c>
      <c r="V553" s="18">
        <v>0.37152114153012811</v>
      </c>
      <c r="W553" s="18">
        <v>0.1980940790641966</v>
      </c>
      <c r="X553" s="18">
        <v>0.16989318496981259</v>
      </c>
      <c r="Y553" s="18">
        <v>7.1686534102838442E-2</v>
      </c>
      <c r="Z553" s="18">
        <v>0.64928090546557038</v>
      </c>
      <c r="AA553" s="18">
        <v>0.20803039173186089</v>
      </c>
      <c r="AB553" s="18">
        <v>0.22209678266605029</v>
      </c>
      <c r="AC553" s="18">
        <v>0.20051002283258859</v>
      </c>
      <c r="AD553" s="18">
        <v>0.45033507214799351</v>
      </c>
      <c r="AF553" s="18">
        <v>0.31469010368571942</v>
      </c>
      <c r="AG553" s="18">
        <v>0.23301226202879191</v>
      </c>
      <c r="AH553" s="18">
        <v>0.13743022310952621</v>
      </c>
      <c r="AI553" s="18">
        <v>7.8840901328307969E-2</v>
      </c>
      <c r="AJ553" s="18">
        <v>0.52034623315229755</v>
      </c>
      <c r="AK553" s="18">
        <v>0.20991105238297489</v>
      </c>
      <c r="AL553" s="18">
        <v>0.2010044595660114</v>
      </c>
      <c r="AM553" s="18">
        <v>0.22654023640302101</v>
      </c>
      <c r="AO553" s="18">
        <v>0.2707574969084332</v>
      </c>
      <c r="AP553" s="18">
        <v>0.1989979417321148</v>
      </c>
      <c r="AQ553" s="18">
        <v>0.17832538428695741</v>
      </c>
      <c r="AR553" s="18">
        <v>6.3641046857264391E-2</v>
      </c>
      <c r="AS553" s="18">
        <v>0.4969871436546921</v>
      </c>
      <c r="AT553" s="18">
        <v>0.23003141878482</v>
      </c>
      <c r="AU553" s="18">
        <v>0.24081668523472841</v>
      </c>
      <c r="AV553" s="18">
        <v>0.16018749447957989</v>
      </c>
      <c r="AW553" s="18">
        <v>0.40788730597678857</v>
      </c>
    </row>
    <row r="555" spans="2:49" ht="87" x14ac:dyDescent="0.35">
      <c r="B555" s="14" t="s">
        <v>249</v>
      </c>
    </row>
    <row r="556" spans="2:49" x14ac:dyDescent="0.35">
      <c r="B556" s="15" t="s">
        <v>18</v>
      </c>
    </row>
    <row r="557" spans="2:49" x14ac:dyDescent="0.35">
      <c r="B557" s="11" t="s">
        <v>59</v>
      </c>
      <c r="C557" s="16">
        <v>2028</v>
      </c>
      <c r="D557" s="16">
        <v>248</v>
      </c>
      <c r="E557" s="16">
        <v>354</v>
      </c>
      <c r="F557" s="16">
        <v>365</v>
      </c>
      <c r="G557" s="16">
        <v>348</v>
      </c>
      <c r="H557" s="16">
        <v>295</v>
      </c>
      <c r="I557" s="16">
        <v>418</v>
      </c>
      <c r="K557" s="16">
        <v>1004</v>
      </c>
      <c r="L557" s="16">
        <v>1018</v>
      </c>
      <c r="N557" s="16">
        <v>515</v>
      </c>
      <c r="O557" s="16">
        <v>455</v>
      </c>
      <c r="P557" s="16">
        <v>200</v>
      </c>
      <c r="Q557" s="16">
        <v>507</v>
      </c>
      <c r="R557" s="16">
        <v>238</v>
      </c>
      <c r="S557" s="16">
        <v>44</v>
      </c>
      <c r="T557" s="16">
        <v>69</v>
      </c>
      <c r="V557" s="16">
        <v>565</v>
      </c>
      <c r="W557" s="16">
        <v>604</v>
      </c>
      <c r="X557" s="16">
        <v>114</v>
      </c>
      <c r="Y557" s="16">
        <v>70</v>
      </c>
      <c r="Z557" s="16">
        <v>36</v>
      </c>
      <c r="AA557" s="16">
        <v>44</v>
      </c>
      <c r="AB557" s="16">
        <v>442</v>
      </c>
      <c r="AC557" s="16">
        <v>63</v>
      </c>
      <c r="AD557" s="16">
        <v>90</v>
      </c>
      <c r="AF557" s="16">
        <v>336</v>
      </c>
      <c r="AG557" s="16">
        <v>677</v>
      </c>
      <c r="AH557" s="16">
        <v>121</v>
      </c>
      <c r="AI557" s="16">
        <v>125</v>
      </c>
      <c r="AJ557" s="16">
        <v>261</v>
      </c>
      <c r="AK557" s="16">
        <v>43</v>
      </c>
      <c r="AL557" s="16">
        <v>45</v>
      </c>
      <c r="AM557" s="16">
        <v>420</v>
      </c>
      <c r="AO557" s="16">
        <v>312</v>
      </c>
      <c r="AP557" s="16">
        <v>557</v>
      </c>
      <c r="AQ557" s="16">
        <v>134</v>
      </c>
      <c r="AR557" s="16">
        <v>212</v>
      </c>
      <c r="AS557" s="16">
        <v>419</v>
      </c>
      <c r="AT557" s="16">
        <v>33</v>
      </c>
      <c r="AU557" s="16">
        <v>137</v>
      </c>
      <c r="AV557" s="16">
        <v>147</v>
      </c>
      <c r="AW557" s="16">
        <v>77</v>
      </c>
    </row>
    <row r="558" spans="2:49" x14ac:dyDescent="0.35">
      <c r="B558" s="12" t="s">
        <v>60</v>
      </c>
      <c r="C558" s="16">
        <v>2032</v>
      </c>
      <c r="D558" s="16">
        <v>215</v>
      </c>
      <c r="E558" s="16">
        <v>345</v>
      </c>
      <c r="F558" s="16">
        <v>345</v>
      </c>
      <c r="G558" s="16">
        <v>314</v>
      </c>
      <c r="H558" s="16">
        <v>328</v>
      </c>
      <c r="I558" s="16">
        <v>485</v>
      </c>
      <c r="K558" s="16">
        <v>981</v>
      </c>
      <c r="L558" s="16">
        <v>1045</v>
      </c>
      <c r="N558" s="16">
        <v>540</v>
      </c>
      <c r="O558" s="16">
        <v>458</v>
      </c>
      <c r="P558" s="16">
        <v>208</v>
      </c>
      <c r="Q558" s="16">
        <v>495</v>
      </c>
      <c r="R558" s="16">
        <v>222</v>
      </c>
      <c r="S558" s="16">
        <v>37</v>
      </c>
      <c r="T558" s="16">
        <v>71</v>
      </c>
      <c r="V558" s="16">
        <v>598</v>
      </c>
      <c r="W558" s="16">
        <v>590</v>
      </c>
      <c r="X558" s="16">
        <v>115</v>
      </c>
      <c r="Y558" s="16">
        <v>67</v>
      </c>
      <c r="Z558" s="16">
        <v>39</v>
      </c>
      <c r="AA558" s="16">
        <v>44</v>
      </c>
      <c r="AB558" s="16">
        <v>427</v>
      </c>
      <c r="AC558" s="16">
        <v>61</v>
      </c>
      <c r="AD558" s="16">
        <v>90</v>
      </c>
      <c r="AF558" s="16">
        <v>355</v>
      </c>
      <c r="AG558" s="16">
        <v>660</v>
      </c>
      <c r="AH558" s="16">
        <v>123</v>
      </c>
      <c r="AI558" s="16">
        <v>120</v>
      </c>
      <c r="AJ558" s="16">
        <v>274</v>
      </c>
      <c r="AK558" s="16">
        <v>44</v>
      </c>
      <c r="AL558" s="16">
        <v>43</v>
      </c>
      <c r="AM558" s="16">
        <v>413</v>
      </c>
      <c r="AO558" s="16">
        <v>321</v>
      </c>
      <c r="AP558" s="16">
        <v>538</v>
      </c>
      <c r="AQ558" s="16">
        <v>134</v>
      </c>
      <c r="AR558" s="16">
        <v>200</v>
      </c>
      <c r="AS558" s="16">
        <v>442</v>
      </c>
      <c r="AT558" s="16">
        <v>36</v>
      </c>
      <c r="AU558" s="16">
        <v>136</v>
      </c>
      <c r="AV558" s="16">
        <v>151</v>
      </c>
      <c r="AW558" s="16">
        <v>75</v>
      </c>
    </row>
    <row r="559" spans="2:49" x14ac:dyDescent="0.35">
      <c r="B559" s="17" t="s">
        <v>243</v>
      </c>
      <c r="C559" s="18">
        <v>0.30849608796682237</v>
      </c>
      <c r="D559" s="18">
        <v>0.12664422814732981</v>
      </c>
      <c r="E559" s="18">
        <v>0.18128654317485471</v>
      </c>
      <c r="F559" s="18">
        <v>0.24330262374881889</v>
      </c>
      <c r="G559" s="18">
        <v>0.33950142598290528</v>
      </c>
      <c r="H559" s="18">
        <v>0.44483119075619221</v>
      </c>
      <c r="I559" s="18">
        <v>0.41362074067547783</v>
      </c>
      <c r="K559" s="18">
        <v>0.28420403301200381</v>
      </c>
      <c r="L559" s="18">
        <v>0.33293581485455509</v>
      </c>
      <c r="N559" s="18">
        <v>0.44716303535599422</v>
      </c>
      <c r="O559" s="18">
        <v>0.31020217486419088</v>
      </c>
      <c r="P559" s="18">
        <v>0.34829358692318058</v>
      </c>
      <c r="Q559" s="18">
        <v>0.1959935062161626</v>
      </c>
      <c r="R559" s="18">
        <v>0.13553054008548771</v>
      </c>
      <c r="S559" s="18">
        <v>0.16831375835177859</v>
      </c>
      <c r="T559" s="18">
        <v>0.52387939720849064</v>
      </c>
      <c r="V559" s="18">
        <v>0.47098694391877383</v>
      </c>
      <c r="W559" s="18">
        <v>0.1819915335786228</v>
      </c>
      <c r="X559" s="18">
        <v>0.13000011740927539</v>
      </c>
      <c r="Y559" s="18">
        <v>8.4348255243184678E-2</v>
      </c>
      <c r="Z559" s="18">
        <v>0.61111436912165251</v>
      </c>
      <c r="AA559" s="18">
        <v>0.2050914044083777</v>
      </c>
      <c r="AB559" s="18">
        <v>0.2866846385234974</v>
      </c>
      <c r="AC559" s="18">
        <v>0.29510161077991781</v>
      </c>
      <c r="AD559" s="18">
        <v>0.48201819766967452</v>
      </c>
      <c r="AF559" s="18">
        <v>0.40334357132135418</v>
      </c>
      <c r="AG559" s="18">
        <v>0.21120477894146031</v>
      </c>
      <c r="AH559" s="18">
        <v>0.1216013619458487</v>
      </c>
      <c r="AI559" s="18">
        <v>0.1034889047904827</v>
      </c>
      <c r="AJ559" s="18">
        <v>0.59358212904092744</v>
      </c>
      <c r="AK559" s="18">
        <v>0.18759519284131901</v>
      </c>
      <c r="AL559" s="18">
        <v>0.2224974626728905</v>
      </c>
      <c r="AM559" s="18">
        <v>0.33021589736460488</v>
      </c>
      <c r="AO559" s="18">
        <v>0.31754166510762921</v>
      </c>
      <c r="AP559" s="18">
        <v>0.1537028212805609</v>
      </c>
      <c r="AQ559" s="18">
        <v>0.15357507031465861</v>
      </c>
      <c r="AR559" s="18">
        <v>6.4048229169586079E-2</v>
      </c>
      <c r="AS559" s="18">
        <v>0.6182439145914258</v>
      </c>
      <c r="AT559" s="18">
        <v>0.20910036573000201</v>
      </c>
      <c r="AU559" s="18">
        <v>0.39865207969563721</v>
      </c>
      <c r="AV559" s="18">
        <v>0.22768569953988929</v>
      </c>
      <c r="AW559" s="18">
        <v>0.52823513191438909</v>
      </c>
    </row>
    <row r="560" spans="2:49" x14ac:dyDescent="0.35">
      <c r="B560" s="17" t="s">
        <v>244</v>
      </c>
      <c r="C560" s="18">
        <v>0.18645402302492331</v>
      </c>
      <c r="D560" s="18">
        <v>0.20890135546377309</v>
      </c>
      <c r="E560" s="18">
        <v>0.15460703382944019</v>
      </c>
      <c r="F560" s="18">
        <v>0.22382478317331941</v>
      </c>
      <c r="G560" s="18">
        <v>0.16931855120781769</v>
      </c>
      <c r="H560" s="18">
        <v>0.1725554237723019</v>
      </c>
      <c r="I560" s="18">
        <v>0.19305145204895799</v>
      </c>
      <c r="K560" s="18">
        <v>0.18610322274595351</v>
      </c>
      <c r="L560" s="18">
        <v>0.18703072056244771</v>
      </c>
      <c r="N560" s="18">
        <v>0.1996362853268078</v>
      </c>
      <c r="O560" s="18">
        <v>0.15234699712047239</v>
      </c>
      <c r="P560" s="18">
        <v>0.24562805943973909</v>
      </c>
      <c r="Q560" s="18">
        <v>0.18087175334713421</v>
      </c>
      <c r="R560" s="18">
        <v>0.20073127798645629</v>
      </c>
      <c r="S560" s="18">
        <v>0.1277721169954818</v>
      </c>
      <c r="T560" s="18">
        <v>0.15752746451596639</v>
      </c>
      <c r="V560" s="18">
        <v>0.19720397688131081</v>
      </c>
      <c r="W560" s="18">
        <v>0.18304892891214161</v>
      </c>
      <c r="X560" s="18">
        <v>0.14978468076911419</v>
      </c>
      <c r="Y560" s="18">
        <v>0.15453070809452979</v>
      </c>
      <c r="Z560" s="18">
        <v>0.12888895265100281</v>
      </c>
      <c r="AA560" s="18">
        <v>0.23170598184105229</v>
      </c>
      <c r="AB560" s="18">
        <v>0.20155405767498141</v>
      </c>
      <c r="AC560" s="18">
        <v>0.15756330948280231</v>
      </c>
      <c r="AD560" s="18">
        <v>0.1584642340255514</v>
      </c>
      <c r="AF560" s="18">
        <v>0.21271156324946361</v>
      </c>
      <c r="AG560" s="18">
        <v>0.17516554378761909</v>
      </c>
      <c r="AH560" s="18">
        <v>0.15771949356437359</v>
      </c>
      <c r="AI560" s="18">
        <v>0.18089792627933651</v>
      </c>
      <c r="AJ560" s="18">
        <v>0.1898925025787575</v>
      </c>
      <c r="AK560" s="18">
        <v>0.15710051299112091</v>
      </c>
      <c r="AL560" s="18">
        <v>0.26572296420868158</v>
      </c>
      <c r="AM560" s="18">
        <v>0.1846898108859113</v>
      </c>
      <c r="AO560" s="18">
        <v>0.2440510915391895</v>
      </c>
      <c r="AP560" s="18">
        <v>0.1719879546030649</v>
      </c>
      <c r="AQ560" s="18">
        <v>0.12793881443663199</v>
      </c>
      <c r="AR560" s="18">
        <v>0.1692994942870214</v>
      </c>
      <c r="AS560" s="18">
        <v>0.18808650816351399</v>
      </c>
      <c r="AT560" s="18">
        <v>0.17028777664932351</v>
      </c>
      <c r="AU560" s="18">
        <v>0.2142585730360938</v>
      </c>
      <c r="AV560" s="18">
        <v>0.19625193779506919</v>
      </c>
      <c r="AW560" s="18">
        <v>0.1216935507472718</v>
      </c>
    </row>
    <row r="561" spans="2:49" x14ac:dyDescent="0.35">
      <c r="B561" s="17" t="s">
        <v>245</v>
      </c>
      <c r="C561" s="18">
        <v>0.1614202193471285</v>
      </c>
      <c r="D561" s="18">
        <v>0.17684509648580771</v>
      </c>
      <c r="E561" s="18">
        <v>0.20039117619095489</v>
      </c>
      <c r="F561" s="18">
        <v>0.14399150624276341</v>
      </c>
      <c r="G561" s="18">
        <v>0.1212473745427015</v>
      </c>
      <c r="H561" s="18">
        <v>0.1606605149904195</v>
      </c>
      <c r="I561" s="18">
        <v>0.16578937346405689</v>
      </c>
      <c r="K561" s="18">
        <v>0.14107945624974691</v>
      </c>
      <c r="L561" s="18">
        <v>0.1793566250926312</v>
      </c>
      <c r="N561" s="18">
        <v>0.12607765441333141</v>
      </c>
      <c r="O561" s="18">
        <v>0.18633271666954171</v>
      </c>
      <c r="P561" s="18">
        <v>0.1409362221100984</v>
      </c>
      <c r="Q561" s="18">
        <v>0.18400776534100399</v>
      </c>
      <c r="R561" s="18">
        <v>0.1805251488744338</v>
      </c>
      <c r="S561" s="18">
        <v>0.16210346246911389</v>
      </c>
      <c r="T561" s="18">
        <v>0.1120218868089695</v>
      </c>
      <c r="V561" s="18">
        <v>0.1371952672466214</v>
      </c>
      <c r="W561" s="18">
        <v>0.16202284754270921</v>
      </c>
      <c r="X561" s="18">
        <v>0.21510081237097939</v>
      </c>
      <c r="Y561" s="18">
        <v>0.16863195287392721</v>
      </c>
      <c r="Z561" s="18">
        <v>6.1828474302193147E-2</v>
      </c>
      <c r="AA561" s="18">
        <v>0.164037142379273</v>
      </c>
      <c r="AB561" s="18">
        <v>0.18022215754180329</v>
      </c>
      <c r="AC561" s="18">
        <v>0.27327277206867279</v>
      </c>
      <c r="AD561" s="18">
        <v>0.1216588682237469</v>
      </c>
      <c r="AF561" s="18">
        <v>0.1498969884758331</v>
      </c>
      <c r="AG561" s="18">
        <v>0.15171318089723229</v>
      </c>
      <c r="AH561" s="18">
        <v>0.2361947793960531</v>
      </c>
      <c r="AI561" s="18">
        <v>0.21498985264870429</v>
      </c>
      <c r="AJ561" s="18">
        <v>8.741950616684141E-2</v>
      </c>
      <c r="AK561" s="18">
        <v>0.1735974272026086</v>
      </c>
      <c r="AL561" s="18">
        <v>0.28613237705482047</v>
      </c>
      <c r="AM561" s="18">
        <v>0.1838523955711541</v>
      </c>
      <c r="AO561" s="18">
        <v>0.16499393449097061</v>
      </c>
      <c r="AP561" s="18">
        <v>0.15396273835655669</v>
      </c>
      <c r="AQ561" s="18">
        <v>0.24520575992958329</v>
      </c>
      <c r="AR561" s="18">
        <v>0.14253549226603349</v>
      </c>
      <c r="AS561" s="18">
        <v>7.6678983830746797E-2</v>
      </c>
      <c r="AT561" s="18">
        <v>9.4259572440355086E-2</v>
      </c>
      <c r="AU561" s="18">
        <v>0.2172042251483324</v>
      </c>
      <c r="AV561" s="18">
        <v>0.34630752961453842</v>
      </c>
      <c r="AW561" s="18">
        <v>0.15999017215352479</v>
      </c>
    </row>
    <row r="562" spans="2:49" x14ac:dyDescent="0.35">
      <c r="B562" s="17" t="s">
        <v>246</v>
      </c>
      <c r="C562" s="18">
        <v>0.22323269533379861</v>
      </c>
      <c r="D562" s="18">
        <v>0.33576821563606291</v>
      </c>
      <c r="E562" s="18">
        <v>0.26743807749915932</v>
      </c>
      <c r="F562" s="18">
        <v>0.2403464232153881</v>
      </c>
      <c r="G562" s="18">
        <v>0.25541147815581472</v>
      </c>
      <c r="H562" s="18">
        <v>0.14142508494689179</v>
      </c>
      <c r="I562" s="18">
        <v>0.16429973709919149</v>
      </c>
      <c r="K562" s="18">
        <v>0.23852106286155161</v>
      </c>
      <c r="L562" s="18">
        <v>0.20936646070409501</v>
      </c>
      <c r="N562" s="18">
        <v>0.16455893616541339</v>
      </c>
      <c r="O562" s="18">
        <v>0.22609019717725889</v>
      </c>
      <c r="P562" s="18">
        <v>0.17212805934498601</v>
      </c>
      <c r="Q562" s="18">
        <v>0.29475790297474003</v>
      </c>
      <c r="R562" s="18">
        <v>0.26368306835690258</v>
      </c>
      <c r="S562" s="18">
        <v>0.25894675101234771</v>
      </c>
      <c r="T562" s="18">
        <v>0.15751106246056629</v>
      </c>
      <c r="V562" s="18">
        <v>0.1372654119664807</v>
      </c>
      <c r="W562" s="18">
        <v>0.31207824197530443</v>
      </c>
      <c r="X562" s="18">
        <v>0.34501864470957888</v>
      </c>
      <c r="Y562" s="18">
        <v>0.29555353961157987</v>
      </c>
      <c r="Z562" s="18">
        <v>5.4670825302640572E-2</v>
      </c>
      <c r="AA562" s="18">
        <v>0.1494486646904474</v>
      </c>
      <c r="AB562" s="18">
        <v>0.20985728474278001</v>
      </c>
      <c r="AC562" s="18">
        <v>0.20804377496644111</v>
      </c>
      <c r="AD562" s="18">
        <v>0.18773831362090579</v>
      </c>
      <c r="AF562" s="18">
        <v>0.16498553338480831</v>
      </c>
      <c r="AG562" s="18">
        <v>0.29995055067798188</v>
      </c>
      <c r="AH562" s="18">
        <v>0.30904153449960092</v>
      </c>
      <c r="AI562" s="18">
        <v>0.29115606375809178</v>
      </c>
      <c r="AJ562" s="18">
        <v>9.5143844825667068E-2</v>
      </c>
      <c r="AK562" s="18">
        <v>0.24148947310815569</v>
      </c>
      <c r="AL562" s="18">
        <v>0.18630598458411229</v>
      </c>
      <c r="AM562" s="18">
        <v>0.1923073413078065</v>
      </c>
      <c r="AO562" s="18">
        <v>0.17693964517886859</v>
      </c>
      <c r="AP562" s="18">
        <v>0.34541233797870058</v>
      </c>
      <c r="AQ562" s="18">
        <v>0.31836277324494511</v>
      </c>
      <c r="AR562" s="18">
        <v>0.3571868399739685</v>
      </c>
      <c r="AS562" s="18">
        <v>8.3404028043016804E-2</v>
      </c>
      <c r="AT562" s="18">
        <v>0.25887097224552291</v>
      </c>
      <c r="AU562" s="18">
        <v>8.1598838189641809E-2</v>
      </c>
      <c r="AV562" s="18">
        <v>0.19219999743928451</v>
      </c>
      <c r="AW562" s="18">
        <v>0.14430100896534589</v>
      </c>
    </row>
    <row r="563" spans="2:49" x14ac:dyDescent="0.35">
      <c r="B563" s="17" t="s">
        <v>247</v>
      </c>
      <c r="C563" s="18">
        <v>0.12039697432732741</v>
      </c>
      <c r="D563" s="18">
        <v>0.1518411042670266</v>
      </c>
      <c r="E563" s="18">
        <v>0.19627716930559069</v>
      </c>
      <c r="F563" s="18">
        <v>0.1485346636197101</v>
      </c>
      <c r="G563" s="18">
        <v>0.114521170110761</v>
      </c>
      <c r="H563" s="18">
        <v>8.0527785534194332E-2</v>
      </c>
      <c r="I563" s="18">
        <v>6.323869671231562E-2</v>
      </c>
      <c r="K563" s="18">
        <v>0.15009222513074411</v>
      </c>
      <c r="L563" s="18">
        <v>9.1310378786271032E-2</v>
      </c>
      <c r="N563" s="18">
        <v>6.2564088738453177E-2</v>
      </c>
      <c r="O563" s="18">
        <v>0.12502791416853609</v>
      </c>
      <c r="P563" s="18">
        <v>9.3014072181995866E-2</v>
      </c>
      <c r="Q563" s="18">
        <v>0.14436907212095909</v>
      </c>
      <c r="R563" s="18">
        <v>0.2195299646967197</v>
      </c>
      <c r="S563" s="18">
        <v>0.28286391117127802</v>
      </c>
      <c r="T563" s="18">
        <v>4.9060189006007088E-2</v>
      </c>
      <c r="V563" s="18">
        <v>5.7348399986813223E-2</v>
      </c>
      <c r="W563" s="18">
        <v>0.16085844799122209</v>
      </c>
      <c r="X563" s="18">
        <v>0.16009574474105209</v>
      </c>
      <c r="Y563" s="18">
        <v>0.29693554417677848</v>
      </c>
      <c r="Z563" s="18">
        <v>0.14349737862251111</v>
      </c>
      <c r="AA563" s="18">
        <v>0.2497168066808497</v>
      </c>
      <c r="AB563" s="18">
        <v>0.12168186151693811</v>
      </c>
      <c r="AC563" s="18">
        <v>6.6018532702165594E-2</v>
      </c>
      <c r="AD563" s="18">
        <v>5.0120386460121208E-2</v>
      </c>
      <c r="AF563" s="18">
        <v>6.9062343568540865E-2</v>
      </c>
      <c r="AG563" s="18">
        <v>0.16196594569570649</v>
      </c>
      <c r="AH563" s="18">
        <v>0.17544283059412361</v>
      </c>
      <c r="AI563" s="18">
        <v>0.20946725252338469</v>
      </c>
      <c r="AJ563" s="18">
        <v>3.3962017387806541E-2</v>
      </c>
      <c r="AK563" s="18">
        <v>0.24021739385679591</v>
      </c>
      <c r="AL563" s="18">
        <v>3.9341211479495028E-2</v>
      </c>
      <c r="AM563" s="18">
        <v>0.1089345548705232</v>
      </c>
      <c r="AO563" s="18">
        <v>9.6473663683342148E-2</v>
      </c>
      <c r="AP563" s="18">
        <v>0.17493414778111699</v>
      </c>
      <c r="AQ563" s="18">
        <v>0.15491758207418099</v>
      </c>
      <c r="AR563" s="18">
        <v>0.26692994430339068</v>
      </c>
      <c r="AS563" s="18">
        <v>3.3586565371296638E-2</v>
      </c>
      <c r="AT563" s="18">
        <v>0.26748131293479671</v>
      </c>
      <c r="AU563" s="18">
        <v>8.8286283930294765E-2</v>
      </c>
      <c r="AV563" s="18">
        <v>3.7554835611218543E-2</v>
      </c>
      <c r="AW563" s="18">
        <v>4.5780136219468158E-2</v>
      </c>
    </row>
    <row r="565" spans="2:49" ht="116" x14ac:dyDescent="0.35">
      <c r="B565" s="14" t="s">
        <v>250</v>
      </c>
    </row>
    <row r="566" spans="2:49" x14ac:dyDescent="0.35">
      <c r="B566" s="15" t="s">
        <v>18</v>
      </c>
    </row>
    <row r="567" spans="2:49" x14ac:dyDescent="0.35">
      <c r="B567" s="11" t="s">
        <v>59</v>
      </c>
      <c r="C567" s="16">
        <v>2028</v>
      </c>
      <c r="D567" s="16">
        <v>248</v>
      </c>
      <c r="E567" s="16">
        <v>354</v>
      </c>
      <c r="F567" s="16">
        <v>365</v>
      </c>
      <c r="G567" s="16">
        <v>348</v>
      </c>
      <c r="H567" s="16">
        <v>295</v>
      </c>
      <c r="I567" s="16">
        <v>418</v>
      </c>
      <c r="K567" s="16">
        <v>1004</v>
      </c>
      <c r="L567" s="16">
        <v>1018</v>
      </c>
      <c r="N567" s="16">
        <v>515</v>
      </c>
      <c r="O567" s="16">
        <v>455</v>
      </c>
      <c r="P567" s="16">
        <v>200</v>
      </c>
      <c r="Q567" s="16">
        <v>507</v>
      </c>
      <c r="R567" s="16">
        <v>238</v>
      </c>
      <c r="S567" s="16">
        <v>44</v>
      </c>
      <c r="T567" s="16">
        <v>69</v>
      </c>
      <c r="V567" s="16">
        <v>565</v>
      </c>
      <c r="W567" s="16">
        <v>604</v>
      </c>
      <c r="X567" s="16">
        <v>114</v>
      </c>
      <c r="Y567" s="16">
        <v>70</v>
      </c>
      <c r="Z567" s="16">
        <v>36</v>
      </c>
      <c r="AA567" s="16">
        <v>44</v>
      </c>
      <c r="AB567" s="16">
        <v>442</v>
      </c>
      <c r="AC567" s="16">
        <v>63</v>
      </c>
      <c r="AD567" s="16">
        <v>90</v>
      </c>
      <c r="AF567" s="16">
        <v>336</v>
      </c>
      <c r="AG567" s="16">
        <v>677</v>
      </c>
      <c r="AH567" s="16">
        <v>121</v>
      </c>
      <c r="AI567" s="16">
        <v>125</v>
      </c>
      <c r="AJ567" s="16">
        <v>261</v>
      </c>
      <c r="AK567" s="16">
        <v>43</v>
      </c>
      <c r="AL567" s="16">
        <v>45</v>
      </c>
      <c r="AM567" s="16">
        <v>420</v>
      </c>
      <c r="AO567" s="16">
        <v>312</v>
      </c>
      <c r="AP567" s="16">
        <v>557</v>
      </c>
      <c r="AQ567" s="16">
        <v>134</v>
      </c>
      <c r="AR567" s="16">
        <v>212</v>
      </c>
      <c r="AS567" s="16">
        <v>419</v>
      </c>
      <c r="AT567" s="16">
        <v>33</v>
      </c>
      <c r="AU567" s="16">
        <v>137</v>
      </c>
      <c r="AV567" s="16">
        <v>147</v>
      </c>
      <c r="AW567" s="16">
        <v>77</v>
      </c>
    </row>
    <row r="568" spans="2:49" x14ac:dyDescent="0.35">
      <c r="B568" s="12" t="s">
        <v>60</v>
      </c>
      <c r="C568" s="16">
        <v>2032</v>
      </c>
      <c r="D568" s="16">
        <v>215</v>
      </c>
      <c r="E568" s="16">
        <v>345</v>
      </c>
      <c r="F568" s="16">
        <v>345</v>
      </c>
      <c r="G568" s="16">
        <v>314</v>
      </c>
      <c r="H568" s="16">
        <v>328</v>
      </c>
      <c r="I568" s="16">
        <v>485</v>
      </c>
      <c r="K568" s="16">
        <v>981</v>
      </c>
      <c r="L568" s="16">
        <v>1045</v>
      </c>
      <c r="N568" s="16">
        <v>540</v>
      </c>
      <c r="O568" s="16">
        <v>458</v>
      </c>
      <c r="P568" s="16">
        <v>208</v>
      </c>
      <c r="Q568" s="16">
        <v>495</v>
      </c>
      <c r="R568" s="16">
        <v>222</v>
      </c>
      <c r="S568" s="16">
        <v>37</v>
      </c>
      <c r="T568" s="16">
        <v>71</v>
      </c>
      <c r="V568" s="16">
        <v>598</v>
      </c>
      <c r="W568" s="16">
        <v>590</v>
      </c>
      <c r="X568" s="16">
        <v>115</v>
      </c>
      <c r="Y568" s="16">
        <v>67</v>
      </c>
      <c r="Z568" s="16">
        <v>39</v>
      </c>
      <c r="AA568" s="16">
        <v>44</v>
      </c>
      <c r="AB568" s="16">
        <v>427</v>
      </c>
      <c r="AC568" s="16">
        <v>61</v>
      </c>
      <c r="AD568" s="16">
        <v>90</v>
      </c>
      <c r="AF568" s="16">
        <v>355</v>
      </c>
      <c r="AG568" s="16">
        <v>660</v>
      </c>
      <c r="AH568" s="16">
        <v>123</v>
      </c>
      <c r="AI568" s="16">
        <v>120</v>
      </c>
      <c r="AJ568" s="16">
        <v>274</v>
      </c>
      <c r="AK568" s="16">
        <v>44</v>
      </c>
      <c r="AL568" s="16">
        <v>43</v>
      </c>
      <c r="AM568" s="16">
        <v>413</v>
      </c>
      <c r="AO568" s="16">
        <v>321</v>
      </c>
      <c r="AP568" s="16">
        <v>538</v>
      </c>
      <c r="AQ568" s="16">
        <v>134</v>
      </c>
      <c r="AR568" s="16">
        <v>200</v>
      </c>
      <c r="AS568" s="16">
        <v>442</v>
      </c>
      <c r="AT568" s="16">
        <v>36</v>
      </c>
      <c r="AU568" s="16">
        <v>136</v>
      </c>
      <c r="AV568" s="16">
        <v>151</v>
      </c>
      <c r="AW568" s="16">
        <v>75</v>
      </c>
    </row>
    <row r="569" spans="2:49" x14ac:dyDescent="0.35">
      <c r="B569" s="17" t="s">
        <v>243</v>
      </c>
      <c r="C569" s="18">
        <v>9.0310270819243865E-2</v>
      </c>
      <c r="D569" s="18">
        <v>0.10429814694831881</v>
      </c>
      <c r="E569" s="18">
        <v>0.1113003178960143</v>
      </c>
      <c r="F569" s="18">
        <v>0.13098756043546009</v>
      </c>
      <c r="G569" s="18">
        <v>8.456587018749083E-2</v>
      </c>
      <c r="H569" s="18">
        <v>8.3414214936185269E-2</v>
      </c>
      <c r="I569" s="18">
        <v>4.8582262815687283E-2</v>
      </c>
      <c r="K569" s="18">
        <v>9.8394452120680348E-2</v>
      </c>
      <c r="L569" s="18">
        <v>8.2166705753951852E-2</v>
      </c>
      <c r="N569" s="18">
        <v>7.2798230342000086E-2</v>
      </c>
      <c r="O569" s="18">
        <v>9.057222943897518E-2</v>
      </c>
      <c r="P569" s="18">
        <v>9.2662506067634334E-2</v>
      </c>
      <c r="Q569" s="18">
        <v>9.1157871636654966E-2</v>
      </c>
      <c r="R569" s="18">
        <v>0.118102045429929</v>
      </c>
      <c r="S569" s="18">
        <v>0.13247504201205509</v>
      </c>
      <c r="T569" s="18">
        <v>0.1002578854123561</v>
      </c>
      <c r="V569" s="18">
        <v>6.9623684210522965E-2</v>
      </c>
      <c r="W569" s="18">
        <v>0.111872241793533</v>
      </c>
      <c r="X569" s="18">
        <v>9.0471644720407626E-2</v>
      </c>
      <c r="Y569" s="18">
        <v>0.13863367401163179</v>
      </c>
      <c r="Z569" s="18">
        <v>0.12356330615633759</v>
      </c>
      <c r="AA569" s="18">
        <v>0.16700590356356379</v>
      </c>
      <c r="AB569" s="18">
        <v>8.1072974136218084E-2</v>
      </c>
      <c r="AC569" s="18">
        <v>6.9155918937041455E-2</v>
      </c>
      <c r="AD569" s="18">
        <v>5.644327964921253E-2</v>
      </c>
      <c r="AF569" s="18">
        <v>9.1457665280591599E-2</v>
      </c>
      <c r="AG569" s="18">
        <v>9.8086537180643002E-2</v>
      </c>
      <c r="AH569" s="18">
        <v>9.5368955588861021E-2</v>
      </c>
      <c r="AI569" s="18">
        <v>0.1356650113742148</v>
      </c>
      <c r="AJ569" s="18">
        <v>6.2995300650021208E-2</v>
      </c>
      <c r="AK569" s="18">
        <v>0.12512735672601</v>
      </c>
      <c r="AL569" s="18">
        <v>0.1069617238408026</v>
      </c>
      <c r="AM569" s="18">
        <v>7.4937718397683456E-2</v>
      </c>
      <c r="AO569" s="18">
        <v>8.1643759048367806E-2</v>
      </c>
      <c r="AP569" s="18">
        <v>0.1025342459416194</v>
      </c>
      <c r="AQ569" s="18">
        <v>9.4291136373442067E-2</v>
      </c>
      <c r="AR569" s="18">
        <v>0.13966358981359689</v>
      </c>
      <c r="AS569" s="18">
        <v>8.228780490582295E-2</v>
      </c>
      <c r="AT569" s="18">
        <v>0.12474576220470179</v>
      </c>
      <c r="AU569" s="18">
        <v>7.3331620075651541E-2</v>
      </c>
      <c r="AV569" s="18">
        <v>5.5449940623178387E-2</v>
      </c>
      <c r="AW569" s="18">
        <v>3.2685824585957271E-2</v>
      </c>
    </row>
    <row r="570" spans="2:49" x14ac:dyDescent="0.35">
      <c r="B570" s="17" t="s">
        <v>244</v>
      </c>
      <c r="C570" s="18">
        <v>0.16173588287080851</v>
      </c>
      <c r="D570" s="18">
        <v>0.2296146278609193</v>
      </c>
      <c r="E570" s="18">
        <v>0.2434963377342963</v>
      </c>
      <c r="F570" s="18">
        <v>0.19048287096642599</v>
      </c>
      <c r="G570" s="18">
        <v>0.13876657788927649</v>
      </c>
      <c r="H570" s="18">
        <v>0.1121090982462946</v>
      </c>
      <c r="I570" s="18">
        <v>0.1014829079310849</v>
      </c>
      <c r="K570" s="18">
        <v>0.16608365871559511</v>
      </c>
      <c r="L570" s="18">
        <v>0.157697172267592</v>
      </c>
      <c r="N570" s="18">
        <v>0.10417659387184459</v>
      </c>
      <c r="O570" s="18">
        <v>0.18712509896302501</v>
      </c>
      <c r="P570" s="18">
        <v>0.1405490598378156</v>
      </c>
      <c r="Q570" s="18">
        <v>0.19779902544731581</v>
      </c>
      <c r="R570" s="18">
        <v>0.2140313439138995</v>
      </c>
      <c r="S570" s="18">
        <v>0.20864633465385971</v>
      </c>
      <c r="T570" s="18">
        <v>5.8438082460936867E-2</v>
      </c>
      <c r="V570" s="18">
        <v>0.1153837152855459</v>
      </c>
      <c r="W570" s="18">
        <v>0.2005818396205207</v>
      </c>
      <c r="X570" s="18">
        <v>0.18005309778894579</v>
      </c>
      <c r="Y570" s="18">
        <v>0.30010827592690598</v>
      </c>
      <c r="Z570" s="18">
        <v>3.0555922253237281E-2</v>
      </c>
      <c r="AA570" s="18">
        <v>0.1050865757311514</v>
      </c>
      <c r="AB570" s="18">
        <v>0.18059293227529419</v>
      </c>
      <c r="AC570" s="18">
        <v>0.15193137629955919</v>
      </c>
      <c r="AD570" s="18">
        <v>9.2038094824296077E-2</v>
      </c>
      <c r="AF570" s="18">
        <v>0.1152587901318884</v>
      </c>
      <c r="AG570" s="18">
        <v>0.2027429737040865</v>
      </c>
      <c r="AH570" s="18">
        <v>0.18237573140148311</v>
      </c>
      <c r="AI570" s="18">
        <v>0.23126666508521021</v>
      </c>
      <c r="AJ570" s="18">
        <v>7.9800962369988945E-2</v>
      </c>
      <c r="AK570" s="18">
        <v>0.1870448686131097</v>
      </c>
      <c r="AL570" s="18">
        <v>0.11117014053099419</v>
      </c>
      <c r="AM570" s="18">
        <v>0.16682394379037821</v>
      </c>
      <c r="AO570" s="18">
        <v>0.1495815324408156</v>
      </c>
      <c r="AP570" s="18">
        <v>0.21652002073585319</v>
      </c>
      <c r="AQ570" s="18">
        <v>0.20926887197827551</v>
      </c>
      <c r="AR570" s="18">
        <v>0.30855956881877222</v>
      </c>
      <c r="AS570" s="18">
        <v>5.6472547383364359E-2</v>
      </c>
      <c r="AT570" s="18">
        <v>0.1713536298039301</v>
      </c>
      <c r="AU570" s="18">
        <v>0.12558091791000819</v>
      </c>
      <c r="AV570" s="18">
        <v>0.1241894593262572</v>
      </c>
      <c r="AW570" s="18">
        <v>0.10152520826533951</v>
      </c>
    </row>
    <row r="571" spans="2:49" x14ac:dyDescent="0.35">
      <c r="B571" s="17" t="s">
        <v>245</v>
      </c>
      <c r="C571" s="18">
        <v>0.14387965720049531</v>
      </c>
      <c r="D571" s="18">
        <v>0.18719795085374449</v>
      </c>
      <c r="E571" s="18">
        <v>0.1651528583170617</v>
      </c>
      <c r="F571" s="18">
        <v>0.1348807003256085</v>
      </c>
      <c r="G571" s="18">
        <v>0.12882334959543801</v>
      </c>
      <c r="H571" s="18">
        <v>0.1305013435681695</v>
      </c>
      <c r="I571" s="18">
        <v>0.13475979304301131</v>
      </c>
      <c r="K571" s="18">
        <v>0.1342430954838317</v>
      </c>
      <c r="L571" s="18">
        <v>0.15117264670632091</v>
      </c>
      <c r="N571" s="18">
        <v>0.1249487619343511</v>
      </c>
      <c r="O571" s="18">
        <v>0.14382347793288211</v>
      </c>
      <c r="P571" s="18">
        <v>9.9895360742411038E-2</v>
      </c>
      <c r="Q571" s="18">
        <v>0.16707816349177451</v>
      </c>
      <c r="R571" s="18">
        <v>0.16596903946581479</v>
      </c>
      <c r="S571" s="18">
        <v>0.19263527233858191</v>
      </c>
      <c r="T571" s="18">
        <v>0.16128813835402131</v>
      </c>
      <c r="V571" s="18">
        <v>7.2725013913152003E-2</v>
      </c>
      <c r="W571" s="18">
        <v>0.1682361601151261</v>
      </c>
      <c r="X571" s="18">
        <v>0.24407669072150581</v>
      </c>
      <c r="Y571" s="18">
        <v>0.16458451972251251</v>
      </c>
      <c r="Z571" s="18">
        <v>0.1283224769377925</v>
      </c>
      <c r="AA571" s="18">
        <v>0.1091319565669058</v>
      </c>
      <c r="AB571" s="18">
        <v>0.15636581044281381</v>
      </c>
      <c r="AC571" s="18">
        <v>0.27883169159314092</v>
      </c>
      <c r="AD571" s="18">
        <v>0.18717112402979591</v>
      </c>
      <c r="AF571" s="18">
        <v>9.7719940379379033E-2</v>
      </c>
      <c r="AG571" s="18">
        <v>0.15720172952595529</v>
      </c>
      <c r="AH571" s="18">
        <v>0.17435210319146219</v>
      </c>
      <c r="AI571" s="18">
        <v>0.18531454576447909</v>
      </c>
      <c r="AJ571" s="18">
        <v>7.0260496195591479E-2</v>
      </c>
      <c r="AK571" s="18">
        <v>0.14563260749683671</v>
      </c>
      <c r="AL571" s="18">
        <v>0.38264479933815049</v>
      </c>
      <c r="AM571" s="18">
        <v>0.165049824236251</v>
      </c>
      <c r="AO571" s="18">
        <v>0.1027652117942771</v>
      </c>
      <c r="AP571" s="18">
        <v>0.1770240555175738</v>
      </c>
      <c r="AQ571" s="18">
        <v>0.17373522695034271</v>
      </c>
      <c r="AR571" s="18">
        <v>0.1529211855220102</v>
      </c>
      <c r="AS571" s="18">
        <v>6.1273261431432843E-2</v>
      </c>
      <c r="AT571" s="18">
        <v>0.12178304677333859</v>
      </c>
      <c r="AU571" s="18">
        <v>0.1695041607176124</v>
      </c>
      <c r="AV571" s="18">
        <v>0.27462717007534448</v>
      </c>
      <c r="AW571" s="18">
        <v>0.1932776444939153</v>
      </c>
    </row>
    <row r="572" spans="2:49" x14ac:dyDescent="0.35">
      <c r="B572" s="17" t="s">
        <v>246</v>
      </c>
      <c r="C572" s="18">
        <v>0.2189591945370524</v>
      </c>
      <c r="D572" s="18">
        <v>0.27484189818269888</v>
      </c>
      <c r="E572" s="18">
        <v>0.24891192760518119</v>
      </c>
      <c r="F572" s="18">
        <v>0.25791046997824257</v>
      </c>
      <c r="G572" s="18">
        <v>0.23126619822698749</v>
      </c>
      <c r="H572" s="18">
        <v>0.16478184161911499</v>
      </c>
      <c r="I572" s="18">
        <v>0.1738684259955075</v>
      </c>
      <c r="K572" s="18">
        <v>0.21692682863118509</v>
      </c>
      <c r="L572" s="18">
        <v>0.22109228185911339</v>
      </c>
      <c r="N572" s="18">
        <v>0.2137318942631096</v>
      </c>
      <c r="O572" s="18">
        <v>0.21196297155695559</v>
      </c>
      <c r="P572" s="18">
        <v>0.26321775566001587</v>
      </c>
      <c r="Q572" s="18">
        <v>0.22038026763865981</v>
      </c>
      <c r="R572" s="18">
        <v>0.2297133340691222</v>
      </c>
      <c r="S572" s="18">
        <v>0.26189579012061542</v>
      </c>
      <c r="T572" s="18">
        <v>0.1076758181800591</v>
      </c>
      <c r="V572" s="18">
        <v>0.19501636770573511</v>
      </c>
      <c r="W572" s="18">
        <v>0.26362307672669061</v>
      </c>
      <c r="X572" s="18">
        <v>0.20180518892204319</v>
      </c>
      <c r="Y572" s="18">
        <v>0.31938903624210679</v>
      </c>
      <c r="Z572" s="18">
        <v>0.13933640192875499</v>
      </c>
      <c r="AA572" s="18">
        <v>0.2416670400010292</v>
      </c>
      <c r="AB572" s="18">
        <v>0.19429049128936809</v>
      </c>
      <c r="AC572" s="18">
        <v>0.21904673647343981</v>
      </c>
      <c r="AD572" s="18">
        <v>0.17352137514621779</v>
      </c>
      <c r="AF572" s="18">
        <v>0.21493091912516191</v>
      </c>
      <c r="AG572" s="18">
        <v>0.24512181039680689</v>
      </c>
      <c r="AH572" s="18">
        <v>0.25415398759395352</v>
      </c>
      <c r="AI572" s="18">
        <v>0.22349986539691019</v>
      </c>
      <c r="AJ572" s="18">
        <v>0.17469598563705099</v>
      </c>
      <c r="AK572" s="18">
        <v>0.2182724099062906</v>
      </c>
      <c r="AL572" s="18">
        <v>0.18279094006256241</v>
      </c>
      <c r="AM572" s="18">
        <v>0.20197404152582141</v>
      </c>
      <c r="AO572" s="18">
        <v>0.22861845014720669</v>
      </c>
      <c r="AP572" s="18">
        <v>0.26231791399829191</v>
      </c>
      <c r="AQ572" s="18">
        <v>0.26301358301213668</v>
      </c>
      <c r="AR572" s="18">
        <v>0.24028302268807269</v>
      </c>
      <c r="AS572" s="18">
        <v>0.15355419665920519</v>
      </c>
      <c r="AT572" s="18">
        <v>0.26155675117556171</v>
      </c>
      <c r="AU572" s="18">
        <v>0.20082809920194281</v>
      </c>
      <c r="AV572" s="18">
        <v>0.2277300864810935</v>
      </c>
      <c r="AW572" s="18">
        <v>0.11165448990853891</v>
      </c>
    </row>
    <row r="573" spans="2:49" x14ac:dyDescent="0.35">
      <c r="B573" s="17" t="s">
        <v>247</v>
      </c>
      <c r="C573" s="18">
        <v>0.38511499457239989</v>
      </c>
      <c r="D573" s="18">
        <v>0.20404737615431831</v>
      </c>
      <c r="E573" s="18">
        <v>0.23113855844744641</v>
      </c>
      <c r="F573" s="18">
        <v>0.28573839829426279</v>
      </c>
      <c r="G573" s="18">
        <v>0.41657800410080742</v>
      </c>
      <c r="H573" s="18">
        <v>0.50919350163023536</v>
      </c>
      <c r="I573" s="18">
        <v>0.54130661021470894</v>
      </c>
      <c r="K573" s="18">
        <v>0.38435196504870761</v>
      </c>
      <c r="L573" s="18">
        <v>0.38787119341302201</v>
      </c>
      <c r="N573" s="18">
        <v>0.48434451958869451</v>
      </c>
      <c r="O573" s="18">
        <v>0.36651622210816209</v>
      </c>
      <c r="P573" s="18">
        <v>0.40367531769212289</v>
      </c>
      <c r="Q573" s="18">
        <v>0.32358467178559491</v>
      </c>
      <c r="R573" s="18">
        <v>0.27218423712123468</v>
      </c>
      <c r="S573" s="18">
        <v>0.20434756087488781</v>
      </c>
      <c r="T573" s="18">
        <v>0.57234007559262678</v>
      </c>
      <c r="V573" s="18">
        <v>0.5472512188850438</v>
      </c>
      <c r="W573" s="18">
        <v>0.25568668174412962</v>
      </c>
      <c r="X573" s="18">
        <v>0.28359337784709748</v>
      </c>
      <c r="Y573" s="18">
        <v>7.7284494096843001E-2</v>
      </c>
      <c r="Z573" s="18">
        <v>0.5782218927238777</v>
      </c>
      <c r="AA573" s="18">
        <v>0.37710852413735002</v>
      </c>
      <c r="AB573" s="18">
        <v>0.38767779185630608</v>
      </c>
      <c r="AC573" s="18">
        <v>0.28103427669681819</v>
      </c>
      <c r="AD573" s="18">
        <v>0.49082612635047762</v>
      </c>
      <c r="AF573" s="18">
        <v>0.48063268508297913</v>
      </c>
      <c r="AG573" s="18">
        <v>0.29684694919250842</v>
      </c>
      <c r="AH573" s="18">
        <v>0.29374922222423988</v>
      </c>
      <c r="AI573" s="18">
        <v>0.2242539123791856</v>
      </c>
      <c r="AJ573" s="18">
        <v>0.61224725514734746</v>
      </c>
      <c r="AK573" s="18">
        <v>0.32392275725775321</v>
      </c>
      <c r="AL573" s="18">
        <v>0.21643239622749039</v>
      </c>
      <c r="AM573" s="18">
        <v>0.39121447204986598</v>
      </c>
      <c r="AO573" s="18">
        <v>0.43739104656933292</v>
      </c>
      <c r="AP573" s="18">
        <v>0.24160376380666179</v>
      </c>
      <c r="AQ573" s="18">
        <v>0.25969118168580291</v>
      </c>
      <c r="AR573" s="18">
        <v>0.15857263315754799</v>
      </c>
      <c r="AS573" s="18">
        <v>0.64641218962017455</v>
      </c>
      <c r="AT573" s="18">
        <v>0.320560810042468</v>
      </c>
      <c r="AU573" s="18">
        <v>0.43075520209478502</v>
      </c>
      <c r="AV573" s="18">
        <v>0.31800334349412629</v>
      </c>
      <c r="AW573" s="18">
        <v>0.56085683274624887</v>
      </c>
    </row>
    <row r="575" spans="2:49" ht="87" x14ac:dyDescent="0.35">
      <c r="B575" s="14" t="s">
        <v>251</v>
      </c>
    </row>
    <row r="576" spans="2:49" x14ac:dyDescent="0.35">
      <c r="B576" s="15" t="s">
        <v>18</v>
      </c>
    </row>
    <row r="577" spans="2:49" x14ac:dyDescent="0.35">
      <c r="B577" s="11" t="s">
        <v>59</v>
      </c>
      <c r="C577" s="16">
        <v>2028</v>
      </c>
      <c r="D577" s="16">
        <v>248</v>
      </c>
      <c r="E577" s="16">
        <v>354</v>
      </c>
      <c r="F577" s="16">
        <v>365</v>
      </c>
      <c r="G577" s="16">
        <v>348</v>
      </c>
      <c r="H577" s="16">
        <v>295</v>
      </c>
      <c r="I577" s="16">
        <v>418</v>
      </c>
      <c r="K577" s="16">
        <v>1004</v>
      </c>
      <c r="L577" s="16">
        <v>1018</v>
      </c>
      <c r="N577" s="16">
        <v>515</v>
      </c>
      <c r="O577" s="16">
        <v>455</v>
      </c>
      <c r="P577" s="16">
        <v>200</v>
      </c>
      <c r="Q577" s="16">
        <v>507</v>
      </c>
      <c r="R577" s="16">
        <v>238</v>
      </c>
      <c r="S577" s="16">
        <v>44</v>
      </c>
      <c r="T577" s="16">
        <v>69</v>
      </c>
      <c r="V577" s="16">
        <v>565</v>
      </c>
      <c r="W577" s="16">
        <v>604</v>
      </c>
      <c r="X577" s="16">
        <v>114</v>
      </c>
      <c r="Y577" s="16">
        <v>70</v>
      </c>
      <c r="Z577" s="16">
        <v>36</v>
      </c>
      <c r="AA577" s="16">
        <v>44</v>
      </c>
      <c r="AB577" s="16">
        <v>442</v>
      </c>
      <c r="AC577" s="16">
        <v>63</v>
      </c>
      <c r="AD577" s="16">
        <v>90</v>
      </c>
      <c r="AF577" s="16">
        <v>336</v>
      </c>
      <c r="AG577" s="16">
        <v>677</v>
      </c>
      <c r="AH577" s="16">
        <v>121</v>
      </c>
      <c r="AI577" s="16">
        <v>125</v>
      </c>
      <c r="AJ577" s="16">
        <v>261</v>
      </c>
      <c r="AK577" s="16">
        <v>43</v>
      </c>
      <c r="AL577" s="16">
        <v>45</v>
      </c>
      <c r="AM577" s="16">
        <v>420</v>
      </c>
      <c r="AO577" s="16">
        <v>312</v>
      </c>
      <c r="AP577" s="16">
        <v>557</v>
      </c>
      <c r="AQ577" s="16">
        <v>134</v>
      </c>
      <c r="AR577" s="16">
        <v>212</v>
      </c>
      <c r="AS577" s="16">
        <v>419</v>
      </c>
      <c r="AT577" s="16">
        <v>33</v>
      </c>
      <c r="AU577" s="16">
        <v>137</v>
      </c>
      <c r="AV577" s="16">
        <v>147</v>
      </c>
      <c r="AW577" s="16">
        <v>77</v>
      </c>
    </row>
    <row r="578" spans="2:49" x14ac:dyDescent="0.35">
      <c r="B578" s="12" t="s">
        <v>60</v>
      </c>
      <c r="C578" s="16">
        <v>2032</v>
      </c>
      <c r="D578" s="16">
        <v>215</v>
      </c>
      <c r="E578" s="16">
        <v>345</v>
      </c>
      <c r="F578" s="16">
        <v>345</v>
      </c>
      <c r="G578" s="16">
        <v>314</v>
      </c>
      <c r="H578" s="16">
        <v>328</v>
      </c>
      <c r="I578" s="16">
        <v>485</v>
      </c>
      <c r="K578" s="16">
        <v>981</v>
      </c>
      <c r="L578" s="16">
        <v>1045</v>
      </c>
      <c r="N578" s="16">
        <v>540</v>
      </c>
      <c r="O578" s="16">
        <v>458</v>
      </c>
      <c r="P578" s="16">
        <v>208</v>
      </c>
      <c r="Q578" s="16">
        <v>495</v>
      </c>
      <c r="R578" s="16">
        <v>222</v>
      </c>
      <c r="S578" s="16">
        <v>37</v>
      </c>
      <c r="T578" s="16">
        <v>71</v>
      </c>
      <c r="V578" s="16">
        <v>598</v>
      </c>
      <c r="W578" s="16">
        <v>590</v>
      </c>
      <c r="X578" s="16">
        <v>115</v>
      </c>
      <c r="Y578" s="16">
        <v>67</v>
      </c>
      <c r="Z578" s="16">
        <v>39</v>
      </c>
      <c r="AA578" s="16">
        <v>44</v>
      </c>
      <c r="AB578" s="16">
        <v>427</v>
      </c>
      <c r="AC578" s="16">
        <v>61</v>
      </c>
      <c r="AD578" s="16">
        <v>90</v>
      </c>
      <c r="AF578" s="16">
        <v>355</v>
      </c>
      <c r="AG578" s="16">
        <v>660</v>
      </c>
      <c r="AH578" s="16">
        <v>123</v>
      </c>
      <c r="AI578" s="16">
        <v>120</v>
      </c>
      <c r="AJ578" s="16">
        <v>274</v>
      </c>
      <c r="AK578" s="16">
        <v>44</v>
      </c>
      <c r="AL578" s="16">
        <v>43</v>
      </c>
      <c r="AM578" s="16">
        <v>413</v>
      </c>
      <c r="AO578" s="16">
        <v>321</v>
      </c>
      <c r="AP578" s="16">
        <v>538</v>
      </c>
      <c r="AQ578" s="16">
        <v>134</v>
      </c>
      <c r="AR578" s="16">
        <v>200</v>
      </c>
      <c r="AS578" s="16">
        <v>442</v>
      </c>
      <c r="AT578" s="16">
        <v>36</v>
      </c>
      <c r="AU578" s="16">
        <v>136</v>
      </c>
      <c r="AV578" s="16">
        <v>151</v>
      </c>
      <c r="AW578" s="16">
        <v>75</v>
      </c>
    </row>
    <row r="579" spans="2:49" x14ac:dyDescent="0.35">
      <c r="B579" s="17" t="s">
        <v>243</v>
      </c>
      <c r="C579" s="18">
        <v>0.30448607775397041</v>
      </c>
      <c r="D579" s="18">
        <v>0.16148755190291189</v>
      </c>
      <c r="E579" s="18">
        <v>0.17865522414496449</v>
      </c>
      <c r="F579" s="18">
        <v>0.25072772029251472</v>
      </c>
      <c r="G579" s="18">
        <v>0.34639498281802328</v>
      </c>
      <c r="H579" s="18">
        <v>0.43881589982450941</v>
      </c>
      <c r="I579" s="18">
        <v>0.37755242101853809</v>
      </c>
      <c r="K579" s="18">
        <v>0.29089079812966268</v>
      </c>
      <c r="L579" s="18">
        <v>0.31792759504331708</v>
      </c>
      <c r="N579" s="18">
        <v>0.40905270487421941</v>
      </c>
      <c r="O579" s="18">
        <v>0.29422600299968482</v>
      </c>
      <c r="P579" s="18">
        <v>0.38763821619766309</v>
      </c>
      <c r="Q579" s="18">
        <v>0.21893852517105911</v>
      </c>
      <c r="R579" s="18">
        <v>0.16960871817237691</v>
      </c>
      <c r="S579" s="18">
        <v>0.15626023821769811</v>
      </c>
      <c r="T579" s="18">
        <v>0.4264029827484741</v>
      </c>
      <c r="V579" s="18">
        <v>0.44613999947667332</v>
      </c>
      <c r="W579" s="18">
        <v>0.1842091202188981</v>
      </c>
      <c r="X579" s="18">
        <v>0.13778478126555871</v>
      </c>
      <c r="Y579" s="18">
        <v>0.1378849856047506</v>
      </c>
      <c r="Z579" s="18">
        <v>0.62768346051686263</v>
      </c>
      <c r="AA579" s="18">
        <v>0.18024937663825899</v>
      </c>
      <c r="AB579" s="18">
        <v>0.28962676533858828</v>
      </c>
      <c r="AC579" s="18">
        <v>0.30400006334366309</v>
      </c>
      <c r="AD579" s="18">
        <v>0.47762645734855153</v>
      </c>
      <c r="AF579" s="18">
        <v>0.38674739023770499</v>
      </c>
      <c r="AG579" s="18">
        <v>0.21664411286640881</v>
      </c>
      <c r="AH579" s="18">
        <v>0.1306827610825573</v>
      </c>
      <c r="AI579" s="18">
        <v>0.12539684165032669</v>
      </c>
      <c r="AJ579" s="18">
        <v>0.56649807251122819</v>
      </c>
      <c r="AK579" s="18">
        <v>0.1976796815284558</v>
      </c>
      <c r="AL579" s="18">
        <v>0.26576367599645839</v>
      </c>
      <c r="AM579" s="18">
        <v>0.31941237996020222</v>
      </c>
      <c r="AO579" s="18">
        <v>0.31737617785552619</v>
      </c>
      <c r="AP579" s="18">
        <v>0.1699217123339728</v>
      </c>
      <c r="AQ579" s="18">
        <v>0.1471931253140514</v>
      </c>
      <c r="AR579" s="18">
        <v>0.10591362641410181</v>
      </c>
      <c r="AS579" s="18">
        <v>0.58545208034089269</v>
      </c>
      <c r="AT579" s="18">
        <v>0.22118072338157421</v>
      </c>
      <c r="AU579" s="18">
        <v>0.34056270970467117</v>
      </c>
      <c r="AV579" s="18">
        <v>0.24028063947765491</v>
      </c>
      <c r="AW579" s="18">
        <v>0.4711660960561177</v>
      </c>
    </row>
    <row r="580" spans="2:49" x14ac:dyDescent="0.35">
      <c r="B580" s="17" t="s">
        <v>244</v>
      </c>
      <c r="C580" s="18">
        <v>0.24406892195140259</v>
      </c>
      <c r="D580" s="18">
        <v>0.24061413112577351</v>
      </c>
      <c r="E580" s="18">
        <v>0.229193326913749</v>
      </c>
      <c r="F580" s="18">
        <v>0.23225146470885949</v>
      </c>
      <c r="G580" s="18">
        <v>0.21851742104457811</v>
      </c>
      <c r="H580" s="18">
        <v>0.27168066959566289</v>
      </c>
      <c r="I580" s="18">
        <v>0.26243154436659211</v>
      </c>
      <c r="K580" s="18">
        <v>0.23379553035955211</v>
      </c>
      <c r="L580" s="18">
        <v>0.25500648862033881</v>
      </c>
      <c r="N580" s="18">
        <v>0.26648218549930902</v>
      </c>
      <c r="O580" s="18">
        <v>0.22791361040248129</v>
      </c>
      <c r="P580" s="18">
        <v>0.26620917068876421</v>
      </c>
      <c r="Q580" s="18">
        <v>0.22929669201664041</v>
      </c>
      <c r="R580" s="18">
        <v>0.21693595567868049</v>
      </c>
      <c r="S580" s="18">
        <v>0.22663856412750771</v>
      </c>
      <c r="T580" s="18">
        <v>0.30988230815213291</v>
      </c>
      <c r="V580" s="18">
        <v>0.25146641297287992</v>
      </c>
      <c r="W580" s="18">
        <v>0.26119055640350158</v>
      </c>
      <c r="X580" s="18">
        <v>0.20188808630278379</v>
      </c>
      <c r="Y580" s="18">
        <v>0.21641450589809369</v>
      </c>
      <c r="Z580" s="18">
        <v>0.1664618306533954</v>
      </c>
      <c r="AA580" s="18">
        <v>0.25514910267092727</v>
      </c>
      <c r="AB580" s="18">
        <v>0.24429900577117511</v>
      </c>
      <c r="AC580" s="18">
        <v>0.32499384214340199</v>
      </c>
      <c r="AD580" s="18">
        <v>0.1293587242717282</v>
      </c>
      <c r="AF580" s="18">
        <v>0.26042948483212419</v>
      </c>
      <c r="AG580" s="18">
        <v>0.25884331637193447</v>
      </c>
      <c r="AH580" s="18">
        <v>0.28026142003099203</v>
      </c>
      <c r="AI580" s="18">
        <v>0.25431872124550581</v>
      </c>
      <c r="AJ580" s="18">
        <v>0.18191857774194331</v>
      </c>
      <c r="AK580" s="18">
        <v>0.27156266058694328</v>
      </c>
      <c r="AL580" s="18">
        <v>0.2249537494628058</v>
      </c>
      <c r="AM580" s="18">
        <v>0.2328900637664339</v>
      </c>
      <c r="AO580" s="18">
        <v>0.27069894670043171</v>
      </c>
      <c r="AP580" s="18">
        <v>0.27025811725526622</v>
      </c>
      <c r="AQ580" s="18">
        <v>0.27381747496142711</v>
      </c>
      <c r="AR580" s="18">
        <v>0.19202095514489231</v>
      </c>
      <c r="AS580" s="18">
        <v>0.20208339153637581</v>
      </c>
      <c r="AT580" s="18">
        <v>0.22154496366893281</v>
      </c>
      <c r="AU580" s="18">
        <v>0.2812971925554123</v>
      </c>
      <c r="AV580" s="18">
        <v>0.27487728751578411</v>
      </c>
      <c r="AW580" s="18">
        <v>0.15672337809195899</v>
      </c>
    </row>
    <row r="581" spans="2:49" x14ac:dyDescent="0.35">
      <c r="B581" s="17" t="s">
        <v>245</v>
      </c>
      <c r="C581" s="18">
        <v>0.20688248267159101</v>
      </c>
      <c r="D581" s="18">
        <v>0.21895584233062571</v>
      </c>
      <c r="E581" s="18">
        <v>0.21840052418674519</v>
      </c>
      <c r="F581" s="18">
        <v>0.19966021935247311</v>
      </c>
      <c r="G581" s="18">
        <v>0.22175504500890941</v>
      </c>
      <c r="H581" s="18">
        <v>0.14149590801766501</v>
      </c>
      <c r="I581" s="18">
        <v>0.23317327771683241</v>
      </c>
      <c r="K581" s="18">
        <v>0.20827666544667531</v>
      </c>
      <c r="L581" s="18">
        <v>0.20489361213454119</v>
      </c>
      <c r="N581" s="18">
        <v>0.16863047074073029</v>
      </c>
      <c r="O581" s="18">
        <v>0.22078788579140951</v>
      </c>
      <c r="P581" s="18">
        <v>0.1569284138289502</v>
      </c>
      <c r="Q581" s="18">
        <v>0.2557201435881794</v>
      </c>
      <c r="R581" s="18">
        <v>0.24073730547945041</v>
      </c>
      <c r="S581" s="18">
        <v>0.21063705737674521</v>
      </c>
      <c r="T581" s="18">
        <v>0.1063569910418673</v>
      </c>
      <c r="V581" s="18">
        <v>0.17698648988798341</v>
      </c>
      <c r="W581" s="18">
        <v>0.22314128117371651</v>
      </c>
      <c r="X581" s="18">
        <v>0.34595957106738612</v>
      </c>
      <c r="Y581" s="18">
        <v>0.18202040648860149</v>
      </c>
      <c r="Z581" s="18">
        <v>0.1484246181162179</v>
      </c>
      <c r="AA581" s="18">
        <v>0.2616295801939979</v>
      </c>
      <c r="AB581" s="18">
        <v>0.21324613114575899</v>
      </c>
      <c r="AC581" s="18">
        <v>0.1744316227811927</v>
      </c>
      <c r="AD581" s="18">
        <v>0.13075874065727011</v>
      </c>
      <c r="AF581" s="18">
        <v>0.19603959134706311</v>
      </c>
      <c r="AG581" s="18">
        <v>0.2141854240600623</v>
      </c>
      <c r="AH581" s="18">
        <v>0.31937560966170803</v>
      </c>
      <c r="AI581" s="18">
        <v>0.25738832248348331</v>
      </c>
      <c r="AJ581" s="18">
        <v>9.9873275440038253E-2</v>
      </c>
      <c r="AK581" s="18">
        <v>0.23853498901779499</v>
      </c>
      <c r="AL581" s="18">
        <v>0.26405046481391192</v>
      </c>
      <c r="AM581" s="18">
        <v>0.21800797825767879</v>
      </c>
      <c r="AO581" s="18">
        <v>0.2365435316212337</v>
      </c>
      <c r="AP581" s="18">
        <v>0.2225242351378654</v>
      </c>
      <c r="AQ581" s="18">
        <v>0.25221791245623387</v>
      </c>
      <c r="AR581" s="18">
        <v>0.21335684806748001</v>
      </c>
      <c r="AS581" s="18">
        <v>9.7815055340773921E-2</v>
      </c>
      <c r="AT581" s="18">
        <v>0.24166085888880909</v>
      </c>
      <c r="AU581" s="18">
        <v>0.20161792950106289</v>
      </c>
      <c r="AV581" s="18">
        <v>0.36807856230629088</v>
      </c>
      <c r="AW581" s="18">
        <v>0.1820679559267081</v>
      </c>
    </row>
    <row r="582" spans="2:49" x14ac:dyDescent="0.35">
      <c r="B582" s="17" t="s">
        <v>246</v>
      </c>
      <c r="C582" s="18">
        <v>0.1707446126739724</v>
      </c>
      <c r="D582" s="18">
        <v>0.28796969986016252</v>
      </c>
      <c r="E582" s="18">
        <v>0.26563478864723788</v>
      </c>
      <c r="F582" s="18">
        <v>0.21776684004262389</v>
      </c>
      <c r="G582" s="18">
        <v>0.14980325917118439</v>
      </c>
      <c r="H582" s="18">
        <v>8.74384408676568E-2</v>
      </c>
      <c r="I582" s="18">
        <v>8.7762004833214641E-2</v>
      </c>
      <c r="K582" s="18">
        <v>0.17733937956197141</v>
      </c>
      <c r="L582" s="18">
        <v>0.16287149625691039</v>
      </c>
      <c r="N582" s="18">
        <v>0.11217087919987739</v>
      </c>
      <c r="O582" s="18">
        <v>0.1786599449120444</v>
      </c>
      <c r="P582" s="18">
        <v>0.14412570347899609</v>
      </c>
      <c r="Q582" s="18">
        <v>0.20961325038639911</v>
      </c>
      <c r="R582" s="18">
        <v>0.23046417496846469</v>
      </c>
      <c r="S582" s="18">
        <v>0.30024214026823121</v>
      </c>
      <c r="T582" s="18">
        <v>0.11819424821400271</v>
      </c>
      <c r="V582" s="18">
        <v>9.4509154221566749E-2</v>
      </c>
      <c r="W582" s="18">
        <v>0.23012770328088011</v>
      </c>
      <c r="X582" s="18">
        <v>0.2338139976174575</v>
      </c>
      <c r="Y582" s="18">
        <v>0.35395537444968173</v>
      </c>
      <c r="Z582" s="18">
        <v>5.7430090713524243E-2</v>
      </c>
      <c r="AA582" s="18">
        <v>0.19561390205535931</v>
      </c>
      <c r="AB582" s="18">
        <v>0.16769731236512009</v>
      </c>
      <c r="AC582" s="18">
        <v>9.6155410568730379E-2</v>
      </c>
      <c r="AD582" s="18">
        <v>0.17472563334383309</v>
      </c>
      <c r="AF582" s="18">
        <v>0.1186787025092379</v>
      </c>
      <c r="AG582" s="18">
        <v>0.2141072789043488</v>
      </c>
      <c r="AH582" s="18">
        <v>0.2069999866494486</v>
      </c>
      <c r="AI582" s="18">
        <v>0.27416340444084869</v>
      </c>
      <c r="AJ582" s="18">
        <v>0.1084247137575695</v>
      </c>
      <c r="AK582" s="18">
        <v>0.1558852597200498</v>
      </c>
      <c r="AL582" s="18">
        <v>0.13994443849807581</v>
      </c>
      <c r="AM582" s="18">
        <v>0.15159786776475359</v>
      </c>
      <c r="AO582" s="18">
        <v>0.13145448291711059</v>
      </c>
      <c r="AP582" s="18">
        <v>0.22702324607852761</v>
      </c>
      <c r="AQ582" s="18">
        <v>0.26080239930881682</v>
      </c>
      <c r="AR582" s="18">
        <v>0.33200415846927323</v>
      </c>
      <c r="AS582" s="18">
        <v>7.5078950350786031E-2</v>
      </c>
      <c r="AT582" s="18">
        <v>0.20586372542378309</v>
      </c>
      <c r="AU582" s="18">
        <v>0.11664979760463701</v>
      </c>
      <c r="AV582" s="18">
        <v>0.1001077357122121</v>
      </c>
      <c r="AW582" s="18">
        <v>0.1319884303869906</v>
      </c>
    </row>
    <row r="583" spans="2:49" x14ac:dyDescent="0.35">
      <c r="B583" s="17" t="s">
        <v>247</v>
      </c>
      <c r="C583" s="18">
        <v>7.381790494906372E-2</v>
      </c>
      <c r="D583" s="18">
        <v>9.0972774780526386E-2</v>
      </c>
      <c r="E583" s="18">
        <v>0.10811613610730331</v>
      </c>
      <c r="F583" s="18">
        <v>9.9593755603528705E-2</v>
      </c>
      <c r="G583" s="18">
        <v>6.3529291957304862E-2</v>
      </c>
      <c r="H583" s="18">
        <v>6.0569081694505728E-2</v>
      </c>
      <c r="I583" s="18">
        <v>3.9080752064822699E-2</v>
      </c>
      <c r="K583" s="18">
        <v>8.9697626502138514E-2</v>
      </c>
      <c r="L583" s="18">
        <v>5.9300807944892418E-2</v>
      </c>
      <c r="N583" s="18">
        <v>4.3663759685863897E-2</v>
      </c>
      <c r="O583" s="18">
        <v>7.8412555894379926E-2</v>
      </c>
      <c r="P583" s="18">
        <v>4.5098495805626332E-2</v>
      </c>
      <c r="Q583" s="18">
        <v>8.6431388837722001E-2</v>
      </c>
      <c r="R583" s="18">
        <v>0.1422538457010275</v>
      </c>
      <c r="S583" s="18">
        <v>0.1062220000098178</v>
      </c>
      <c r="T583" s="18">
        <v>3.9163469843523008E-2</v>
      </c>
      <c r="V583" s="18">
        <v>3.0897943440896601E-2</v>
      </c>
      <c r="W583" s="18">
        <v>0.10133133892300369</v>
      </c>
      <c r="X583" s="18">
        <v>8.0553563746813758E-2</v>
      </c>
      <c r="Y583" s="18">
        <v>0.10972472755887271</v>
      </c>
      <c r="Z583" s="18">
        <v>0</v>
      </c>
      <c r="AA583" s="18">
        <v>0.1073580384414568</v>
      </c>
      <c r="AB583" s="18">
        <v>8.513078537935756E-2</v>
      </c>
      <c r="AC583" s="18">
        <v>0.1004190611630115</v>
      </c>
      <c r="AD583" s="18">
        <v>8.7530444378617026E-2</v>
      </c>
      <c r="AF583" s="18">
        <v>3.8104831073869957E-2</v>
      </c>
      <c r="AG583" s="18">
        <v>9.6219867797245756E-2</v>
      </c>
      <c r="AH583" s="18">
        <v>6.2680222575293904E-2</v>
      </c>
      <c r="AI583" s="18">
        <v>8.8732710179835431E-2</v>
      </c>
      <c r="AJ583" s="18">
        <v>4.3285360549220768E-2</v>
      </c>
      <c r="AK583" s="18">
        <v>0.1363374091467561</v>
      </c>
      <c r="AL583" s="18">
        <v>0.1052876712287481</v>
      </c>
      <c r="AM583" s="18">
        <v>7.8091710250931534E-2</v>
      </c>
      <c r="AO583" s="18">
        <v>4.392686090569789E-2</v>
      </c>
      <c r="AP583" s="18">
        <v>0.1102726891943681</v>
      </c>
      <c r="AQ583" s="18">
        <v>6.5969087959470818E-2</v>
      </c>
      <c r="AR583" s="18">
        <v>0.15670441190425261</v>
      </c>
      <c r="AS583" s="18">
        <v>3.9570522431171561E-2</v>
      </c>
      <c r="AT583" s="18">
        <v>0.109749728636901</v>
      </c>
      <c r="AU583" s="18">
        <v>5.9872370634216611E-2</v>
      </c>
      <c r="AV583" s="18">
        <v>1.6655774988057821E-2</v>
      </c>
      <c r="AW583" s="18">
        <v>5.8054139538224317E-2</v>
      </c>
    </row>
    <row r="585" spans="2:49" ht="58" x14ac:dyDescent="0.35">
      <c r="B585" s="14" t="s">
        <v>252</v>
      </c>
    </row>
    <row r="586" spans="2:49" x14ac:dyDescent="0.35">
      <c r="B586" s="15" t="s">
        <v>18</v>
      </c>
    </row>
    <row r="587" spans="2:49" x14ac:dyDescent="0.35">
      <c r="B587" s="11" t="s">
        <v>59</v>
      </c>
      <c r="C587" s="16">
        <v>2028</v>
      </c>
      <c r="D587" s="16">
        <v>248</v>
      </c>
      <c r="E587" s="16">
        <v>354</v>
      </c>
      <c r="F587" s="16">
        <v>365</v>
      </c>
      <c r="G587" s="16">
        <v>348</v>
      </c>
      <c r="H587" s="16">
        <v>295</v>
      </c>
      <c r="I587" s="16">
        <v>418</v>
      </c>
      <c r="K587" s="16">
        <v>1004</v>
      </c>
      <c r="L587" s="16">
        <v>1018</v>
      </c>
      <c r="N587" s="16">
        <v>515</v>
      </c>
      <c r="O587" s="16">
        <v>455</v>
      </c>
      <c r="P587" s="16">
        <v>200</v>
      </c>
      <c r="Q587" s="16">
        <v>507</v>
      </c>
      <c r="R587" s="16">
        <v>238</v>
      </c>
      <c r="S587" s="16">
        <v>44</v>
      </c>
      <c r="T587" s="16">
        <v>69</v>
      </c>
      <c r="V587" s="16">
        <v>565</v>
      </c>
      <c r="W587" s="16">
        <v>604</v>
      </c>
      <c r="X587" s="16">
        <v>114</v>
      </c>
      <c r="Y587" s="16">
        <v>70</v>
      </c>
      <c r="Z587" s="16">
        <v>36</v>
      </c>
      <c r="AA587" s="16">
        <v>44</v>
      </c>
      <c r="AB587" s="16">
        <v>442</v>
      </c>
      <c r="AC587" s="16">
        <v>63</v>
      </c>
      <c r="AD587" s="16">
        <v>90</v>
      </c>
      <c r="AF587" s="16">
        <v>336</v>
      </c>
      <c r="AG587" s="16">
        <v>677</v>
      </c>
      <c r="AH587" s="16">
        <v>121</v>
      </c>
      <c r="AI587" s="16">
        <v>125</v>
      </c>
      <c r="AJ587" s="16">
        <v>261</v>
      </c>
      <c r="AK587" s="16">
        <v>43</v>
      </c>
      <c r="AL587" s="16">
        <v>45</v>
      </c>
      <c r="AM587" s="16">
        <v>420</v>
      </c>
      <c r="AO587" s="16">
        <v>312</v>
      </c>
      <c r="AP587" s="16">
        <v>557</v>
      </c>
      <c r="AQ587" s="16">
        <v>134</v>
      </c>
      <c r="AR587" s="16">
        <v>212</v>
      </c>
      <c r="AS587" s="16">
        <v>419</v>
      </c>
      <c r="AT587" s="16">
        <v>33</v>
      </c>
      <c r="AU587" s="16">
        <v>137</v>
      </c>
      <c r="AV587" s="16">
        <v>147</v>
      </c>
      <c r="AW587" s="16">
        <v>77</v>
      </c>
    </row>
    <row r="588" spans="2:49" x14ac:dyDescent="0.35">
      <c r="B588" s="12" t="s">
        <v>60</v>
      </c>
      <c r="C588" s="16">
        <v>2032</v>
      </c>
      <c r="D588" s="16">
        <v>215</v>
      </c>
      <c r="E588" s="16">
        <v>345</v>
      </c>
      <c r="F588" s="16">
        <v>345</v>
      </c>
      <c r="G588" s="16">
        <v>314</v>
      </c>
      <c r="H588" s="16">
        <v>328</v>
      </c>
      <c r="I588" s="16">
        <v>485</v>
      </c>
      <c r="K588" s="16">
        <v>981</v>
      </c>
      <c r="L588" s="16">
        <v>1045</v>
      </c>
      <c r="N588" s="16">
        <v>540</v>
      </c>
      <c r="O588" s="16">
        <v>458</v>
      </c>
      <c r="P588" s="16">
        <v>208</v>
      </c>
      <c r="Q588" s="16">
        <v>495</v>
      </c>
      <c r="R588" s="16">
        <v>222</v>
      </c>
      <c r="S588" s="16">
        <v>37</v>
      </c>
      <c r="T588" s="16">
        <v>71</v>
      </c>
      <c r="V588" s="16">
        <v>598</v>
      </c>
      <c r="W588" s="16">
        <v>590</v>
      </c>
      <c r="X588" s="16">
        <v>115</v>
      </c>
      <c r="Y588" s="16">
        <v>67</v>
      </c>
      <c r="Z588" s="16">
        <v>39</v>
      </c>
      <c r="AA588" s="16">
        <v>44</v>
      </c>
      <c r="AB588" s="16">
        <v>427</v>
      </c>
      <c r="AC588" s="16">
        <v>61</v>
      </c>
      <c r="AD588" s="16">
        <v>90</v>
      </c>
      <c r="AF588" s="16">
        <v>355</v>
      </c>
      <c r="AG588" s="16">
        <v>660</v>
      </c>
      <c r="AH588" s="16">
        <v>123</v>
      </c>
      <c r="AI588" s="16">
        <v>120</v>
      </c>
      <c r="AJ588" s="16">
        <v>274</v>
      </c>
      <c r="AK588" s="16">
        <v>44</v>
      </c>
      <c r="AL588" s="16">
        <v>43</v>
      </c>
      <c r="AM588" s="16">
        <v>413</v>
      </c>
      <c r="AO588" s="16">
        <v>321</v>
      </c>
      <c r="AP588" s="16">
        <v>538</v>
      </c>
      <c r="AQ588" s="16">
        <v>134</v>
      </c>
      <c r="AR588" s="16">
        <v>200</v>
      </c>
      <c r="AS588" s="16">
        <v>442</v>
      </c>
      <c r="AT588" s="16">
        <v>36</v>
      </c>
      <c r="AU588" s="16">
        <v>136</v>
      </c>
      <c r="AV588" s="16">
        <v>151</v>
      </c>
      <c r="AW588" s="16">
        <v>75</v>
      </c>
    </row>
    <row r="589" spans="2:49" ht="58" x14ac:dyDescent="0.35">
      <c r="B589" s="17" t="s">
        <v>253</v>
      </c>
      <c r="C589" s="18">
        <v>0.28808370543904582</v>
      </c>
      <c r="D589" s="18">
        <v>0.45420416316675399</v>
      </c>
      <c r="E589" s="18">
        <v>0.42359223664776258</v>
      </c>
      <c r="F589" s="18">
        <v>0.35185471327818962</v>
      </c>
      <c r="G589" s="18">
        <v>0.2577977085869676</v>
      </c>
      <c r="H589" s="18">
        <v>0.17757646983256589</v>
      </c>
      <c r="I589" s="18">
        <v>0.16706924831854961</v>
      </c>
      <c r="K589" s="18">
        <v>0.31653349321072599</v>
      </c>
      <c r="L589" s="18">
        <v>0.26186819659347621</v>
      </c>
      <c r="N589" s="18">
        <v>0.2180824553086996</v>
      </c>
      <c r="O589" s="18">
        <v>0.29520806352389489</v>
      </c>
      <c r="P589" s="18">
        <v>0.22084317366465539</v>
      </c>
      <c r="Q589" s="18">
        <v>0.32120460966111331</v>
      </c>
      <c r="R589" s="18">
        <v>0.41893120703682279</v>
      </c>
      <c r="S589" s="18">
        <v>0.63784260469531295</v>
      </c>
      <c r="T589" s="18">
        <v>0.14927298962978089</v>
      </c>
      <c r="V589" s="18">
        <v>0.19499193833496231</v>
      </c>
      <c r="W589" s="18">
        <v>0.37642644522116298</v>
      </c>
      <c r="X589" s="18">
        <v>0.32514956958060731</v>
      </c>
      <c r="Y589" s="18">
        <v>0.48057618582741668</v>
      </c>
      <c r="Z589" s="18">
        <v>0.15737928248405739</v>
      </c>
      <c r="AA589" s="18">
        <v>0.15270664496907371</v>
      </c>
      <c r="AB589" s="18">
        <v>0.30407244716377718</v>
      </c>
      <c r="AC589" s="18">
        <v>0.16322236105006521</v>
      </c>
      <c r="AD589" s="18">
        <v>0.27136690230215349</v>
      </c>
      <c r="AF589" s="18">
        <v>0.21354797310707149</v>
      </c>
      <c r="AG589" s="18">
        <v>0.35700206699004439</v>
      </c>
      <c r="AH589" s="18">
        <v>0.32072819112030271</v>
      </c>
      <c r="AI589" s="18">
        <v>0.35098857527712463</v>
      </c>
      <c r="AJ589" s="18">
        <v>0.2261918862030538</v>
      </c>
      <c r="AK589" s="18">
        <v>0.31463751781082677</v>
      </c>
      <c r="AL589" s="18">
        <v>0.1423004123875338</v>
      </c>
      <c r="AM589" s="18">
        <v>0.26749794351542427</v>
      </c>
      <c r="AO589" s="18">
        <v>0.26266029086858061</v>
      </c>
      <c r="AP589" s="18">
        <v>0.38815279151937199</v>
      </c>
      <c r="AQ589" s="18">
        <v>0.35512718767860513</v>
      </c>
      <c r="AR589" s="18">
        <v>0.47108437650182861</v>
      </c>
      <c r="AS589" s="18">
        <v>0.19421106120374829</v>
      </c>
      <c r="AT589" s="18">
        <v>0.26713288212933961</v>
      </c>
      <c r="AU589" s="18">
        <v>0.18527266923901739</v>
      </c>
      <c r="AV589" s="18">
        <v>0.137492570646053</v>
      </c>
      <c r="AW589" s="18">
        <v>0.1234608977105565</v>
      </c>
    </row>
    <row r="590" spans="2:49" ht="43.5" x14ac:dyDescent="0.35">
      <c r="B590" s="17" t="s">
        <v>254</v>
      </c>
      <c r="C590" s="18">
        <v>0.52680522301839738</v>
      </c>
      <c r="D590" s="18">
        <v>0.40152960947187699</v>
      </c>
      <c r="E590" s="18">
        <v>0.43657715221325288</v>
      </c>
      <c r="F590" s="18">
        <v>0.41865510032033498</v>
      </c>
      <c r="G590" s="18">
        <v>0.52581986665130509</v>
      </c>
      <c r="H590" s="18">
        <v>0.62640625917710291</v>
      </c>
      <c r="I590" s="18">
        <v>0.65674299597281893</v>
      </c>
      <c r="K590" s="18">
        <v>0.5354950282077684</v>
      </c>
      <c r="L590" s="18">
        <v>0.52050277739262729</v>
      </c>
      <c r="N590" s="18">
        <v>0.57824605218809288</v>
      </c>
      <c r="O590" s="18">
        <v>0.51144113309880901</v>
      </c>
      <c r="P590" s="18">
        <v>0.57712423990549011</v>
      </c>
      <c r="Q590" s="18">
        <v>0.50562803794963584</v>
      </c>
      <c r="R590" s="18">
        <v>0.48590443361770741</v>
      </c>
      <c r="S590" s="18">
        <v>0.22693075159963669</v>
      </c>
      <c r="T590" s="18">
        <v>0.51889978798823266</v>
      </c>
      <c r="V590" s="18">
        <v>0.66413409540685375</v>
      </c>
      <c r="W590" s="18">
        <v>0.46971217361800549</v>
      </c>
      <c r="X590" s="18">
        <v>0.43542921184210409</v>
      </c>
      <c r="Y590" s="18">
        <v>0.36498932698777542</v>
      </c>
      <c r="Z590" s="18">
        <v>0.50490721170645525</v>
      </c>
      <c r="AA590" s="18">
        <v>0.61791356494172378</v>
      </c>
      <c r="AB590" s="18">
        <v>0.47484470113357091</v>
      </c>
      <c r="AC590" s="18">
        <v>0.38691625414120118</v>
      </c>
      <c r="AD590" s="18">
        <v>0.53039763398417261</v>
      </c>
      <c r="AF590" s="18">
        <v>0.63888940961667473</v>
      </c>
      <c r="AG590" s="18">
        <v>0.49414205900289432</v>
      </c>
      <c r="AH590" s="18">
        <v>0.49309839472579747</v>
      </c>
      <c r="AI590" s="18">
        <v>0.46097450450388372</v>
      </c>
      <c r="AJ590" s="18">
        <v>0.56807924629753692</v>
      </c>
      <c r="AK590" s="18">
        <v>0.42501558548212998</v>
      </c>
      <c r="AL590" s="18">
        <v>0.41072381061492252</v>
      </c>
      <c r="AM590" s="18">
        <v>0.50718562803440215</v>
      </c>
      <c r="AO590" s="18">
        <v>0.60647468296073426</v>
      </c>
      <c r="AP590" s="18">
        <v>0.46379793530452479</v>
      </c>
      <c r="AQ590" s="18">
        <v>0.47427547023482991</v>
      </c>
      <c r="AR590" s="18">
        <v>0.3572256130785928</v>
      </c>
      <c r="AS590" s="18">
        <v>0.62015842392940324</v>
      </c>
      <c r="AT590" s="18">
        <v>0.525095509848024</v>
      </c>
      <c r="AU590" s="18">
        <v>0.45611710732689859</v>
      </c>
      <c r="AV590" s="18">
        <v>0.52109719435530832</v>
      </c>
      <c r="AW590" s="18">
        <v>0.77377507984096594</v>
      </c>
    </row>
    <row r="591" spans="2:49" x14ac:dyDescent="0.35">
      <c r="B591" s="17" t="s">
        <v>80</v>
      </c>
      <c r="C591" s="18">
        <v>0.18511107154255679</v>
      </c>
      <c r="D591" s="18">
        <v>0.1442662273613689</v>
      </c>
      <c r="E591" s="18">
        <v>0.1398306111389844</v>
      </c>
      <c r="F591" s="18">
        <v>0.2294901864014755</v>
      </c>
      <c r="G591" s="18">
        <v>0.21638242476172739</v>
      </c>
      <c r="H591" s="18">
        <v>0.19601727099033089</v>
      </c>
      <c r="I591" s="18">
        <v>0.17618775570863149</v>
      </c>
      <c r="K591" s="18">
        <v>0.14797147858150561</v>
      </c>
      <c r="L591" s="18">
        <v>0.2176290260138965</v>
      </c>
      <c r="N591" s="18">
        <v>0.20367149250320751</v>
      </c>
      <c r="O591" s="18">
        <v>0.19335080337729599</v>
      </c>
      <c r="P591" s="18">
        <v>0.20203258642985439</v>
      </c>
      <c r="Q591" s="18">
        <v>0.17316735238925091</v>
      </c>
      <c r="R591" s="18">
        <v>9.5164359345470059E-2</v>
      </c>
      <c r="S591" s="18">
        <v>0.13522664370505039</v>
      </c>
      <c r="T591" s="18">
        <v>0.33182722238198659</v>
      </c>
      <c r="V591" s="18">
        <v>0.1408739662581838</v>
      </c>
      <c r="W591" s="18">
        <v>0.15386138116083151</v>
      </c>
      <c r="X591" s="18">
        <v>0.2394212185772886</v>
      </c>
      <c r="Y591" s="18">
        <v>0.15443448718480801</v>
      </c>
      <c r="Z591" s="18">
        <v>0.3377135058094875</v>
      </c>
      <c r="AA591" s="18">
        <v>0.22937979008920281</v>
      </c>
      <c r="AB591" s="18">
        <v>0.22108285170265199</v>
      </c>
      <c r="AC591" s="18">
        <v>0.44986138480873322</v>
      </c>
      <c r="AD591" s="18">
        <v>0.1982354637136739</v>
      </c>
      <c r="AF591" s="18">
        <v>0.14756261727625369</v>
      </c>
      <c r="AG591" s="18">
        <v>0.14885587400706141</v>
      </c>
      <c r="AH591" s="18">
        <v>0.18617341415389971</v>
      </c>
      <c r="AI591" s="18">
        <v>0.18803692021899171</v>
      </c>
      <c r="AJ591" s="18">
        <v>0.2057288674994093</v>
      </c>
      <c r="AK591" s="18">
        <v>0.26034689670704331</v>
      </c>
      <c r="AL591" s="18">
        <v>0.44697577699754371</v>
      </c>
      <c r="AM591" s="18">
        <v>0.22531642845017349</v>
      </c>
      <c r="AO591" s="18">
        <v>0.13086502617068529</v>
      </c>
      <c r="AP591" s="18">
        <v>0.14804927317610339</v>
      </c>
      <c r="AQ591" s="18">
        <v>0.17059734208656491</v>
      </c>
      <c r="AR591" s="18">
        <v>0.17169001041957849</v>
      </c>
      <c r="AS591" s="18">
        <v>0.18563051486684859</v>
      </c>
      <c r="AT591" s="18">
        <v>0.2077716080226365</v>
      </c>
      <c r="AU591" s="18">
        <v>0.35861022343408389</v>
      </c>
      <c r="AV591" s="18">
        <v>0.34141023499863871</v>
      </c>
      <c r="AW591" s="18">
        <v>0.1027640224484774</v>
      </c>
    </row>
    <row r="593" spans="2:49" ht="72.5" x14ac:dyDescent="0.35">
      <c r="B593" s="14" t="s">
        <v>255</v>
      </c>
    </row>
    <row r="594" spans="2:49" x14ac:dyDescent="0.35">
      <c r="B594" s="15" t="s">
        <v>18</v>
      </c>
    </row>
    <row r="595" spans="2:49" x14ac:dyDescent="0.35">
      <c r="B595" s="11" t="s">
        <v>59</v>
      </c>
      <c r="C595" s="16">
        <v>2028</v>
      </c>
      <c r="D595" s="16">
        <v>248</v>
      </c>
      <c r="E595" s="16">
        <v>354</v>
      </c>
      <c r="F595" s="16">
        <v>365</v>
      </c>
      <c r="G595" s="16">
        <v>348</v>
      </c>
      <c r="H595" s="16">
        <v>295</v>
      </c>
      <c r="I595" s="16">
        <v>418</v>
      </c>
      <c r="K595" s="16">
        <v>1004</v>
      </c>
      <c r="L595" s="16">
        <v>1018</v>
      </c>
      <c r="N595" s="16">
        <v>515</v>
      </c>
      <c r="O595" s="16">
        <v>455</v>
      </c>
      <c r="P595" s="16">
        <v>200</v>
      </c>
      <c r="Q595" s="16">
        <v>507</v>
      </c>
      <c r="R595" s="16">
        <v>238</v>
      </c>
      <c r="S595" s="16">
        <v>44</v>
      </c>
      <c r="T595" s="16">
        <v>69</v>
      </c>
      <c r="V595" s="16">
        <v>565</v>
      </c>
      <c r="W595" s="16">
        <v>604</v>
      </c>
      <c r="X595" s="16">
        <v>114</v>
      </c>
      <c r="Y595" s="16">
        <v>70</v>
      </c>
      <c r="Z595" s="16">
        <v>36</v>
      </c>
      <c r="AA595" s="16">
        <v>44</v>
      </c>
      <c r="AB595" s="16">
        <v>442</v>
      </c>
      <c r="AC595" s="16">
        <v>63</v>
      </c>
      <c r="AD595" s="16">
        <v>90</v>
      </c>
      <c r="AF595" s="16">
        <v>336</v>
      </c>
      <c r="AG595" s="16">
        <v>677</v>
      </c>
      <c r="AH595" s="16">
        <v>121</v>
      </c>
      <c r="AI595" s="16">
        <v>125</v>
      </c>
      <c r="AJ595" s="16">
        <v>261</v>
      </c>
      <c r="AK595" s="16">
        <v>43</v>
      </c>
      <c r="AL595" s="16">
        <v>45</v>
      </c>
      <c r="AM595" s="16">
        <v>420</v>
      </c>
      <c r="AO595" s="16">
        <v>312</v>
      </c>
      <c r="AP595" s="16">
        <v>557</v>
      </c>
      <c r="AQ595" s="16">
        <v>134</v>
      </c>
      <c r="AR595" s="16">
        <v>212</v>
      </c>
      <c r="AS595" s="16">
        <v>419</v>
      </c>
      <c r="AT595" s="16">
        <v>33</v>
      </c>
      <c r="AU595" s="16">
        <v>137</v>
      </c>
      <c r="AV595" s="16">
        <v>147</v>
      </c>
      <c r="AW595" s="16">
        <v>77</v>
      </c>
    </row>
    <row r="596" spans="2:49" x14ac:dyDescent="0.35">
      <c r="B596" s="12" t="s">
        <v>60</v>
      </c>
      <c r="C596" s="16">
        <v>2032</v>
      </c>
      <c r="D596" s="16">
        <v>215</v>
      </c>
      <c r="E596" s="16">
        <v>345</v>
      </c>
      <c r="F596" s="16">
        <v>345</v>
      </c>
      <c r="G596" s="16">
        <v>314</v>
      </c>
      <c r="H596" s="16">
        <v>328</v>
      </c>
      <c r="I596" s="16">
        <v>485</v>
      </c>
      <c r="K596" s="16">
        <v>981</v>
      </c>
      <c r="L596" s="16">
        <v>1045</v>
      </c>
      <c r="N596" s="16">
        <v>540</v>
      </c>
      <c r="O596" s="16">
        <v>458</v>
      </c>
      <c r="P596" s="16">
        <v>208</v>
      </c>
      <c r="Q596" s="16">
        <v>495</v>
      </c>
      <c r="R596" s="16">
        <v>222</v>
      </c>
      <c r="S596" s="16">
        <v>37</v>
      </c>
      <c r="T596" s="16">
        <v>71</v>
      </c>
      <c r="V596" s="16">
        <v>598</v>
      </c>
      <c r="W596" s="16">
        <v>590</v>
      </c>
      <c r="X596" s="16">
        <v>115</v>
      </c>
      <c r="Y596" s="16">
        <v>67</v>
      </c>
      <c r="Z596" s="16">
        <v>39</v>
      </c>
      <c r="AA596" s="16">
        <v>44</v>
      </c>
      <c r="AB596" s="16">
        <v>427</v>
      </c>
      <c r="AC596" s="16">
        <v>61</v>
      </c>
      <c r="AD596" s="16">
        <v>90</v>
      </c>
      <c r="AF596" s="16">
        <v>355</v>
      </c>
      <c r="AG596" s="16">
        <v>660</v>
      </c>
      <c r="AH596" s="16">
        <v>123</v>
      </c>
      <c r="AI596" s="16">
        <v>120</v>
      </c>
      <c r="AJ596" s="16">
        <v>274</v>
      </c>
      <c r="AK596" s="16">
        <v>44</v>
      </c>
      <c r="AL596" s="16">
        <v>43</v>
      </c>
      <c r="AM596" s="16">
        <v>413</v>
      </c>
      <c r="AO596" s="16">
        <v>321</v>
      </c>
      <c r="AP596" s="16">
        <v>538</v>
      </c>
      <c r="AQ596" s="16">
        <v>134</v>
      </c>
      <c r="AR596" s="16">
        <v>200</v>
      </c>
      <c r="AS596" s="16">
        <v>442</v>
      </c>
      <c r="AT596" s="16">
        <v>36</v>
      </c>
      <c r="AU596" s="16">
        <v>136</v>
      </c>
      <c r="AV596" s="16">
        <v>151</v>
      </c>
      <c r="AW596" s="16">
        <v>75</v>
      </c>
    </row>
    <row r="597" spans="2:49" ht="87" x14ac:dyDescent="0.35">
      <c r="B597" s="17" t="s">
        <v>256</v>
      </c>
      <c r="C597" s="18">
        <v>0.35363180115860499</v>
      </c>
      <c r="D597" s="18">
        <v>0.23902173253042369</v>
      </c>
      <c r="E597" s="18">
        <v>0.27724270702089682</v>
      </c>
      <c r="F597" s="18">
        <v>0.33643071357943</v>
      </c>
      <c r="G597" s="18">
        <v>0.36538705993269999</v>
      </c>
      <c r="H597" s="18">
        <v>0.43922062735939099</v>
      </c>
      <c r="I597" s="18">
        <v>0.40544201636762972</v>
      </c>
      <c r="K597" s="18">
        <v>0.33600719638605497</v>
      </c>
      <c r="L597" s="18">
        <v>0.37131087227750692</v>
      </c>
      <c r="N597" s="18">
        <v>0.4757031007101894</v>
      </c>
      <c r="O597" s="18">
        <v>0.3497444196353921</v>
      </c>
      <c r="P597" s="18">
        <v>0.39595549535154839</v>
      </c>
      <c r="Q597" s="18">
        <v>0.24765830519616031</v>
      </c>
      <c r="R597" s="18">
        <v>0.21266364413971159</v>
      </c>
      <c r="S597" s="18">
        <v>0.43965132091365677</v>
      </c>
      <c r="T597" s="18">
        <v>0.45994035542173772</v>
      </c>
      <c r="V597" s="18">
        <v>0.46670423940185091</v>
      </c>
      <c r="W597" s="18">
        <v>0.25375423494043681</v>
      </c>
      <c r="X597" s="18">
        <v>0.19025072394422821</v>
      </c>
      <c r="Y597" s="18">
        <v>0.23129137783507209</v>
      </c>
      <c r="Z597" s="18">
        <v>0.71930434848506952</v>
      </c>
      <c r="AA597" s="18">
        <v>0.27929929464701259</v>
      </c>
      <c r="AB597" s="18">
        <v>0.34034596322091992</v>
      </c>
      <c r="AC597" s="18">
        <v>0.3438047760041123</v>
      </c>
      <c r="AD597" s="18">
        <v>0.50187027177721366</v>
      </c>
      <c r="AF597" s="18">
        <v>0.38432854237963199</v>
      </c>
      <c r="AG597" s="18">
        <v>0.269313189239481</v>
      </c>
      <c r="AH597" s="18">
        <v>0.2170901127555479</v>
      </c>
      <c r="AI597" s="18">
        <v>0.25101556530688102</v>
      </c>
      <c r="AJ597" s="18">
        <v>0.64978393588833316</v>
      </c>
      <c r="AK597" s="18">
        <v>0.26321345152789122</v>
      </c>
      <c r="AL597" s="18">
        <v>0.27800540044533228</v>
      </c>
      <c r="AM597" s="18">
        <v>0.35347528606011308</v>
      </c>
      <c r="AO597" s="18">
        <v>0.34504696108375882</v>
      </c>
      <c r="AP597" s="18">
        <v>0.2298757738702227</v>
      </c>
      <c r="AQ597" s="18">
        <v>0.18726955518361391</v>
      </c>
      <c r="AR597" s="18">
        <v>0.18306974815070351</v>
      </c>
      <c r="AS597" s="18">
        <v>0.6241860438970297</v>
      </c>
      <c r="AT597" s="18">
        <v>0.22473200615681929</v>
      </c>
      <c r="AU597" s="18">
        <v>0.36225994903049391</v>
      </c>
      <c r="AV597" s="18">
        <v>0.28137966123036878</v>
      </c>
      <c r="AW597" s="18">
        <v>0.62517797930707619</v>
      </c>
    </row>
    <row r="598" spans="2:49" ht="72.5" x14ac:dyDescent="0.35">
      <c r="B598" s="17" t="s">
        <v>257</v>
      </c>
      <c r="C598" s="18">
        <v>0.43650411088078073</v>
      </c>
      <c r="D598" s="18">
        <v>0.37478818376008871</v>
      </c>
      <c r="E598" s="18">
        <v>0.43910323675034729</v>
      </c>
      <c r="F598" s="18">
        <v>0.39014239455820371</v>
      </c>
      <c r="G598" s="18">
        <v>0.43343462794624948</v>
      </c>
      <c r="H598" s="18">
        <v>0.45598304680952151</v>
      </c>
      <c r="I598" s="18">
        <v>0.48383814305983741</v>
      </c>
      <c r="K598" s="18">
        <v>0.44906132089636042</v>
      </c>
      <c r="L598" s="18">
        <v>0.42539687161183881</v>
      </c>
      <c r="N598" s="18">
        <v>0.38482295570302327</v>
      </c>
      <c r="O598" s="18">
        <v>0.42240861291168091</v>
      </c>
      <c r="P598" s="18">
        <v>0.43938873954026009</v>
      </c>
      <c r="Q598" s="18">
        <v>0.49198666633903221</v>
      </c>
      <c r="R598" s="18">
        <v>0.52986624704412133</v>
      </c>
      <c r="S598" s="18">
        <v>0.33678613022887183</v>
      </c>
      <c r="T598" s="18">
        <v>0.28555797833476809</v>
      </c>
      <c r="V598" s="18">
        <v>0.45117537534531149</v>
      </c>
      <c r="W598" s="18">
        <v>0.49338887680711102</v>
      </c>
      <c r="X598" s="18">
        <v>0.49712981684724977</v>
      </c>
      <c r="Y598" s="18">
        <v>0.41057066849800211</v>
      </c>
      <c r="Z598" s="18">
        <v>0.24884448861929559</v>
      </c>
      <c r="AA598" s="18">
        <v>0.41580418640042238</v>
      </c>
      <c r="AB598" s="18">
        <v>0.38664352942358882</v>
      </c>
      <c r="AC598" s="18">
        <v>0.31986325139807409</v>
      </c>
      <c r="AD598" s="18">
        <v>0.3164237437801084</v>
      </c>
      <c r="AF598" s="18">
        <v>0.50723391118231131</v>
      </c>
      <c r="AG598" s="18">
        <v>0.48890851043503192</v>
      </c>
      <c r="AH598" s="18">
        <v>0.49255722591140427</v>
      </c>
      <c r="AI598" s="18">
        <v>0.44146826272969952</v>
      </c>
      <c r="AJ598" s="18">
        <v>0.27139770637202848</v>
      </c>
      <c r="AK598" s="18">
        <v>0.39248665186818488</v>
      </c>
      <c r="AL598" s="18">
        <v>0.29522585188484318</v>
      </c>
      <c r="AM598" s="18">
        <v>0.40259110460027869</v>
      </c>
      <c r="AO598" s="18">
        <v>0.51690188774725854</v>
      </c>
      <c r="AP598" s="18">
        <v>0.5269848326176787</v>
      </c>
      <c r="AQ598" s="18">
        <v>0.50172235115214725</v>
      </c>
      <c r="AR598" s="18">
        <v>0.43073473367170889</v>
      </c>
      <c r="AS598" s="18">
        <v>0.31377051334754819</v>
      </c>
      <c r="AT598" s="18">
        <v>0.49643561850605661</v>
      </c>
      <c r="AU598" s="18">
        <v>0.31418678842757292</v>
      </c>
      <c r="AV598" s="18">
        <v>0.43416674746002992</v>
      </c>
      <c r="AW598" s="18">
        <v>0.26355475039590082</v>
      </c>
    </row>
    <row r="599" spans="2:49" ht="43.5" x14ac:dyDescent="0.35">
      <c r="B599" s="17" t="s">
        <v>258</v>
      </c>
      <c r="C599" s="18">
        <v>8.2824661831692833E-2</v>
      </c>
      <c r="D599" s="18">
        <v>0.1695752308164018</v>
      </c>
      <c r="E599" s="18">
        <v>0.1205024890157729</v>
      </c>
      <c r="F599" s="18">
        <v>0.1136609335315704</v>
      </c>
      <c r="G599" s="18">
        <v>8.4845314168122812E-2</v>
      </c>
      <c r="H599" s="18">
        <v>3.8516187431625687E-2</v>
      </c>
      <c r="I599" s="18">
        <v>2.4299455671607961E-2</v>
      </c>
      <c r="K599" s="18">
        <v>9.1379531920061347E-2</v>
      </c>
      <c r="L599" s="18">
        <v>7.419955855658425E-2</v>
      </c>
      <c r="N599" s="18">
        <v>4.5784047333369743E-2</v>
      </c>
      <c r="O599" s="18">
        <v>9.3042416377194612E-2</v>
      </c>
      <c r="P599" s="18">
        <v>5.6620292454557873E-2</v>
      </c>
      <c r="Q599" s="18">
        <v>0.1028891512931671</v>
      </c>
      <c r="R599" s="18">
        <v>0.13213013500881091</v>
      </c>
      <c r="S599" s="18">
        <v>0.12851937039905781</v>
      </c>
      <c r="T599" s="18">
        <v>5.7811369989477043E-2</v>
      </c>
      <c r="V599" s="18">
        <v>4.6585056915511333E-2</v>
      </c>
      <c r="W599" s="18">
        <v>0.12637727711941521</v>
      </c>
      <c r="X599" s="18">
        <v>8.3346959558987257E-2</v>
      </c>
      <c r="Y599" s="18">
        <v>0.12998952206595249</v>
      </c>
      <c r="Z599" s="18">
        <v>0</v>
      </c>
      <c r="AA599" s="18">
        <v>0.11981214819939601</v>
      </c>
      <c r="AB599" s="18">
        <v>7.8590305363717819E-2</v>
      </c>
      <c r="AC599" s="18">
        <v>4.3419721966525528E-2</v>
      </c>
      <c r="AD599" s="18">
        <v>6.7567166918835714E-2</v>
      </c>
      <c r="AF599" s="18">
        <v>5.8954799159779053E-2</v>
      </c>
      <c r="AG599" s="18">
        <v>0.1237680527306611</v>
      </c>
      <c r="AH599" s="18">
        <v>0.10553887557613049</v>
      </c>
      <c r="AI599" s="18">
        <v>9.1352425973584409E-2</v>
      </c>
      <c r="AJ599" s="18">
        <v>3.8552636194703817E-2</v>
      </c>
      <c r="AK599" s="18">
        <v>8.6780688425986324E-2</v>
      </c>
      <c r="AL599" s="18">
        <v>6.5564249068458147E-2</v>
      </c>
      <c r="AM599" s="18">
        <v>5.9406510200508453E-2</v>
      </c>
      <c r="AO599" s="18">
        <v>7.0947541003373776E-2</v>
      </c>
      <c r="AP599" s="18">
        <v>0.1270733952749083</v>
      </c>
      <c r="AQ599" s="18">
        <v>0.14044909260859151</v>
      </c>
      <c r="AR599" s="18">
        <v>0.11914099482691511</v>
      </c>
      <c r="AS599" s="18">
        <v>3.2117871416846029E-2</v>
      </c>
      <c r="AT599" s="18">
        <v>4.8969959556893337E-2</v>
      </c>
      <c r="AU599" s="18">
        <v>5.4933406539312488E-2</v>
      </c>
      <c r="AV599" s="18">
        <v>5.1754840513509648E-2</v>
      </c>
      <c r="AW599" s="18">
        <v>4.4585299869745923E-2</v>
      </c>
    </row>
    <row r="600" spans="2:49" ht="72.5" x14ac:dyDescent="0.35">
      <c r="B600" s="17" t="s">
        <v>259</v>
      </c>
      <c r="C600" s="18">
        <v>4.7706739836873853E-2</v>
      </c>
      <c r="D600" s="18">
        <v>0.1176027365168273</v>
      </c>
      <c r="E600" s="18">
        <v>6.5712514778260706E-2</v>
      </c>
      <c r="F600" s="18">
        <v>5.5684937446571312E-2</v>
      </c>
      <c r="G600" s="18">
        <v>3.13067896885144E-2</v>
      </c>
      <c r="H600" s="18">
        <v>2.374581051560205E-2</v>
      </c>
      <c r="I600" s="18">
        <v>2.5073480123663061E-2</v>
      </c>
      <c r="K600" s="18">
        <v>5.2488757145551818E-2</v>
      </c>
      <c r="L600" s="18">
        <v>4.2656374111806193E-2</v>
      </c>
      <c r="N600" s="18">
        <v>1.9040674502166541E-2</v>
      </c>
      <c r="O600" s="18">
        <v>5.7167733218727507E-2</v>
      </c>
      <c r="P600" s="18">
        <v>4.3107247936198523E-2</v>
      </c>
      <c r="Q600" s="18">
        <v>6.9139251321601383E-2</v>
      </c>
      <c r="R600" s="18">
        <v>6.9519671417746967E-2</v>
      </c>
      <c r="S600" s="18">
        <v>2.4789988968543879E-2</v>
      </c>
      <c r="T600" s="18">
        <v>1.260871756766864E-2</v>
      </c>
      <c r="V600" s="18">
        <v>8.6605601021077141E-3</v>
      </c>
      <c r="W600" s="18">
        <v>4.831237823387622E-2</v>
      </c>
      <c r="X600" s="18">
        <v>0.1216980139767244</v>
      </c>
      <c r="Y600" s="18">
        <v>0.14005395928861319</v>
      </c>
      <c r="Z600" s="18">
        <v>0</v>
      </c>
      <c r="AA600" s="18">
        <v>4.653268505091708E-2</v>
      </c>
      <c r="AB600" s="18">
        <v>7.6223537648119954E-2</v>
      </c>
      <c r="AC600" s="18">
        <v>2.5550451802642721E-2</v>
      </c>
      <c r="AD600" s="18">
        <v>4.1776851751876398E-2</v>
      </c>
      <c r="AF600" s="18">
        <v>8.5245534757833127E-3</v>
      </c>
      <c r="AG600" s="18">
        <v>5.7113104311202777E-2</v>
      </c>
      <c r="AH600" s="18">
        <v>0.12014781434201741</v>
      </c>
      <c r="AI600" s="18">
        <v>0.11814119153309589</v>
      </c>
      <c r="AJ600" s="18">
        <v>1.071677401984558E-2</v>
      </c>
      <c r="AK600" s="18">
        <v>7.0992998684644204E-2</v>
      </c>
      <c r="AL600" s="18">
        <v>0</v>
      </c>
      <c r="AM600" s="18">
        <v>5.139153557466658E-2</v>
      </c>
      <c r="AO600" s="18">
        <v>2.0172261284861569E-2</v>
      </c>
      <c r="AP600" s="18">
        <v>4.9328456506693347E-2</v>
      </c>
      <c r="AQ600" s="18">
        <v>9.7211158640097967E-2</v>
      </c>
      <c r="AR600" s="18">
        <v>0.16755872573844291</v>
      </c>
      <c r="AS600" s="18">
        <v>6.8794156647790233E-3</v>
      </c>
      <c r="AT600" s="18">
        <v>8.6308531017469187E-2</v>
      </c>
      <c r="AU600" s="18">
        <v>5.6459639484103867E-2</v>
      </c>
      <c r="AV600" s="18">
        <v>1.7838384057601079E-2</v>
      </c>
      <c r="AW600" s="18">
        <v>1.281294369885235E-2</v>
      </c>
    </row>
    <row r="601" spans="2:49" ht="87" x14ac:dyDescent="0.35">
      <c r="B601" s="17" t="s">
        <v>260</v>
      </c>
      <c r="C601" s="18">
        <v>1.7278826817080171E-2</v>
      </c>
      <c r="D601" s="18">
        <v>1.046835545692471E-2</v>
      </c>
      <c r="E601" s="18">
        <v>3.5856892052463868E-2</v>
      </c>
      <c r="F601" s="18">
        <v>1.166341020192053E-2</v>
      </c>
      <c r="G601" s="18">
        <v>2.8369644902364329E-2</v>
      </c>
      <c r="H601" s="18">
        <v>6.6266931131903602E-3</v>
      </c>
      <c r="I601" s="18">
        <v>1.1120020641144149E-2</v>
      </c>
      <c r="K601" s="18">
        <v>1.924941932172277E-2</v>
      </c>
      <c r="L601" s="18">
        <v>1.552033018965659E-2</v>
      </c>
      <c r="N601" s="18">
        <v>1.407684349498506E-2</v>
      </c>
      <c r="O601" s="18">
        <v>1.2820811057513169E-2</v>
      </c>
      <c r="P601" s="18">
        <v>4.5156274341108431E-3</v>
      </c>
      <c r="Q601" s="18">
        <v>2.8951345658812071E-2</v>
      </c>
      <c r="R601" s="18">
        <v>2.0833635570229589E-2</v>
      </c>
      <c r="S601" s="18">
        <v>4.6678804675915772E-2</v>
      </c>
      <c r="T601" s="18">
        <v>0</v>
      </c>
      <c r="V601" s="18">
        <v>3.050465454282759E-3</v>
      </c>
      <c r="W601" s="18">
        <v>2.62495410823501E-2</v>
      </c>
      <c r="X601" s="18">
        <v>2.877767258726556E-2</v>
      </c>
      <c r="Y601" s="18">
        <v>5.5782868981281312E-2</v>
      </c>
      <c r="Z601" s="18">
        <v>0</v>
      </c>
      <c r="AA601" s="18">
        <v>2.3596521270703111E-2</v>
      </c>
      <c r="AB601" s="18">
        <v>1.5599225941682711E-2</v>
      </c>
      <c r="AC601" s="18">
        <v>3.3279968092039709E-2</v>
      </c>
      <c r="AD601" s="18">
        <v>1.1421883765219449E-2</v>
      </c>
      <c r="AF601" s="18">
        <v>5.1373909708641499E-3</v>
      </c>
      <c r="AG601" s="18">
        <v>2.363747065095256E-2</v>
      </c>
      <c r="AH601" s="18">
        <v>0</v>
      </c>
      <c r="AI601" s="18">
        <v>6.0920479942766302E-2</v>
      </c>
      <c r="AJ601" s="18">
        <v>4.3774461290210656E-3</v>
      </c>
      <c r="AK601" s="18">
        <v>2.3909290070118661E-2</v>
      </c>
      <c r="AL601" s="18">
        <v>5.4080427587652108E-2</v>
      </c>
      <c r="AM601" s="18">
        <v>1.4119927417836881E-2</v>
      </c>
      <c r="AO601" s="18">
        <v>2.8667613279445849E-3</v>
      </c>
      <c r="AP601" s="18">
        <v>2.4094052066089201E-2</v>
      </c>
      <c r="AQ601" s="18">
        <v>1.7206147016195449E-2</v>
      </c>
      <c r="AR601" s="18">
        <v>6.0588006376791008E-2</v>
      </c>
      <c r="AS601" s="18">
        <v>4.3398772258337751E-3</v>
      </c>
      <c r="AT601" s="18">
        <v>0</v>
      </c>
      <c r="AU601" s="18">
        <v>2.7710948025590949E-2</v>
      </c>
      <c r="AV601" s="18">
        <v>7.4829860698320113E-3</v>
      </c>
      <c r="AW601" s="18">
        <v>0</v>
      </c>
    </row>
    <row r="602" spans="2:49" x14ac:dyDescent="0.35">
      <c r="B602" s="17" t="s">
        <v>80</v>
      </c>
      <c r="C602" s="18">
        <v>6.2053859474967429E-2</v>
      </c>
      <c r="D602" s="18">
        <v>8.8543760919333761E-2</v>
      </c>
      <c r="E602" s="18">
        <v>6.1582160382258479E-2</v>
      </c>
      <c r="F602" s="18">
        <v>9.2417610682303988E-2</v>
      </c>
      <c r="G602" s="18">
        <v>5.6656563362049009E-2</v>
      </c>
      <c r="H602" s="18">
        <v>3.590763477066912E-2</v>
      </c>
      <c r="I602" s="18">
        <v>5.0226884136117693E-2</v>
      </c>
      <c r="K602" s="18">
        <v>5.181377433024853E-2</v>
      </c>
      <c r="L602" s="18">
        <v>7.0915993252607251E-2</v>
      </c>
      <c r="N602" s="18">
        <v>6.0572378256265727E-2</v>
      </c>
      <c r="O602" s="18">
        <v>6.4816006799491704E-2</v>
      </c>
      <c r="P602" s="18">
        <v>6.0412597283324147E-2</v>
      </c>
      <c r="Q602" s="18">
        <v>5.9375280191226863E-2</v>
      </c>
      <c r="R602" s="18">
        <v>3.4986666819379827E-2</v>
      </c>
      <c r="S602" s="18">
        <v>2.3574384813953859E-2</v>
      </c>
      <c r="T602" s="18">
        <v>0.1840815786863485</v>
      </c>
      <c r="V602" s="18">
        <v>2.3824302780935541E-2</v>
      </c>
      <c r="W602" s="18">
        <v>5.1917691816810788E-2</v>
      </c>
      <c r="X602" s="18">
        <v>7.8796813085544731E-2</v>
      </c>
      <c r="Y602" s="18">
        <v>3.2311603331078957E-2</v>
      </c>
      <c r="Z602" s="18">
        <v>3.1851162895634937E-2</v>
      </c>
      <c r="AA602" s="18">
        <v>0.114955164431549</v>
      </c>
      <c r="AB602" s="18">
        <v>0.10259743840197109</v>
      </c>
      <c r="AC602" s="18">
        <v>0.2340818307366053</v>
      </c>
      <c r="AD602" s="18">
        <v>6.0940082006746207E-2</v>
      </c>
      <c r="AF602" s="18">
        <v>3.5820802831630277E-2</v>
      </c>
      <c r="AG602" s="18">
        <v>3.7259672632670757E-2</v>
      </c>
      <c r="AH602" s="18">
        <v>6.4665971414899714E-2</v>
      </c>
      <c r="AI602" s="18">
        <v>3.7102074513972648E-2</v>
      </c>
      <c r="AJ602" s="18">
        <v>2.5171501396068059E-2</v>
      </c>
      <c r="AK602" s="18">
        <v>0.16261691942317469</v>
      </c>
      <c r="AL602" s="18">
        <v>0.30712407101371408</v>
      </c>
      <c r="AM602" s="18">
        <v>0.1190156361465962</v>
      </c>
      <c r="AO602" s="18">
        <v>4.4064587552802847E-2</v>
      </c>
      <c r="AP602" s="18">
        <v>4.264348966440791E-2</v>
      </c>
      <c r="AQ602" s="18">
        <v>5.6141695399353812E-2</v>
      </c>
      <c r="AR602" s="18">
        <v>3.8907791235438638E-2</v>
      </c>
      <c r="AS602" s="18">
        <v>1.8706278447963472E-2</v>
      </c>
      <c r="AT602" s="18">
        <v>0.1435538847627619</v>
      </c>
      <c r="AU602" s="18">
        <v>0.18444926849292601</v>
      </c>
      <c r="AV602" s="18">
        <v>0.20737738066865849</v>
      </c>
      <c r="AW602" s="18">
        <v>5.3869026728424522E-2</v>
      </c>
    </row>
    <row r="604" spans="2:49" ht="58" x14ac:dyDescent="0.35">
      <c r="B604" s="14" t="s">
        <v>261</v>
      </c>
    </row>
    <row r="605" spans="2:49" x14ac:dyDescent="0.35">
      <c r="B605" s="15" t="s">
        <v>18</v>
      </c>
    </row>
    <row r="606" spans="2:49" x14ac:dyDescent="0.35">
      <c r="B606" s="11" t="s">
        <v>59</v>
      </c>
      <c r="C606" s="16">
        <v>2028</v>
      </c>
      <c r="D606" s="16">
        <v>248</v>
      </c>
      <c r="E606" s="16">
        <v>354</v>
      </c>
      <c r="F606" s="16">
        <v>365</v>
      </c>
      <c r="G606" s="16">
        <v>348</v>
      </c>
      <c r="H606" s="16">
        <v>295</v>
      </c>
      <c r="I606" s="16">
        <v>418</v>
      </c>
      <c r="K606" s="16">
        <v>1004</v>
      </c>
      <c r="L606" s="16">
        <v>1018</v>
      </c>
      <c r="N606" s="16">
        <v>515</v>
      </c>
      <c r="O606" s="16">
        <v>455</v>
      </c>
      <c r="P606" s="16">
        <v>200</v>
      </c>
      <c r="Q606" s="16">
        <v>507</v>
      </c>
      <c r="R606" s="16">
        <v>238</v>
      </c>
      <c r="S606" s="16">
        <v>44</v>
      </c>
      <c r="T606" s="16">
        <v>69</v>
      </c>
      <c r="V606" s="16">
        <v>565</v>
      </c>
      <c r="W606" s="16">
        <v>604</v>
      </c>
      <c r="X606" s="16">
        <v>114</v>
      </c>
      <c r="Y606" s="16">
        <v>70</v>
      </c>
      <c r="Z606" s="16">
        <v>36</v>
      </c>
      <c r="AA606" s="16">
        <v>44</v>
      </c>
      <c r="AB606" s="16">
        <v>442</v>
      </c>
      <c r="AC606" s="16">
        <v>63</v>
      </c>
      <c r="AD606" s="16">
        <v>90</v>
      </c>
      <c r="AF606" s="16">
        <v>336</v>
      </c>
      <c r="AG606" s="16">
        <v>677</v>
      </c>
      <c r="AH606" s="16">
        <v>121</v>
      </c>
      <c r="AI606" s="16">
        <v>125</v>
      </c>
      <c r="AJ606" s="16">
        <v>261</v>
      </c>
      <c r="AK606" s="16">
        <v>43</v>
      </c>
      <c r="AL606" s="16">
        <v>45</v>
      </c>
      <c r="AM606" s="16">
        <v>420</v>
      </c>
      <c r="AO606" s="16">
        <v>312</v>
      </c>
      <c r="AP606" s="16">
        <v>557</v>
      </c>
      <c r="AQ606" s="16">
        <v>134</v>
      </c>
      <c r="AR606" s="16">
        <v>212</v>
      </c>
      <c r="AS606" s="16">
        <v>419</v>
      </c>
      <c r="AT606" s="16">
        <v>33</v>
      </c>
      <c r="AU606" s="16">
        <v>137</v>
      </c>
      <c r="AV606" s="16">
        <v>147</v>
      </c>
      <c r="AW606" s="16">
        <v>77</v>
      </c>
    </row>
    <row r="607" spans="2:49" x14ac:dyDescent="0.35">
      <c r="B607" s="12" t="s">
        <v>60</v>
      </c>
      <c r="C607" s="16">
        <v>2032</v>
      </c>
      <c r="D607" s="16">
        <v>215</v>
      </c>
      <c r="E607" s="16">
        <v>345</v>
      </c>
      <c r="F607" s="16">
        <v>345</v>
      </c>
      <c r="G607" s="16">
        <v>314</v>
      </c>
      <c r="H607" s="16">
        <v>328</v>
      </c>
      <c r="I607" s="16">
        <v>485</v>
      </c>
      <c r="K607" s="16">
        <v>981</v>
      </c>
      <c r="L607" s="16">
        <v>1045</v>
      </c>
      <c r="N607" s="16">
        <v>540</v>
      </c>
      <c r="O607" s="16">
        <v>458</v>
      </c>
      <c r="P607" s="16">
        <v>208</v>
      </c>
      <c r="Q607" s="16">
        <v>495</v>
      </c>
      <c r="R607" s="16">
        <v>222</v>
      </c>
      <c r="S607" s="16">
        <v>37</v>
      </c>
      <c r="T607" s="16">
        <v>71</v>
      </c>
      <c r="V607" s="16">
        <v>598</v>
      </c>
      <c r="W607" s="16">
        <v>590</v>
      </c>
      <c r="X607" s="16">
        <v>115</v>
      </c>
      <c r="Y607" s="16">
        <v>67</v>
      </c>
      <c r="Z607" s="16">
        <v>39</v>
      </c>
      <c r="AA607" s="16">
        <v>44</v>
      </c>
      <c r="AB607" s="16">
        <v>427</v>
      </c>
      <c r="AC607" s="16">
        <v>61</v>
      </c>
      <c r="AD607" s="16">
        <v>90</v>
      </c>
      <c r="AF607" s="16">
        <v>355</v>
      </c>
      <c r="AG607" s="16">
        <v>660</v>
      </c>
      <c r="AH607" s="16">
        <v>123</v>
      </c>
      <c r="AI607" s="16">
        <v>120</v>
      </c>
      <c r="AJ607" s="16">
        <v>274</v>
      </c>
      <c r="AK607" s="16">
        <v>44</v>
      </c>
      <c r="AL607" s="16">
        <v>43</v>
      </c>
      <c r="AM607" s="16">
        <v>413</v>
      </c>
      <c r="AO607" s="16">
        <v>321</v>
      </c>
      <c r="AP607" s="16">
        <v>538</v>
      </c>
      <c r="AQ607" s="16">
        <v>134</v>
      </c>
      <c r="AR607" s="16">
        <v>200</v>
      </c>
      <c r="AS607" s="16">
        <v>442</v>
      </c>
      <c r="AT607" s="16">
        <v>36</v>
      </c>
      <c r="AU607" s="16">
        <v>136</v>
      </c>
      <c r="AV607" s="16">
        <v>151</v>
      </c>
      <c r="AW607" s="16">
        <v>75</v>
      </c>
    </row>
    <row r="608" spans="2:49" ht="72.5" x14ac:dyDescent="0.35">
      <c r="B608" s="17" t="s">
        <v>262</v>
      </c>
      <c r="C608" s="18">
        <v>0.15641116474116559</v>
      </c>
      <c r="D608" s="18">
        <v>0.26968796864838901</v>
      </c>
      <c r="E608" s="18">
        <v>0.206810149064386</v>
      </c>
      <c r="F608" s="18">
        <v>0.2003562111759358</v>
      </c>
      <c r="G608" s="18">
        <v>0.1215189599579075</v>
      </c>
      <c r="H608" s="18">
        <v>0.14038335947015851</v>
      </c>
      <c r="I608" s="18">
        <v>7.2457632738451669E-2</v>
      </c>
      <c r="K608" s="18">
        <v>0.1854590886591127</v>
      </c>
      <c r="L608" s="18">
        <v>0.129228823334748</v>
      </c>
      <c r="N608" s="18">
        <v>0.14037394753445151</v>
      </c>
      <c r="O608" s="18">
        <v>0.1570120901114575</v>
      </c>
      <c r="P608" s="18">
        <v>0.1524516696187436</v>
      </c>
      <c r="Q608" s="18">
        <v>0.1514714555655069</v>
      </c>
      <c r="R608" s="18">
        <v>0.17927005727443901</v>
      </c>
      <c r="S608" s="18">
        <v>0.34669339699751078</v>
      </c>
      <c r="T608" s="18">
        <v>0.1497508291821632</v>
      </c>
      <c r="V608" s="18">
        <v>0.16483507457443181</v>
      </c>
      <c r="W608" s="18">
        <v>0.18505084361499849</v>
      </c>
      <c r="X608" s="18">
        <v>0.10015251427925689</v>
      </c>
      <c r="Y608" s="18">
        <v>0.1993431756574284</v>
      </c>
      <c r="Z608" s="18">
        <v>0.1068820853410971</v>
      </c>
      <c r="AA608" s="18">
        <v>0.13688381187197171</v>
      </c>
      <c r="AB608" s="18">
        <v>0.13727971152156679</v>
      </c>
      <c r="AC608" s="18">
        <v>7.5275650397666635E-2</v>
      </c>
      <c r="AD608" s="18">
        <v>0.12991815035972709</v>
      </c>
      <c r="AF608" s="18">
        <v>0.15281509069765711</v>
      </c>
      <c r="AG608" s="18">
        <v>0.1607100992727859</v>
      </c>
      <c r="AH608" s="18">
        <v>0.1495328916894233</v>
      </c>
      <c r="AI608" s="18">
        <v>0.19014941814242539</v>
      </c>
      <c r="AJ608" s="18">
        <v>0.19260533493693821</v>
      </c>
      <c r="AK608" s="18">
        <v>0.1936160020236187</v>
      </c>
      <c r="AL608" s="18">
        <v>0.1091068225300021</v>
      </c>
      <c r="AM608" s="18">
        <v>0.1218613130640127</v>
      </c>
      <c r="AO608" s="18">
        <v>0.17037480073103131</v>
      </c>
      <c r="AP608" s="18">
        <v>0.1791580956985622</v>
      </c>
      <c r="AQ608" s="18">
        <v>0.13632072197213579</v>
      </c>
      <c r="AR608" s="18">
        <v>0.16311162563079229</v>
      </c>
      <c r="AS608" s="18">
        <v>0.15430679079321011</v>
      </c>
      <c r="AT608" s="18">
        <v>0.16011625810139171</v>
      </c>
      <c r="AU608" s="18">
        <v>0.13494981754457569</v>
      </c>
      <c r="AV608" s="18">
        <v>8.7285332356398654E-2</v>
      </c>
      <c r="AW608" s="18">
        <v>0.13963996677682761</v>
      </c>
    </row>
    <row r="609" spans="2:49" ht="43.5" x14ac:dyDescent="0.35">
      <c r="B609" s="17" t="s">
        <v>263</v>
      </c>
      <c r="C609" s="18">
        <v>0.76443329265808901</v>
      </c>
      <c r="D609" s="18">
        <v>0.59786536768019127</v>
      </c>
      <c r="E609" s="18">
        <v>0.68570123352945145</v>
      </c>
      <c r="F609" s="18">
        <v>0.69536991010077043</v>
      </c>
      <c r="G609" s="18">
        <v>0.80567357442650123</v>
      </c>
      <c r="H609" s="18">
        <v>0.80805241181383436</v>
      </c>
      <c r="I609" s="18">
        <v>0.88726440721372313</v>
      </c>
      <c r="K609" s="18">
        <v>0.76629538538117137</v>
      </c>
      <c r="L609" s="18">
        <v>0.76395343394817028</v>
      </c>
      <c r="N609" s="18">
        <v>0.76647609125432714</v>
      </c>
      <c r="O609" s="18">
        <v>0.75805275891803947</v>
      </c>
      <c r="P609" s="18">
        <v>0.79337625473417428</v>
      </c>
      <c r="Q609" s="18">
        <v>0.77861560629066551</v>
      </c>
      <c r="R609" s="18">
        <v>0.77698318443843106</v>
      </c>
      <c r="S609" s="18">
        <v>0.54978889009381493</v>
      </c>
      <c r="T609" s="18">
        <v>0.67895209667790035</v>
      </c>
      <c r="V609" s="18">
        <v>0.81321839757737402</v>
      </c>
      <c r="W609" s="18">
        <v>0.75476163089976067</v>
      </c>
      <c r="X609" s="18">
        <v>0.81779754637385982</v>
      </c>
      <c r="Y609" s="18">
        <v>0.70710131191323944</v>
      </c>
      <c r="Z609" s="18">
        <v>0.89311791465890311</v>
      </c>
      <c r="AA609" s="18">
        <v>0.7727371819208888</v>
      </c>
      <c r="AB609" s="18">
        <v>0.70202859332917433</v>
      </c>
      <c r="AC609" s="18">
        <v>0.63064299605742391</v>
      </c>
      <c r="AD609" s="18">
        <v>0.80477856833223849</v>
      </c>
      <c r="AF609" s="18">
        <v>0.81615991493918161</v>
      </c>
      <c r="AG609" s="18">
        <v>0.79657967153125142</v>
      </c>
      <c r="AH609" s="18">
        <v>0.76396716142959675</v>
      </c>
      <c r="AI609" s="18">
        <v>0.71133166603155695</v>
      </c>
      <c r="AJ609" s="18">
        <v>0.76886904366694053</v>
      </c>
      <c r="AK609" s="18">
        <v>0.68756174461429875</v>
      </c>
      <c r="AL609" s="18">
        <v>0.53584029542808997</v>
      </c>
      <c r="AM609" s="18">
        <v>0.71302759645830838</v>
      </c>
      <c r="AO609" s="18">
        <v>0.78804823800806489</v>
      </c>
      <c r="AP609" s="18">
        <v>0.77526297853427473</v>
      </c>
      <c r="AQ609" s="18">
        <v>0.79770532163610852</v>
      </c>
      <c r="AR609" s="18">
        <v>0.73515357870643605</v>
      </c>
      <c r="AS609" s="18">
        <v>0.80758038234868368</v>
      </c>
      <c r="AT609" s="18">
        <v>0.72210502726084025</v>
      </c>
      <c r="AU609" s="18">
        <v>0.59118783250892393</v>
      </c>
      <c r="AV609" s="18">
        <v>0.69697173153483649</v>
      </c>
      <c r="AW609" s="18">
        <v>0.8194945115694382</v>
      </c>
    </row>
    <row r="610" spans="2:49" x14ac:dyDescent="0.35">
      <c r="B610" s="17" t="s">
        <v>80</v>
      </c>
      <c r="C610" s="18">
        <v>7.9155542600745421E-2</v>
      </c>
      <c r="D610" s="18">
        <v>0.1324466636714195</v>
      </c>
      <c r="E610" s="18">
        <v>0.1074886174061624</v>
      </c>
      <c r="F610" s="18">
        <v>0.1042738787232937</v>
      </c>
      <c r="G610" s="18">
        <v>7.2807465615591288E-2</v>
      </c>
      <c r="H610" s="18">
        <v>5.1564228716007007E-2</v>
      </c>
      <c r="I610" s="18">
        <v>4.0277960047825148E-2</v>
      </c>
      <c r="K610" s="18">
        <v>4.8245525959715922E-2</v>
      </c>
      <c r="L610" s="18">
        <v>0.10681774271708171</v>
      </c>
      <c r="N610" s="18">
        <v>9.3149961211221224E-2</v>
      </c>
      <c r="O610" s="18">
        <v>8.4935150970502998E-2</v>
      </c>
      <c r="P610" s="18">
        <v>5.4172075647082207E-2</v>
      </c>
      <c r="Q610" s="18">
        <v>6.9912938143827416E-2</v>
      </c>
      <c r="R610" s="18">
        <v>4.3746758287129969E-2</v>
      </c>
      <c r="S610" s="18">
        <v>0.10351771290867411</v>
      </c>
      <c r="T610" s="18">
        <v>0.17129707413993639</v>
      </c>
      <c r="V610" s="18">
        <v>2.1946527848193991E-2</v>
      </c>
      <c r="W610" s="18">
        <v>6.0187525485240832E-2</v>
      </c>
      <c r="X610" s="18">
        <v>8.2049939346883247E-2</v>
      </c>
      <c r="Y610" s="18">
        <v>9.3555512429332327E-2</v>
      </c>
      <c r="Z610" s="18">
        <v>0</v>
      </c>
      <c r="AA610" s="18">
        <v>9.0379006207139845E-2</v>
      </c>
      <c r="AB610" s="18">
        <v>0.16069169514925891</v>
      </c>
      <c r="AC610" s="18">
        <v>0.29408135354490922</v>
      </c>
      <c r="AD610" s="18">
        <v>6.5303281308034464E-2</v>
      </c>
      <c r="AF610" s="18">
        <v>3.1024994363161331E-2</v>
      </c>
      <c r="AG610" s="18">
        <v>4.2710229195962818E-2</v>
      </c>
      <c r="AH610" s="18">
        <v>8.6499946880979867E-2</v>
      </c>
      <c r="AI610" s="18">
        <v>9.85189158260176E-2</v>
      </c>
      <c r="AJ610" s="18">
        <v>3.852562139612134E-2</v>
      </c>
      <c r="AK610" s="18">
        <v>0.1188222533620826</v>
      </c>
      <c r="AL610" s="18">
        <v>0.35505288204190788</v>
      </c>
      <c r="AM610" s="18">
        <v>0.1651110904776788</v>
      </c>
      <c r="AO610" s="18">
        <v>4.157696126090419E-2</v>
      </c>
      <c r="AP610" s="18">
        <v>4.5578925767163277E-2</v>
      </c>
      <c r="AQ610" s="18">
        <v>6.5973956391755573E-2</v>
      </c>
      <c r="AR610" s="18">
        <v>0.1017347956627717</v>
      </c>
      <c r="AS610" s="18">
        <v>3.8112826858106297E-2</v>
      </c>
      <c r="AT610" s="18">
        <v>0.11777871463776821</v>
      </c>
      <c r="AU610" s="18">
        <v>0.27386234994650038</v>
      </c>
      <c r="AV610" s="18">
        <v>0.21574293610876491</v>
      </c>
      <c r="AW610" s="18">
        <v>4.0865521653733992E-2</v>
      </c>
    </row>
    <row r="612" spans="2:49" ht="58" x14ac:dyDescent="0.35">
      <c r="B612" s="14" t="s">
        <v>264</v>
      </c>
    </row>
    <row r="613" spans="2:49" x14ac:dyDescent="0.35">
      <c r="B613" s="15" t="s">
        <v>18</v>
      </c>
    </row>
    <row r="614" spans="2:49" x14ac:dyDescent="0.35">
      <c r="B614" s="11" t="s">
        <v>59</v>
      </c>
      <c r="C614" s="16">
        <v>2028</v>
      </c>
      <c r="D614" s="16">
        <v>248</v>
      </c>
      <c r="E614" s="16">
        <v>354</v>
      </c>
      <c r="F614" s="16">
        <v>365</v>
      </c>
      <c r="G614" s="16">
        <v>348</v>
      </c>
      <c r="H614" s="16">
        <v>295</v>
      </c>
      <c r="I614" s="16">
        <v>418</v>
      </c>
      <c r="K614" s="16">
        <v>1004</v>
      </c>
      <c r="L614" s="16">
        <v>1018</v>
      </c>
      <c r="N614" s="16">
        <v>515</v>
      </c>
      <c r="O614" s="16">
        <v>455</v>
      </c>
      <c r="P614" s="16">
        <v>200</v>
      </c>
      <c r="Q614" s="16">
        <v>507</v>
      </c>
      <c r="R614" s="16">
        <v>238</v>
      </c>
      <c r="S614" s="16">
        <v>44</v>
      </c>
      <c r="T614" s="16">
        <v>69</v>
      </c>
      <c r="V614" s="16">
        <v>565</v>
      </c>
      <c r="W614" s="16">
        <v>604</v>
      </c>
      <c r="X614" s="16">
        <v>114</v>
      </c>
      <c r="Y614" s="16">
        <v>70</v>
      </c>
      <c r="Z614" s="16">
        <v>36</v>
      </c>
      <c r="AA614" s="16">
        <v>44</v>
      </c>
      <c r="AB614" s="16">
        <v>442</v>
      </c>
      <c r="AC614" s="16">
        <v>63</v>
      </c>
      <c r="AD614" s="16">
        <v>90</v>
      </c>
      <c r="AF614" s="16">
        <v>336</v>
      </c>
      <c r="AG614" s="16">
        <v>677</v>
      </c>
      <c r="AH614" s="16">
        <v>121</v>
      </c>
      <c r="AI614" s="16">
        <v>125</v>
      </c>
      <c r="AJ614" s="16">
        <v>261</v>
      </c>
      <c r="AK614" s="16">
        <v>43</v>
      </c>
      <c r="AL614" s="16">
        <v>45</v>
      </c>
      <c r="AM614" s="16">
        <v>420</v>
      </c>
      <c r="AO614" s="16">
        <v>312</v>
      </c>
      <c r="AP614" s="16">
        <v>557</v>
      </c>
      <c r="AQ614" s="16">
        <v>134</v>
      </c>
      <c r="AR614" s="16">
        <v>212</v>
      </c>
      <c r="AS614" s="16">
        <v>419</v>
      </c>
      <c r="AT614" s="16">
        <v>33</v>
      </c>
      <c r="AU614" s="16">
        <v>137</v>
      </c>
      <c r="AV614" s="16">
        <v>147</v>
      </c>
      <c r="AW614" s="16">
        <v>77</v>
      </c>
    </row>
    <row r="615" spans="2:49" x14ac:dyDescent="0.35">
      <c r="B615" s="12" t="s">
        <v>60</v>
      </c>
      <c r="C615" s="16">
        <v>2032</v>
      </c>
      <c r="D615" s="16">
        <v>215</v>
      </c>
      <c r="E615" s="16">
        <v>345</v>
      </c>
      <c r="F615" s="16">
        <v>345</v>
      </c>
      <c r="G615" s="16">
        <v>314</v>
      </c>
      <c r="H615" s="16">
        <v>328</v>
      </c>
      <c r="I615" s="16">
        <v>485</v>
      </c>
      <c r="K615" s="16">
        <v>981</v>
      </c>
      <c r="L615" s="16">
        <v>1045</v>
      </c>
      <c r="N615" s="16">
        <v>540</v>
      </c>
      <c r="O615" s="16">
        <v>458</v>
      </c>
      <c r="P615" s="16">
        <v>208</v>
      </c>
      <c r="Q615" s="16">
        <v>495</v>
      </c>
      <c r="R615" s="16">
        <v>222</v>
      </c>
      <c r="S615" s="16">
        <v>37</v>
      </c>
      <c r="T615" s="16">
        <v>71</v>
      </c>
      <c r="V615" s="16">
        <v>598</v>
      </c>
      <c r="W615" s="16">
        <v>590</v>
      </c>
      <c r="X615" s="16">
        <v>115</v>
      </c>
      <c r="Y615" s="16">
        <v>67</v>
      </c>
      <c r="Z615" s="16">
        <v>39</v>
      </c>
      <c r="AA615" s="16">
        <v>44</v>
      </c>
      <c r="AB615" s="16">
        <v>427</v>
      </c>
      <c r="AC615" s="16">
        <v>61</v>
      </c>
      <c r="AD615" s="16">
        <v>90</v>
      </c>
      <c r="AF615" s="16">
        <v>355</v>
      </c>
      <c r="AG615" s="16">
        <v>660</v>
      </c>
      <c r="AH615" s="16">
        <v>123</v>
      </c>
      <c r="AI615" s="16">
        <v>120</v>
      </c>
      <c r="AJ615" s="16">
        <v>274</v>
      </c>
      <c r="AK615" s="16">
        <v>44</v>
      </c>
      <c r="AL615" s="16">
        <v>43</v>
      </c>
      <c r="AM615" s="16">
        <v>413</v>
      </c>
      <c r="AO615" s="16">
        <v>321</v>
      </c>
      <c r="AP615" s="16">
        <v>538</v>
      </c>
      <c r="AQ615" s="16">
        <v>134</v>
      </c>
      <c r="AR615" s="16">
        <v>200</v>
      </c>
      <c r="AS615" s="16">
        <v>442</v>
      </c>
      <c r="AT615" s="16">
        <v>36</v>
      </c>
      <c r="AU615" s="16">
        <v>136</v>
      </c>
      <c r="AV615" s="16">
        <v>151</v>
      </c>
      <c r="AW615" s="16">
        <v>75</v>
      </c>
    </row>
    <row r="616" spans="2:49" ht="58" x14ac:dyDescent="0.35">
      <c r="B616" s="17" t="s">
        <v>265</v>
      </c>
      <c r="C616" s="18">
        <v>0.35496468408567161</v>
      </c>
      <c r="D616" s="18">
        <v>0.27899185743072352</v>
      </c>
      <c r="E616" s="18">
        <v>0.30422391717984781</v>
      </c>
      <c r="F616" s="18">
        <v>0.27474634060382752</v>
      </c>
      <c r="G616" s="18">
        <v>0.32876702703295718</v>
      </c>
      <c r="H616" s="18">
        <v>0.4397579014767487</v>
      </c>
      <c r="I616" s="18">
        <v>0.44139903454731022</v>
      </c>
      <c r="K616" s="18">
        <v>0.37376136428264289</v>
      </c>
      <c r="L616" s="18">
        <v>0.33845803306533789</v>
      </c>
      <c r="N616" s="18">
        <v>0.40957271607450729</v>
      </c>
      <c r="O616" s="18">
        <v>0.35232367809666221</v>
      </c>
      <c r="P616" s="18">
        <v>0.37199302339677581</v>
      </c>
      <c r="Q616" s="18">
        <v>0.30223467198616327</v>
      </c>
      <c r="R616" s="18">
        <v>0.29368576338733482</v>
      </c>
      <c r="S616" s="18">
        <v>0.36258344727204822</v>
      </c>
      <c r="T616" s="18">
        <v>0.46180898591646979</v>
      </c>
      <c r="V616" s="18">
        <v>0.50011410175266702</v>
      </c>
      <c r="W616" s="18">
        <v>0.26458634787916929</v>
      </c>
      <c r="X616" s="18">
        <v>0.2088691313592925</v>
      </c>
      <c r="Y616" s="18">
        <v>0.23104703509684679</v>
      </c>
      <c r="Z616" s="18">
        <v>0.76077294132092577</v>
      </c>
      <c r="AA616" s="18">
        <v>0.2260336606912032</v>
      </c>
      <c r="AB616" s="18">
        <v>0.28961026501098303</v>
      </c>
      <c r="AC616" s="18">
        <v>0.29978932373682821</v>
      </c>
      <c r="AD616" s="18">
        <v>0.4942565134406891</v>
      </c>
      <c r="AF616" s="18">
        <v>0.47552850035701999</v>
      </c>
      <c r="AG616" s="18">
        <v>0.26829387133953642</v>
      </c>
      <c r="AH616" s="18">
        <v>0.21363910139678791</v>
      </c>
      <c r="AI616" s="18">
        <v>0.19572985433875581</v>
      </c>
      <c r="AJ616" s="18">
        <v>0.62248934747334261</v>
      </c>
      <c r="AK616" s="18">
        <v>0.27011567693872929</v>
      </c>
      <c r="AL616" s="18">
        <v>0.23354405792981611</v>
      </c>
      <c r="AM616" s="18">
        <v>0.3221994002629181</v>
      </c>
      <c r="AO616" s="18">
        <v>0.42234672580190502</v>
      </c>
      <c r="AP616" s="18">
        <v>0.25134015307939939</v>
      </c>
      <c r="AQ616" s="18">
        <v>0.22811120156582251</v>
      </c>
      <c r="AR616" s="18">
        <v>0.17152500551930819</v>
      </c>
      <c r="AS616" s="18">
        <v>0.55709819163486229</v>
      </c>
      <c r="AT616" s="18">
        <v>0.2806140546643523</v>
      </c>
      <c r="AU616" s="18">
        <v>0.27147010403181032</v>
      </c>
      <c r="AV616" s="18">
        <v>0.31029706129313323</v>
      </c>
      <c r="AW616" s="18">
        <v>0.60989424321609487</v>
      </c>
    </row>
    <row r="617" spans="2:49" ht="72.5" x14ac:dyDescent="0.35">
      <c r="B617" s="17" t="s">
        <v>266</v>
      </c>
      <c r="C617" s="18">
        <v>0.56448244337168452</v>
      </c>
      <c r="D617" s="18">
        <v>0.57656908339372903</v>
      </c>
      <c r="E617" s="18">
        <v>0.60021466692378311</v>
      </c>
      <c r="F617" s="18">
        <v>0.62200297008122274</v>
      </c>
      <c r="G617" s="18">
        <v>0.5937398865416279</v>
      </c>
      <c r="H617" s="18">
        <v>0.52589788380007341</v>
      </c>
      <c r="I617" s="18">
        <v>0.49992632791272251</v>
      </c>
      <c r="K617" s="18">
        <v>0.57047309472345187</v>
      </c>
      <c r="L617" s="18">
        <v>0.55906755038728573</v>
      </c>
      <c r="N617" s="18">
        <v>0.49334204949693689</v>
      </c>
      <c r="O617" s="18">
        <v>0.5583134722985188</v>
      </c>
      <c r="P617" s="18">
        <v>0.58745195611266032</v>
      </c>
      <c r="Q617" s="18">
        <v>0.6313113529754546</v>
      </c>
      <c r="R617" s="18">
        <v>0.64454019222479386</v>
      </c>
      <c r="S617" s="18">
        <v>0.58481491172032374</v>
      </c>
      <c r="T617" s="18">
        <v>0.35102011232075109</v>
      </c>
      <c r="V617" s="18">
        <v>0.46997502584491102</v>
      </c>
      <c r="W617" s="18">
        <v>0.68630711356931462</v>
      </c>
      <c r="X617" s="18">
        <v>0.70829381856915363</v>
      </c>
      <c r="Y617" s="18">
        <v>0.67226638406860018</v>
      </c>
      <c r="Z617" s="18">
        <v>0.21235305889540829</v>
      </c>
      <c r="AA617" s="18">
        <v>0.65595389372466306</v>
      </c>
      <c r="AB617" s="18">
        <v>0.54376728534742369</v>
      </c>
      <c r="AC617" s="18">
        <v>0.39681396411204672</v>
      </c>
      <c r="AD617" s="18">
        <v>0.452407385661804</v>
      </c>
      <c r="AF617" s="18">
        <v>0.49630733839411662</v>
      </c>
      <c r="AG617" s="18">
        <v>0.6870843192991547</v>
      </c>
      <c r="AH617" s="18">
        <v>0.71368211406946858</v>
      </c>
      <c r="AI617" s="18">
        <v>0.69619055916461647</v>
      </c>
      <c r="AJ617" s="18">
        <v>0.35598726842015121</v>
      </c>
      <c r="AK617" s="18">
        <v>0.53685733104790889</v>
      </c>
      <c r="AL617" s="18">
        <v>0.36476378181532748</v>
      </c>
      <c r="AM617" s="18">
        <v>0.50650394807923949</v>
      </c>
      <c r="AO617" s="18">
        <v>0.52507802942438386</v>
      </c>
      <c r="AP617" s="18">
        <v>0.70369776621508229</v>
      </c>
      <c r="AQ617" s="18">
        <v>0.70551624091947307</v>
      </c>
      <c r="AR617" s="18">
        <v>0.7464180114239316</v>
      </c>
      <c r="AS617" s="18">
        <v>0.40496205307072319</v>
      </c>
      <c r="AT617" s="18">
        <v>0.59614572027692969</v>
      </c>
      <c r="AU617" s="18">
        <v>0.42705103365068509</v>
      </c>
      <c r="AV617" s="18">
        <v>0.46298674319651267</v>
      </c>
      <c r="AW617" s="18">
        <v>0.37595360152364649</v>
      </c>
    </row>
    <row r="618" spans="2:49" x14ac:dyDescent="0.35">
      <c r="B618" s="17" t="s">
        <v>68</v>
      </c>
      <c r="C618" s="18">
        <v>8.0552872542643955E-2</v>
      </c>
      <c r="D618" s="18">
        <v>0.14443905917554731</v>
      </c>
      <c r="E618" s="18">
        <v>9.556141589636892E-2</v>
      </c>
      <c r="F618" s="18">
        <v>0.1032506893149497</v>
      </c>
      <c r="G618" s="18">
        <v>7.7493086425414831E-2</v>
      </c>
      <c r="H618" s="18">
        <v>3.4344214723177738E-2</v>
      </c>
      <c r="I618" s="18">
        <v>5.8674637539967198E-2</v>
      </c>
      <c r="K618" s="18">
        <v>5.5765540993905072E-2</v>
      </c>
      <c r="L618" s="18">
        <v>0.1024744165473763</v>
      </c>
      <c r="N618" s="18">
        <v>9.7085234428555545E-2</v>
      </c>
      <c r="O618" s="18">
        <v>8.9362849604818995E-2</v>
      </c>
      <c r="P618" s="18">
        <v>4.0555020490563788E-2</v>
      </c>
      <c r="Q618" s="18">
        <v>6.6453975038382074E-2</v>
      </c>
      <c r="R618" s="18">
        <v>6.1774044387871478E-2</v>
      </c>
      <c r="S618" s="18">
        <v>5.2601641007628049E-2</v>
      </c>
      <c r="T618" s="18">
        <v>0.18717090176277909</v>
      </c>
      <c r="V618" s="18">
        <v>2.9910872402421851E-2</v>
      </c>
      <c r="W618" s="18">
        <v>4.9106538551516248E-2</v>
      </c>
      <c r="X618" s="18">
        <v>8.2837050071553744E-2</v>
      </c>
      <c r="Y618" s="18">
        <v>9.6686580834553032E-2</v>
      </c>
      <c r="Z618" s="18">
        <v>2.6873999783666211E-2</v>
      </c>
      <c r="AA618" s="18">
        <v>0.1180124455841338</v>
      </c>
      <c r="AB618" s="18">
        <v>0.16662244964159359</v>
      </c>
      <c r="AC618" s="18">
        <v>0.30339671215112479</v>
      </c>
      <c r="AD618" s="18">
        <v>5.3336100897506802E-2</v>
      </c>
      <c r="AF618" s="18">
        <v>2.8164161248863551E-2</v>
      </c>
      <c r="AG618" s="18">
        <v>4.462180936130896E-2</v>
      </c>
      <c r="AH618" s="18">
        <v>7.2678784533743476E-2</v>
      </c>
      <c r="AI618" s="18">
        <v>0.1080795864966277</v>
      </c>
      <c r="AJ618" s="18">
        <v>2.1523384106506241E-2</v>
      </c>
      <c r="AK618" s="18">
        <v>0.19302699201336199</v>
      </c>
      <c r="AL618" s="18">
        <v>0.40169216025485649</v>
      </c>
      <c r="AM618" s="18">
        <v>0.1712966516578423</v>
      </c>
      <c r="AO618" s="18">
        <v>5.2575244773711123E-2</v>
      </c>
      <c r="AP618" s="18">
        <v>4.4962080705518478E-2</v>
      </c>
      <c r="AQ618" s="18">
        <v>6.6372557514704458E-2</v>
      </c>
      <c r="AR618" s="18">
        <v>8.2056983056760277E-2</v>
      </c>
      <c r="AS618" s="18">
        <v>3.7939755294414547E-2</v>
      </c>
      <c r="AT618" s="18">
        <v>0.12324022505871809</v>
      </c>
      <c r="AU618" s="18">
        <v>0.30147886231750448</v>
      </c>
      <c r="AV618" s="18">
        <v>0.2267161955103541</v>
      </c>
      <c r="AW618" s="18">
        <v>1.4152155260258269E-2</v>
      </c>
    </row>
    <row r="620" spans="2:49" ht="101.5" x14ac:dyDescent="0.35">
      <c r="B620" s="14" t="s">
        <v>267</v>
      </c>
    </row>
    <row r="621" spans="2:49" x14ac:dyDescent="0.35">
      <c r="B621" s="15" t="s">
        <v>18</v>
      </c>
    </row>
    <row r="622" spans="2:49" x14ac:dyDescent="0.35">
      <c r="B622" s="11" t="s">
        <v>59</v>
      </c>
      <c r="C622" s="16">
        <v>2028</v>
      </c>
      <c r="D622" s="16">
        <v>248</v>
      </c>
      <c r="E622" s="16">
        <v>354</v>
      </c>
      <c r="F622" s="16">
        <v>365</v>
      </c>
      <c r="G622" s="16">
        <v>348</v>
      </c>
      <c r="H622" s="16">
        <v>295</v>
      </c>
      <c r="I622" s="16">
        <v>418</v>
      </c>
      <c r="K622" s="16">
        <v>1004</v>
      </c>
      <c r="L622" s="16">
        <v>1018</v>
      </c>
      <c r="N622" s="16">
        <v>515</v>
      </c>
      <c r="O622" s="16">
        <v>455</v>
      </c>
      <c r="P622" s="16">
        <v>200</v>
      </c>
      <c r="Q622" s="16">
        <v>507</v>
      </c>
      <c r="R622" s="16">
        <v>238</v>
      </c>
      <c r="S622" s="16">
        <v>44</v>
      </c>
      <c r="T622" s="16">
        <v>69</v>
      </c>
      <c r="V622" s="16">
        <v>565</v>
      </c>
      <c r="W622" s="16">
        <v>604</v>
      </c>
      <c r="X622" s="16">
        <v>114</v>
      </c>
      <c r="Y622" s="16">
        <v>70</v>
      </c>
      <c r="Z622" s="16">
        <v>36</v>
      </c>
      <c r="AA622" s="16">
        <v>44</v>
      </c>
      <c r="AB622" s="16">
        <v>442</v>
      </c>
      <c r="AC622" s="16">
        <v>63</v>
      </c>
      <c r="AD622" s="16">
        <v>90</v>
      </c>
      <c r="AF622" s="16">
        <v>336</v>
      </c>
      <c r="AG622" s="16">
        <v>677</v>
      </c>
      <c r="AH622" s="16">
        <v>121</v>
      </c>
      <c r="AI622" s="16">
        <v>125</v>
      </c>
      <c r="AJ622" s="16">
        <v>261</v>
      </c>
      <c r="AK622" s="16">
        <v>43</v>
      </c>
      <c r="AL622" s="16">
        <v>45</v>
      </c>
      <c r="AM622" s="16">
        <v>420</v>
      </c>
      <c r="AO622" s="16">
        <v>312</v>
      </c>
      <c r="AP622" s="16">
        <v>557</v>
      </c>
      <c r="AQ622" s="16">
        <v>134</v>
      </c>
      <c r="AR622" s="16">
        <v>212</v>
      </c>
      <c r="AS622" s="16">
        <v>419</v>
      </c>
      <c r="AT622" s="16">
        <v>33</v>
      </c>
      <c r="AU622" s="16">
        <v>137</v>
      </c>
      <c r="AV622" s="16">
        <v>147</v>
      </c>
      <c r="AW622" s="16">
        <v>77</v>
      </c>
    </row>
    <row r="623" spans="2:49" x14ac:dyDescent="0.35">
      <c r="B623" s="12" t="s">
        <v>60</v>
      </c>
      <c r="C623" s="16">
        <v>2032</v>
      </c>
      <c r="D623" s="16">
        <v>215</v>
      </c>
      <c r="E623" s="16">
        <v>345</v>
      </c>
      <c r="F623" s="16">
        <v>345</v>
      </c>
      <c r="G623" s="16">
        <v>314</v>
      </c>
      <c r="H623" s="16">
        <v>328</v>
      </c>
      <c r="I623" s="16">
        <v>485</v>
      </c>
      <c r="K623" s="16">
        <v>981</v>
      </c>
      <c r="L623" s="16">
        <v>1045</v>
      </c>
      <c r="N623" s="16">
        <v>540</v>
      </c>
      <c r="O623" s="16">
        <v>458</v>
      </c>
      <c r="P623" s="16">
        <v>208</v>
      </c>
      <c r="Q623" s="16">
        <v>495</v>
      </c>
      <c r="R623" s="16">
        <v>222</v>
      </c>
      <c r="S623" s="16">
        <v>37</v>
      </c>
      <c r="T623" s="16">
        <v>71</v>
      </c>
      <c r="V623" s="16">
        <v>598</v>
      </c>
      <c r="W623" s="16">
        <v>590</v>
      </c>
      <c r="X623" s="16">
        <v>115</v>
      </c>
      <c r="Y623" s="16">
        <v>67</v>
      </c>
      <c r="Z623" s="16">
        <v>39</v>
      </c>
      <c r="AA623" s="16">
        <v>44</v>
      </c>
      <c r="AB623" s="16">
        <v>427</v>
      </c>
      <c r="AC623" s="16">
        <v>61</v>
      </c>
      <c r="AD623" s="16">
        <v>90</v>
      </c>
      <c r="AF623" s="16">
        <v>355</v>
      </c>
      <c r="AG623" s="16">
        <v>660</v>
      </c>
      <c r="AH623" s="16">
        <v>123</v>
      </c>
      <c r="AI623" s="16">
        <v>120</v>
      </c>
      <c r="AJ623" s="16">
        <v>274</v>
      </c>
      <c r="AK623" s="16">
        <v>44</v>
      </c>
      <c r="AL623" s="16">
        <v>43</v>
      </c>
      <c r="AM623" s="16">
        <v>413</v>
      </c>
      <c r="AO623" s="16">
        <v>321</v>
      </c>
      <c r="AP623" s="16">
        <v>538</v>
      </c>
      <c r="AQ623" s="16">
        <v>134</v>
      </c>
      <c r="AR623" s="16">
        <v>200</v>
      </c>
      <c r="AS623" s="16">
        <v>442</v>
      </c>
      <c r="AT623" s="16">
        <v>36</v>
      </c>
      <c r="AU623" s="16">
        <v>136</v>
      </c>
      <c r="AV623" s="16">
        <v>151</v>
      </c>
      <c r="AW623" s="16">
        <v>75</v>
      </c>
    </row>
    <row r="624" spans="2:49" x14ac:dyDescent="0.35">
      <c r="B624" s="17" t="s">
        <v>268</v>
      </c>
      <c r="C624" s="18">
        <v>0.18818175441386409</v>
      </c>
      <c r="D624" s="18">
        <v>0.29381461035533152</v>
      </c>
      <c r="E624" s="18">
        <v>0.30241435957862473</v>
      </c>
      <c r="F624" s="18">
        <v>0.2237280421986978</v>
      </c>
      <c r="G624" s="18">
        <v>0.15541530513696261</v>
      </c>
      <c r="H624" s="18">
        <v>0.12327670803206189</v>
      </c>
      <c r="I624" s="18">
        <v>9.9934148928524272E-2</v>
      </c>
      <c r="K624" s="18">
        <v>0.2133447080240671</v>
      </c>
      <c r="L624" s="18">
        <v>0.16452281341998451</v>
      </c>
      <c r="N624" s="18">
        <v>0.12917362585808759</v>
      </c>
      <c r="O624" s="18">
        <v>0.16676678444245599</v>
      </c>
      <c r="P624" s="18">
        <v>0.18716629357091741</v>
      </c>
      <c r="Q624" s="18">
        <v>0.2242358825591676</v>
      </c>
      <c r="R624" s="18">
        <v>0.28077097551136182</v>
      </c>
      <c r="S624" s="18">
        <v>0.44147184857995497</v>
      </c>
      <c r="T624" s="18">
        <v>0.1052793152636794</v>
      </c>
      <c r="V624" s="18">
        <v>0.1139696461219301</v>
      </c>
      <c r="W624" s="18">
        <v>0.26125750226221478</v>
      </c>
      <c r="X624" s="18">
        <v>0.22972977454397189</v>
      </c>
      <c r="Y624" s="18">
        <v>0.2888211482007334</v>
      </c>
      <c r="Z624" s="18">
        <v>2.410284825401935E-2</v>
      </c>
      <c r="AA624" s="18">
        <v>0.28580827496210498</v>
      </c>
      <c r="AB624" s="18">
        <v>0.1882237065776253</v>
      </c>
      <c r="AC624" s="18">
        <v>0.102893393878958</v>
      </c>
      <c r="AD624" s="18">
        <v>0.1564663220820105</v>
      </c>
      <c r="AF624" s="18">
        <v>0.1359836587815664</v>
      </c>
      <c r="AG624" s="18">
        <v>0.25773245169415832</v>
      </c>
      <c r="AH624" s="18">
        <v>0.2370141241181111</v>
      </c>
      <c r="AI624" s="18">
        <v>0.19660887367471039</v>
      </c>
      <c r="AJ624" s="18">
        <v>0.12336770371599851</v>
      </c>
      <c r="AK624" s="18">
        <v>0.25544477832443929</v>
      </c>
      <c r="AL624" s="18">
        <v>0.1517965877057795</v>
      </c>
      <c r="AM624" s="18">
        <v>0.14452121901496731</v>
      </c>
      <c r="AO624" s="18">
        <v>0.1442925875886511</v>
      </c>
      <c r="AP624" s="18">
        <v>0.2933489082904609</v>
      </c>
      <c r="AQ624" s="18">
        <v>0.1983842112778412</v>
      </c>
      <c r="AR624" s="18">
        <v>0.2787536583604035</v>
      </c>
      <c r="AS624" s="18">
        <v>0.1039209581281208</v>
      </c>
      <c r="AT624" s="18">
        <v>0.35552972450416181</v>
      </c>
      <c r="AU624" s="18">
        <v>0.13282281593590811</v>
      </c>
      <c r="AV624" s="18">
        <v>9.0438408386858848E-2</v>
      </c>
      <c r="AW624" s="18">
        <v>7.5362915179663578E-2</v>
      </c>
    </row>
    <row r="625" spans="2:49" x14ac:dyDescent="0.35">
      <c r="B625" s="17" t="s">
        <v>144</v>
      </c>
      <c r="C625" s="18">
        <v>0.43582043130901837</v>
      </c>
      <c r="D625" s="18">
        <v>0.39581091370374882</v>
      </c>
      <c r="E625" s="18">
        <v>0.42939302467917911</v>
      </c>
      <c r="F625" s="18">
        <v>0.42588515941617922</v>
      </c>
      <c r="G625" s="18">
        <v>0.45080597140437728</v>
      </c>
      <c r="H625" s="18">
        <v>0.41072233184329199</v>
      </c>
      <c r="I625" s="18">
        <v>0.47252719120737119</v>
      </c>
      <c r="K625" s="18">
        <v>0.44062453146871161</v>
      </c>
      <c r="L625" s="18">
        <v>0.43198829242166942</v>
      </c>
      <c r="N625" s="18">
        <v>0.39589304923247481</v>
      </c>
      <c r="O625" s="18">
        <v>0.45612220065015119</v>
      </c>
      <c r="P625" s="18">
        <v>0.44564509391005319</v>
      </c>
      <c r="Q625" s="18">
        <v>0.45119744452388549</v>
      </c>
      <c r="R625" s="18">
        <v>0.48025915121606533</v>
      </c>
      <c r="S625" s="18">
        <v>0.37737346093852492</v>
      </c>
      <c r="T625" s="18">
        <v>0.36406393428156841</v>
      </c>
      <c r="V625" s="18">
        <v>0.40941748967282798</v>
      </c>
      <c r="W625" s="18">
        <v>0.5052406458696953</v>
      </c>
      <c r="X625" s="18">
        <v>0.45999776025276812</v>
      </c>
      <c r="Y625" s="18">
        <v>0.46359076509979852</v>
      </c>
      <c r="Z625" s="18">
        <v>0.36324447223711348</v>
      </c>
      <c r="AA625" s="18">
        <v>0.35801664287194218</v>
      </c>
      <c r="AB625" s="18">
        <v>0.42104904686774403</v>
      </c>
      <c r="AC625" s="18">
        <v>0.32969395017789482</v>
      </c>
      <c r="AD625" s="18">
        <v>0.31775485382039748</v>
      </c>
      <c r="AF625" s="18">
        <v>0.43146468242598868</v>
      </c>
      <c r="AG625" s="18">
        <v>0.51185276139325553</v>
      </c>
      <c r="AH625" s="18">
        <v>0.42267756547995311</v>
      </c>
      <c r="AI625" s="18">
        <v>0.54549203414446357</v>
      </c>
      <c r="AJ625" s="18">
        <v>0.30049821662369741</v>
      </c>
      <c r="AK625" s="18">
        <v>0.30435497783937882</v>
      </c>
      <c r="AL625" s="18">
        <v>0.1841017727887363</v>
      </c>
      <c r="AM625" s="18">
        <v>0.42014783197140609</v>
      </c>
      <c r="AO625" s="18">
        <v>0.49941799415650012</v>
      </c>
      <c r="AP625" s="18">
        <v>0.51823799210974641</v>
      </c>
      <c r="AQ625" s="18">
        <v>0.47026452657661272</v>
      </c>
      <c r="AR625" s="18">
        <v>0.47703331999542031</v>
      </c>
      <c r="AS625" s="18">
        <v>0.32978026380867947</v>
      </c>
      <c r="AT625" s="18">
        <v>0.26628179290838688</v>
      </c>
      <c r="AU625" s="18">
        <v>0.28314899294842322</v>
      </c>
      <c r="AV625" s="18">
        <v>0.43472840305971849</v>
      </c>
      <c r="AW625" s="18">
        <v>0.38543386936262142</v>
      </c>
    </row>
    <row r="626" spans="2:49" x14ac:dyDescent="0.35">
      <c r="B626" s="17" t="s">
        <v>269</v>
      </c>
      <c r="C626" s="18">
        <v>0.21721281805948059</v>
      </c>
      <c r="D626" s="18">
        <v>0.1516160799473823</v>
      </c>
      <c r="E626" s="18">
        <v>0.14716140401656089</v>
      </c>
      <c r="F626" s="18">
        <v>0.170150594799651</v>
      </c>
      <c r="G626" s="18">
        <v>0.2569049019982681</v>
      </c>
      <c r="H626" s="18">
        <v>0.29677890164514831</v>
      </c>
      <c r="I626" s="18">
        <v>0.25004889147641801</v>
      </c>
      <c r="K626" s="18">
        <v>0.20064483254282939</v>
      </c>
      <c r="L626" s="18">
        <v>0.23391758243315169</v>
      </c>
      <c r="N626" s="18">
        <v>0.25578848970771451</v>
      </c>
      <c r="O626" s="18">
        <v>0.2107860790748147</v>
      </c>
      <c r="P626" s="18">
        <v>0.2421248442970696</v>
      </c>
      <c r="Q626" s="18">
        <v>0.21227101644715229</v>
      </c>
      <c r="R626" s="18">
        <v>0.1437387742258657</v>
      </c>
      <c r="S626" s="18">
        <v>7.6561902275353519E-2</v>
      </c>
      <c r="T626" s="18">
        <v>0.2295402864495277</v>
      </c>
      <c r="V626" s="18">
        <v>0.30821285575782048</v>
      </c>
      <c r="W626" s="18">
        <v>0.14454715117160469</v>
      </c>
      <c r="X626" s="18">
        <v>0.1854677007687805</v>
      </c>
      <c r="Y626" s="18">
        <v>0.10349986719320189</v>
      </c>
      <c r="Z626" s="18">
        <v>0.38185776579016789</v>
      </c>
      <c r="AA626" s="18">
        <v>0.1618607962122994</v>
      </c>
      <c r="AB626" s="18">
        <v>0.19045810312253489</v>
      </c>
      <c r="AC626" s="18">
        <v>0.2356386365016698</v>
      </c>
      <c r="AD626" s="18">
        <v>0.28286093793692357</v>
      </c>
      <c r="AF626" s="18">
        <v>0.2868177549911563</v>
      </c>
      <c r="AG626" s="18">
        <v>0.15221603689062271</v>
      </c>
      <c r="AH626" s="18">
        <v>0.21829715344944589</v>
      </c>
      <c r="AI626" s="18">
        <v>9.8223770538317573E-2</v>
      </c>
      <c r="AJ626" s="18">
        <v>0.35288197895922868</v>
      </c>
      <c r="AK626" s="18">
        <v>0.15912194689394649</v>
      </c>
      <c r="AL626" s="18">
        <v>0.20995518526704621</v>
      </c>
      <c r="AM626" s="18">
        <v>0.21224160734154621</v>
      </c>
      <c r="AO626" s="18">
        <v>0.22468927666996169</v>
      </c>
      <c r="AP626" s="18">
        <v>0.11981243797610421</v>
      </c>
      <c r="AQ626" s="18">
        <v>0.22940257208154891</v>
      </c>
      <c r="AR626" s="18">
        <v>0.1353661563600474</v>
      </c>
      <c r="AS626" s="18">
        <v>0.37314192586828859</v>
      </c>
      <c r="AT626" s="18">
        <v>0.1165499254942126</v>
      </c>
      <c r="AU626" s="18">
        <v>0.23762592767311921</v>
      </c>
      <c r="AV626" s="18">
        <v>0.18033128301379581</v>
      </c>
      <c r="AW626" s="18">
        <v>0.2462715288332557</v>
      </c>
    </row>
    <row r="627" spans="2:49" ht="29" x14ac:dyDescent="0.35">
      <c r="B627" s="17" t="s">
        <v>270</v>
      </c>
      <c r="C627" s="18">
        <v>8.8660161972692927E-2</v>
      </c>
      <c r="D627" s="18">
        <v>5.3746627704669141E-2</v>
      </c>
      <c r="E627" s="18">
        <v>5.1977372432275369E-2</v>
      </c>
      <c r="F627" s="18">
        <v>7.6067322983678548E-2</v>
      </c>
      <c r="G627" s="18">
        <v>7.885432689719224E-2</v>
      </c>
      <c r="H627" s="18">
        <v>0.12987120131004509</v>
      </c>
      <c r="I627" s="18">
        <v>0.1176313545389807</v>
      </c>
      <c r="K627" s="18">
        <v>9.0980273058955646E-2</v>
      </c>
      <c r="L627" s="18">
        <v>8.6951621566139906E-2</v>
      </c>
      <c r="N627" s="18">
        <v>0.13888684198312221</v>
      </c>
      <c r="O627" s="18">
        <v>9.0267587957684026E-2</v>
      </c>
      <c r="P627" s="18">
        <v>8.2233563924792863E-2</v>
      </c>
      <c r="Q627" s="18">
        <v>5.1389267235773958E-2</v>
      </c>
      <c r="R627" s="18">
        <v>3.7232539242567017E-2</v>
      </c>
      <c r="S627" s="18">
        <v>0</v>
      </c>
      <c r="T627" s="18">
        <v>0.1820050691476591</v>
      </c>
      <c r="V627" s="18">
        <v>0.13277688473489621</v>
      </c>
      <c r="W627" s="18">
        <v>3.2308039587781473E-2</v>
      </c>
      <c r="X627" s="18">
        <v>4.474755848537923E-2</v>
      </c>
      <c r="Y627" s="18">
        <v>7.0153219719486903E-2</v>
      </c>
      <c r="Z627" s="18">
        <v>0.18450224063615639</v>
      </c>
      <c r="AA627" s="18">
        <v>7.0526791437038008E-2</v>
      </c>
      <c r="AB627" s="18">
        <v>9.868363735987104E-2</v>
      </c>
      <c r="AC627" s="18">
        <v>9.9170887643145342E-2</v>
      </c>
      <c r="AD627" s="18">
        <v>0.14658610582412421</v>
      </c>
      <c r="AF627" s="18">
        <v>0.1042767922035306</v>
      </c>
      <c r="AG627" s="18">
        <v>4.3154242989319837E-2</v>
      </c>
      <c r="AH627" s="18">
        <v>5.3801632832893319E-2</v>
      </c>
      <c r="AI627" s="18">
        <v>5.7364081194871817E-2</v>
      </c>
      <c r="AJ627" s="18">
        <v>0.1931107687374041</v>
      </c>
      <c r="AK627" s="18">
        <v>0.1010924625567818</v>
      </c>
      <c r="AL627" s="18">
        <v>7.2866178259560363E-2</v>
      </c>
      <c r="AM627" s="18">
        <v>9.845537022395702E-2</v>
      </c>
      <c r="AO627" s="18">
        <v>8.8213373617913385E-2</v>
      </c>
      <c r="AP627" s="18">
        <v>2.8680014855889131E-2</v>
      </c>
      <c r="AQ627" s="18">
        <v>3.5662135311787989E-2</v>
      </c>
      <c r="AR627" s="18">
        <v>4.2588369934484248E-2</v>
      </c>
      <c r="AS627" s="18">
        <v>0.1588541354363206</v>
      </c>
      <c r="AT627" s="18">
        <v>7.3394137402664039E-2</v>
      </c>
      <c r="AU627" s="18">
        <v>0.1612122226239677</v>
      </c>
      <c r="AV627" s="18">
        <v>7.5450287812242903E-2</v>
      </c>
      <c r="AW627" s="18">
        <v>0.22687555125652781</v>
      </c>
    </row>
    <row r="628" spans="2:49" x14ac:dyDescent="0.35">
      <c r="B628" s="17" t="s">
        <v>80</v>
      </c>
      <c r="C628" s="18">
        <v>7.0124834244944104E-2</v>
      </c>
      <c r="D628" s="18">
        <v>0.1050117682888681</v>
      </c>
      <c r="E628" s="18">
        <v>6.905383929335987E-2</v>
      </c>
      <c r="F628" s="18">
        <v>0.1041688806017934</v>
      </c>
      <c r="G628" s="18">
        <v>5.8019494563199867E-2</v>
      </c>
      <c r="H628" s="18">
        <v>3.9350857169452448E-2</v>
      </c>
      <c r="I628" s="18">
        <v>5.9858413848705827E-2</v>
      </c>
      <c r="K628" s="18">
        <v>5.4405654905436321E-2</v>
      </c>
      <c r="L628" s="18">
        <v>8.2619690159054598E-2</v>
      </c>
      <c r="N628" s="18">
        <v>8.0257993218600721E-2</v>
      </c>
      <c r="O628" s="18">
        <v>7.6057347874893932E-2</v>
      </c>
      <c r="P628" s="18">
        <v>4.2830204297166732E-2</v>
      </c>
      <c r="Q628" s="18">
        <v>6.0906389234020593E-2</v>
      </c>
      <c r="R628" s="18">
        <v>5.7998559804140357E-2</v>
      </c>
      <c r="S628" s="18">
        <v>0.1045927882061664</v>
      </c>
      <c r="T628" s="18">
        <v>0.1191113948575654</v>
      </c>
      <c r="V628" s="18">
        <v>3.5623123712525018E-2</v>
      </c>
      <c r="W628" s="18">
        <v>5.6646661108703977E-2</v>
      </c>
      <c r="X628" s="18">
        <v>8.0057205949100207E-2</v>
      </c>
      <c r="Y628" s="18">
        <v>7.3934999786779393E-2</v>
      </c>
      <c r="Z628" s="18">
        <v>4.6292673082542958E-2</v>
      </c>
      <c r="AA628" s="18">
        <v>0.1237874945166156</v>
      </c>
      <c r="AB628" s="18">
        <v>0.101585506072225</v>
      </c>
      <c r="AC628" s="18">
        <v>0.23260313179833181</v>
      </c>
      <c r="AD628" s="18">
        <v>9.6331780336544243E-2</v>
      </c>
      <c r="AF628" s="18">
        <v>4.1457111597758139E-2</v>
      </c>
      <c r="AG628" s="18">
        <v>3.5044507032643737E-2</v>
      </c>
      <c r="AH628" s="18">
        <v>6.8209524119596548E-2</v>
      </c>
      <c r="AI628" s="18">
        <v>0.1023112404476365</v>
      </c>
      <c r="AJ628" s="18">
        <v>3.0141331963671299E-2</v>
      </c>
      <c r="AK628" s="18">
        <v>0.17998583438545371</v>
      </c>
      <c r="AL628" s="18">
        <v>0.38128027597887748</v>
      </c>
      <c r="AM628" s="18">
        <v>0.1246339714481234</v>
      </c>
      <c r="AO628" s="18">
        <v>4.3386767966973813E-2</v>
      </c>
      <c r="AP628" s="18">
        <v>3.9920646767799481E-2</v>
      </c>
      <c r="AQ628" s="18">
        <v>6.6286554752209209E-2</v>
      </c>
      <c r="AR628" s="18">
        <v>6.6258495349644536E-2</v>
      </c>
      <c r="AS628" s="18">
        <v>3.4302716758590472E-2</v>
      </c>
      <c r="AT628" s="18">
        <v>0.18824441969057479</v>
      </c>
      <c r="AU628" s="18">
        <v>0.18519004081858201</v>
      </c>
      <c r="AV628" s="18">
        <v>0.21905161772738399</v>
      </c>
      <c r="AW628" s="18">
        <v>6.6056135367931201E-2</v>
      </c>
    </row>
    <row r="630" spans="2:49" ht="116" x14ac:dyDescent="0.35">
      <c r="B630" s="14" t="s">
        <v>271</v>
      </c>
    </row>
    <row r="631" spans="2:49" x14ac:dyDescent="0.35">
      <c r="B631" s="15" t="s">
        <v>18</v>
      </c>
    </row>
    <row r="632" spans="2:49" x14ac:dyDescent="0.35">
      <c r="B632" s="11" t="s">
        <v>59</v>
      </c>
      <c r="C632" s="16">
        <v>2028</v>
      </c>
      <c r="D632" s="16">
        <v>248</v>
      </c>
      <c r="E632" s="16">
        <v>354</v>
      </c>
      <c r="F632" s="16">
        <v>365</v>
      </c>
      <c r="G632" s="16">
        <v>348</v>
      </c>
      <c r="H632" s="16">
        <v>295</v>
      </c>
      <c r="I632" s="16">
        <v>418</v>
      </c>
      <c r="K632" s="16">
        <v>1004</v>
      </c>
      <c r="L632" s="16">
        <v>1018</v>
      </c>
      <c r="N632" s="16">
        <v>515</v>
      </c>
      <c r="O632" s="16">
        <v>455</v>
      </c>
      <c r="P632" s="16">
        <v>200</v>
      </c>
      <c r="Q632" s="16">
        <v>507</v>
      </c>
      <c r="R632" s="16">
        <v>238</v>
      </c>
      <c r="S632" s="16">
        <v>44</v>
      </c>
      <c r="T632" s="16">
        <v>69</v>
      </c>
      <c r="V632" s="16">
        <v>565</v>
      </c>
      <c r="W632" s="16">
        <v>604</v>
      </c>
      <c r="X632" s="16">
        <v>114</v>
      </c>
      <c r="Y632" s="16">
        <v>70</v>
      </c>
      <c r="Z632" s="16">
        <v>36</v>
      </c>
      <c r="AA632" s="16">
        <v>44</v>
      </c>
      <c r="AB632" s="16">
        <v>442</v>
      </c>
      <c r="AC632" s="16">
        <v>63</v>
      </c>
      <c r="AD632" s="16">
        <v>90</v>
      </c>
      <c r="AF632" s="16">
        <v>336</v>
      </c>
      <c r="AG632" s="16">
        <v>677</v>
      </c>
      <c r="AH632" s="16">
        <v>121</v>
      </c>
      <c r="AI632" s="16">
        <v>125</v>
      </c>
      <c r="AJ632" s="16">
        <v>261</v>
      </c>
      <c r="AK632" s="16">
        <v>43</v>
      </c>
      <c r="AL632" s="16">
        <v>45</v>
      </c>
      <c r="AM632" s="16">
        <v>420</v>
      </c>
      <c r="AO632" s="16">
        <v>312</v>
      </c>
      <c r="AP632" s="16">
        <v>557</v>
      </c>
      <c r="AQ632" s="16">
        <v>134</v>
      </c>
      <c r="AR632" s="16">
        <v>212</v>
      </c>
      <c r="AS632" s="16">
        <v>419</v>
      </c>
      <c r="AT632" s="16">
        <v>33</v>
      </c>
      <c r="AU632" s="16">
        <v>137</v>
      </c>
      <c r="AV632" s="16">
        <v>147</v>
      </c>
      <c r="AW632" s="16">
        <v>77</v>
      </c>
    </row>
    <row r="633" spans="2:49" x14ac:dyDescent="0.35">
      <c r="B633" s="12" t="s">
        <v>60</v>
      </c>
      <c r="C633" s="16">
        <v>2032</v>
      </c>
      <c r="D633" s="16">
        <v>215</v>
      </c>
      <c r="E633" s="16">
        <v>345</v>
      </c>
      <c r="F633" s="16">
        <v>345</v>
      </c>
      <c r="G633" s="16">
        <v>314</v>
      </c>
      <c r="H633" s="16">
        <v>328</v>
      </c>
      <c r="I633" s="16">
        <v>485</v>
      </c>
      <c r="K633" s="16">
        <v>981</v>
      </c>
      <c r="L633" s="16">
        <v>1045</v>
      </c>
      <c r="N633" s="16">
        <v>540</v>
      </c>
      <c r="O633" s="16">
        <v>458</v>
      </c>
      <c r="P633" s="16">
        <v>208</v>
      </c>
      <c r="Q633" s="16">
        <v>495</v>
      </c>
      <c r="R633" s="16">
        <v>222</v>
      </c>
      <c r="S633" s="16">
        <v>37</v>
      </c>
      <c r="T633" s="16">
        <v>71</v>
      </c>
      <c r="V633" s="16">
        <v>598</v>
      </c>
      <c r="W633" s="16">
        <v>590</v>
      </c>
      <c r="X633" s="16">
        <v>115</v>
      </c>
      <c r="Y633" s="16">
        <v>67</v>
      </c>
      <c r="Z633" s="16">
        <v>39</v>
      </c>
      <c r="AA633" s="16">
        <v>44</v>
      </c>
      <c r="AB633" s="16">
        <v>427</v>
      </c>
      <c r="AC633" s="16">
        <v>61</v>
      </c>
      <c r="AD633" s="16">
        <v>90</v>
      </c>
      <c r="AF633" s="16">
        <v>355</v>
      </c>
      <c r="AG633" s="16">
        <v>660</v>
      </c>
      <c r="AH633" s="16">
        <v>123</v>
      </c>
      <c r="AI633" s="16">
        <v>120</v>
      </c>
      <c r="AJ633" s="16">
        <v>274</v>
      </c>
      <c r="AK633" s="16">
        <v>44</v>
      </c>
      <c r="AL633" s="16">
        <v>43</v>
      </c>
      <c r="AM633" s="16">
        <v>413</v>
      </c>
      <c r="AO633" s="16">
        <v>321</v>
      </c>
      <c r="AP633" s="16">
        <v>538</v>
      </c>
      <c r="AQ633" s="16">
        <v>134</v>
      </c>
      <c r="AR633" s="16">
        <v>200</v>
      </c>
      <c r="AS633" s="16">
        <v>442</v>
      </c>
      <c r="AT633" s="16">
        <v>36</v>
      </c>
      <c r="AU633" s="16">
        <v>136</v>
      </c>
      <c r="AV633" s="16">
        <v>151</v>
      </c>
      <c r="AW633" s="16">
        <v>75</v>
      </c>
    </row>
    <row r="634" spans="2:49" x14ac:dyDescent="0.35">
      <c r="B634" s="17" t="s">
        <v>268</v>
      </c>
      <c r="C634" s="18">
        <v>0.29563582270477728</v>
      </c>
      <c r="D634" s="18">
        <v>0.33377839876090609</v>
      </c>
      <c r="E634" s="18">
        <v>0.35891150837403502</v>
      </c>
      <c r="F634" s="18">
        <v>0.3109823149046867</v>
      </c>
      <c r="G634" s="18">
        <v>0.30951559275476581</v>
      </c>
      <c r="H634" s="18">
        <v>0.25616586354776683</v>
      </c>
      <c r="I634" s="18">
        <v>0.24052919362495501</v>
      </c>
      <c r="K634" s="18">
        <v>0.32547036988798439</v>
      </c>
      <c r="L634" s="18">
        <v>0.2691926649607026</v>
      </c>
      <c r="N634" s="18">
        <v>0.23193827758235661</v>
      </c>
      <c r="O634" s="18">
        <v>0.29418802133712951</v>
      </c>
      <c r="P634" s="18">
        <v>0.2197295962593114</v>
      </c>
      <c r="Q634" s="18">
        <v>0.34470214488887119</v>
      </c>
      <c r="R634" s="18">
        <v>0.38047041129340747</v>
      </c>
      <c r="S634" s="18">
        <v>0.65583205491190466</v>
      </c>
      <c r="T634" s="18">
        <v>0.21699058820820699</v>
      </c>
      <c r="V634" s="18">
        <v>0.26299486094492158</v>
      </c>
      <c r="W634" s="18">
        <v>0.35952874220563019</v>
      </c>
      <c r="X634" s="18">
        <v>0.37641240372123141</v>
      </c>
      <c r="Y634" s="18">
        <v>0.39146551671147672</v>
      </c>
      <c r="Z634" s="18">
        <v>7.5622032947269824E-2</v>
      </c>
      <c r="AA634" s="18">
        <v>0.35356265223785532</v>
      </c>
      <c r="AB634" s="18">
        <v>0.2616789571300111</v>
      </c>
      <c r="AC634" s="18">
        <v>0.20058093081941111</v>
      </c>
      <c r="AD634" s="18">
        <v>0.21332395851957489</v>
      </c>
      <c r="AF634" s="18">
        <v>0.27939681533796079</v>
      </c>
      <c r="AG634" s="18">
        <v>0.36331819185905811</v>
      </c>
      <c r="AH634" s="18">
        <v>0.35566325288306683</v>
      </c>
      <c r="AI634" s="18">
        <v>0.37352637507082892</v>
      </c>
      <c r="AJ634" s="18">
        <v>0.2081479153784416</v>
      </c>
      <c r="AK634" s="18">
        <v>0.26774175344229739</v>
      </c>
      <c r="AL634" s="18">
        <v>0.117981913016277</v>
      </c>
      <c r="AM634" s="18">
        <v>0.24041390276468161</v>
      </c>
      <c r="AO634" s="18">
        <v>0.2965527436947239</v>
      </c>
      <c r="AP634" s="18">
        <v>0.38562148355156678</v>
      </c>
      <c r="AQ634" s="18">
        <v>0.32381625937709102</v>
      </c>
      <c r="AR634" s="18">
        <v>0.40682724433537631</v>
      </c>
      <c r="AS634" s="18">
        <v>0.2060601371688893</v>
      </c>
      <c r="AT634" s="18">
        <v>0.3473550161571255</v>
      </c>
      <c r="AU634" s="18">
        <v>0.21535070657351579</v>
      </c>
      <c r="AV634" s="18">
        <v>0.16750202447285459</v>
      </c>
      <c r="AW634" s="18">
        <v>0.20557643417494681</v>
      </c>
    </row>
    <row r="635" spans="2:49" x14ac:dyDescent="0.35">
      <c r="B635" s="17" t="s">
        <v>144</v>
      </c>
      <c r="C635" s="18">
        <v>0.43159698965012322</v>
      </c>
      <c r="D635" s="18">
        <v>0.34968462587257132</v>
      </c>
      <c r="E635" s="18">
        <v>0.41877281731928062</v>
      </c>
      <c r="F635" s="18">
        <v>0.40601362059589369</v>
      </c>
      <c r="G635" s="18">
        <v>0.42328131376735012</v>
      </c>
      <c r="H635" s="18">
        <v>0.440974140372552</v>
      </c>
      <c r="I635" s="18">
        <v>0.49430276943713669</v>
      </c>
      <c r="K635" s="18">
        <v>0.41565978463075548</v>
      </c>
      <c r="L635" s="18">
        <v>0.44630337154429389</v>
      </c>
      <c r="N635" s="18">
        <v>0.39767643729465818</v>
      </c>
      <c r="O635" s="18">
        <v>0.43390686166146819</v>
      </c>
      <c r="P635" s="18">
        <v>0.49877261281591412</v>
      </c>
      <c r="Q635" s="18">
        <v>0.46002259683752811</v>
      </c>
      <c r="R635" s="18">
        <v>0.44948154924286798</v>
      </c>
      <c r="S635" s="18">
        <v>0.26882164696733168</v>
      </c>
      <c r="T635" s="18">
        <v>0.30830662333501863</v>
      </c>
      <c r="V635" s="18">
        <v>0.47507925180742278</v>
      </c>
      <c r="W635" s="18">
        <v>0.42856232283407603</v>
      </c>
      <c r="X635" s="18">
        <v>0.42706870206935449</v>
      </c>
      <c r="Y635" s="18">
        <v>0.36898470981698578</v>
      </c>
      <c r="Z635" s="18">
        <v>0.3804010294872115</v>
      </c>
      <c r="AA635" s="18">
        <v>0.46275270264198798</v>
      </c>
      <c r="AB635" s="18">
        <v>0.39413991310096402</v>
      </c>
      <c r="AC635" s="18">
        <v>0.33576727543947887</v>
      </c>
      <c r="AD635" s="18">
        <v>0.46434317681082921</v>
      </c>
      <c r="AF635" s="18">
        <v>0.47127458122858068</v>
      </c>
      <c r="AG635" s="18">
        <v>0.43852202789619998</v>
      </c>
      <c r="AH635" s="18">
        <v>0.45592153726684198</v>
      </c>
      <c r="AI635" s="18">
        <v>0.40318945907757919</v>
      </c>
      <c r="AJ635" s="18">
        <v>0.43860006352284803</v>
      </c>
      <c r="AK635" s="18">
        <v>0.45519839414633478</v>
      </c>
      <c r="AL635" s="18">
        <v>0.27601245021031312</v>
      </c>
      <c r="AM635" s="18">
        <v>0.39634886758514931</v>
      </c>
      <c r="AO635" s="18">
        <v>0.45848980466094702</v>
      </c>
      <c r="AP635" s="18">
        <v>0.42343377198677912</v>
      </c>
      <c r="AQ635" s="18">
        <v>0.51571034338116606</v>
      </c>
      <c r="AR635" s="18">
        <v>0.37689914570536848</v>
      </c>
      <c r="AS635" s="18">
        <v>0.46951441113393072</v>
      </c>
      <c r="AT635" s="18">
        <v>0.41195788696901092</v>
      </c>
      <c r="AU635" s="18">
        <v>0.3244900448072422</v>
      </c>
      <c r="AV635" s="18">
        <v>0.39447333129063289</v>
      </c>
      <c r="AW635" s="18">
        <v>0.42541143389263719</v>
      </c>
    </row>
    <row r="636" spans="2:49" x14ac:dyDescent="0.35">
      <c r="B636" s="17" t="s">
        <v>269</v>
      </c>
      <c r="C636" s="18">
        <v>0.12952414922863481</v>
      </c>
      <c r="D636" s="18">
        <v>0.15179723204517351</v>
      </c>
      <c r="E636" s="18">
        <v>9.12995322339583E-2</v>
      </c>
      <c r="F636" s="18">
        <v>0.1239083117846327</v>
      </c>
      <c r="G636" s="18">
        <v>0.14464423488186259</v>
      </c>
      <c r="H636" s="18">
        <v>0.16807551383609859</v>
      </c>
      <c r="I636" s="18">
        <v>0.11492670961963131</v>
      </c>
      <c r="K636" s="18">
        <v>0.1364335338062943</v>
      </c>
      <c r="L636" s="18">
        <v>0.1220486504465504</v>
      </c>
      <c r="N636" s="18">
        <v>0.1810349516210574</v>
      </c>
      <c r="O636" s="18">
        <v>0.1245047181865559</v>
      </c>
      <c r="P636" s="18">
        <v>0.17740426910593851</v>
      </c>
      <c r="Q636" s="18">
        <v>7.7447992424409806E-2</v>
      </c>
      <c r="R636" s="18">
        <v>8.4558918075966258E-2</v>
      </c>
      <c r="S636" s="18">
        <v>2.736821380646489E-2</v>
      </c>
      <c r="T636" s="18">
        <v>0.18641752874854869</v>
      </c>
      <c r="V636" s="18">
        <v>0.13584183578284539</v>
      </c>
      <c r="W636" s="18">
        <v>0.1239733282070833</v>
      </c>
      <c r="X636" s="18">
        <v>4.5416316839091357E-2</v>
      </c>
      <c r="Y636" s="18">
        <v>0.1174747665387863</v>
      </c>
      <c r="Z636" s="18">
        <v>0.27797470414186848</v>
      </c>
      <c r="AA636" s="18">
        <v>4.5928697923206203E-2</v>
      </c>
      <c r="AB636" s="18">
        <v>0.1504982843456644</v>
      </c>
      <c r="AC636" s="18">
        <v>0.13183580147535251</v>
      </c>
      <c r="AD636" s="18">
        <v>0.1155317532496585</v>
      </c>
      <c r="AF636" s="18">
        <v>0.1246514233554013</v>
      </c>
      <c r="AG636" s="18">
        <v>0.1243503187607686</v>
      </c>
      <c r="AH636" s="18">
        <v>6.1769495061987333E-2</v>
      </c>
      <c r="AI636" s="18">
        <v>0.10266961650467631</v>
      </c>
      <c r="AJ636" s="18">
        <v>0.17394488779731279</v>
      </c>
      <c r="AK636" s="18">
        <v>0.1091089929618084</v>
      </c>
      <c r="AL636" s="18">
        <v>0.1621941123393523</v>
      </c>
      <c r="AM636" s="18">
        <v>0.139305435836793</v>
      </c>
      <c r="AO636" s="18">
        <v>0.12470131504749921</v>
      </c>
      <c r="AP636" s="18">
        <v>0.1144362727463062</v>
      </c>
      <c r="AQ636" s="18">
        <v>8.1624667873686441E-2</v>
      </c>
      <c r="AR636" s="18">
        <v>0.1115873529771936</v>
      </c>
      <c r="AS636" s="18">
        <v>0.18338940706938511</v>
      </c>
      <c r="AT636" s="18">
        <v>0.1321317035812187</v>
      </c>
      <c r="AU636" s="18">
        <v>0.128733972835187</v>
      </c>
      <c r="AV636" s="18">
        <v>0.1126408965342663</v>
      </c>
      <c r="AW636" s="18">
        <v>0.1080243326404598</v>
      </c>
    </row>
    <row r="637" spans="2:49" ht="29" x14ac:dyDescent="0.35">
      <c r="B637" s="17" t="s">
        <v>270</v>
      </c>
      <c r="C637" s="18">
        <v>7.9398250323746186E-2</v>
      </c>
      <c r="D637" s="18">
        <v>7.0601874495314368E-2</v>
      </c>
      <c r="E637" s="18">
        <v>7.0116567869064547E-2</v>
      </c>
      <c r="F637" s="18">
        <v>7.6835705873940008E-2</v>
      </c>
      <c r="G637" s="18">
        <v>7.0596413791713872E-2</v>
      </c>
      <c r="H637" s="18">
        <v>0.100225969849113</v>
      </c>
      <c r="I637" s="18">
        <v>8.3309619730553675E-2</v>
      </c>
      <c r="K637" s="18">
        <v>7.7609753169704795E-2</v>
      </c>
      <c r="L637" s="18">
        <v>8.1497867450883971E-2</v>
      </c>
      <c r="N637" s="18">
        <v>0.12194865081263651</v>
      </c>
      <c r="O637" s="18">
        <v>7.7382342160372986E-2</v>
      </c>
      <c r="P637" s="18">
        <v>6.9586874123077611E-2</v>
      </c>
      <c r="Q637" s="18">
        <v>4.7739351079967227E-2</v>
      </c>
      <c r="R637" s="18">
        <v>4.9021972092040081E-2</v>
      </c>
      <c r="S637" s="18">
        <v>0</v>
      </c>
      <c r="T637" s="18">
        <v>0.15470549836252179</v>
      </c>
      <c r="V637" s="18">
        <v>9.2065023340231228E-2</v>
      </c>
      <c r="W637" s="18">
        <v>3.8995609635500153E-2</v>
      </c>
      <c r="X637" s="18">
        <v>6.2810107253411629E-2</v>
      </c>
      <c r="Y637" s="18">
        <v>8.0081498582628072E-2</v>
      </c>
      <c r="Z637" s="18">
        <v>0.19320429967458189</v>
      </c>
      <c r="AA637" s="18">
        <v>0.1095994959860878</v>
      </c>
      <c r="AB637" s="18">
        <v>9.4325567124694906E-2</v>
      </c>
      <c r="AC637" s="18">
        <v>0.12637395187328329</v>
      </c>
      <c r="AD637" s="18">
        <v>0.1131273523944747</v>
      </c>
      <c r="AF637" s="18">
        <v>8.0727982735448386E-2</v>
      </c>
      <c r="AG637" s="18">
        <v>3.9354528250080872E-2</v>
      </c>
      <c r="AH637" s="18">
        <v>5.7670640380263302E-2</v>
      </c>
      <c r="AI637" s="18">
        <v>5.425961998800001E-2</v>
      </c>
      <c r="AJ637" s="18">
        <v>0.15583259879169151</v>
      </c>
      <c r="AK637" s="18">
        <v>6.1043802678202558E-2</v>
      </c>
      <c r="AL637" s="18">
        <v>9.3554909702069852E-2</v>
      </c>
      <c r="AM637" s="18">
        <v>0.10580536363266831</v>
      </c>
      <c r="AO637" s="18">
        <v>8.3073965500017471E-2</v>
      </c>
      <c r="AP637" s="18">
        <v>2.8913435011591441E-2</v>
      </c>
      <c r="AQ637" s="18">
        <v>5.1182038782276729E-2</v>
      </c>
      <c r="AR637" s="18">
        <v>5.411378014581536E-2</v>
      </c>
      <c r="AS637" s="18">
        <v>0.11505921489591581</v>
      </c>
      <c r="AT637" s="18">
        <v>3.3660884355016643E-2</v>
      </c>
      <c r="AU637" s="18">
        <v>0.1599611520401801</v>
      </c>
      <c r="AV637" s="18">
        <v>9.9168390654350763E-2</v>
      </c>
      <c r="AW637" s="18">
        <v>0.16958651534469579</v>
      </c>
    </row>
    <row r="638" spans="2:49" x14ac:dyDescent="0.35">
      <c r="B638" s="17" t="s">
        <v>80</v>
      </c>
      <c r="C638" s="18">
        <v>6.3844788092718568E-2</v>
      </c>
      <c r="D638" s="18">
        <v>9.4137868826034685E-2</v>
      </c>
      <c r="E638" s="18">
        <v>6.0899574203661468E-2</v>
      </c>
      <c r="F638" s="18">
        <v>8.2260046840846854E-2</v>
      </c>
      <c r="G638" s="18">
        <v>5.1962444804307881E-2</v>
      </c>
      <c r="H638" s="18">
        <v>3.4558512394469262E-2</v>
      </c>
      <c r="I638" s="18">
        <v>6.6931707587723308E-2</v>
      </c>
      <c r="K638" s="18">
        <v>4.4826558505260961E-2</v>
      </c>
      <c r="L638" s="18">
        <v>8.095744559756915E-2</v>
      </c>
      <c r="N638" s="18">
        <v>6.740168268929117E-2</v>
      </c>
      <c r="O638" s="18">
        <v>7.0018056654473401E-2</v>
      </c>
      <c r="P638" s="18">
        <v>3.4506647695758341E-2</v>
      </c>
      <c r="Q638" s="18">
        <v>7.0087914769223658E-2</v>
      </c>
      <c r="R638" s="18">
        <v>3.6467149295718169E-2</v>
      </c>
      <c r="S638" s="18">
        <v>4.7978084314298598E-2</v>
      </c>
      <c r="T638" s="18">
        <v>0.13357976134570379</v>
      </c>
      <c r="V638" s="18">
        <v>3.4019028124578819E-2</v>
      </c>
      <c r="W638" s="18">
        <v>4.8939997117710382E-2</v>
      </c>
      <c r="X638" s="18">
        <v>8.8292470116911062E-2</v>
      </c>
      <c r="Y638" s="18">
        <v>4.1993508350123138E-2</v>
      </c>
      <c r="Z638" s="18">
        <v>7.2797933749068358E-2</v>
      </c>
      <c r="AA638" s="18">
        <v>2.815645121086285E-2</v>
      </c>
      <c r="AB638" s="18">
        <v>9.9357278298665752E-2</v>
      </c>
      <c r="AC638" s="18">
        <v>0.2054420403924738</v>
      </c>
      <c r="AD638" s="18">
        <v>9.3673759025462669E-2</v>
      </c>
      <c r="AF638" s="18">
        <v>4.394919734260893E-2</v>
      </c>
      <c r="AG638" s="18">
        <v>3.4454933233892517E-2</v>
      </c>
      <c r="AH638" s="18">
        <v>6.8975074407840453E-2</v>
      </c>
      <c r="AI638" s="18">
        <v>6.6354929358915404E-2</v>
      </c>
      <c r="AJ638" s="18">
        <v>2.3474534509706109E-2</v>
      </c>
      <c r="AK638" s="18">
        <v>0.10690705677135701</v>
      </c>
      <c r="AL638" s="18">
        <v>0.35025661473198771</v>
      </c>
      <c r="AM638" s="18">
        <v>0.1181264301807077</v>
      </c>
      <c r="AO638" s="18">
        <v>3.718217109681253E-2</v>
      </c>
      <c r="AP638" s="18">
        <v>4.7595036703756637E-2</v>
      </c>
      <c r="AQ638" s="18">
        <v>2.76666905857798E-2</v>
      </c>
      <c r="AR638" s="18">
        <v>5.0572476836246209E-2</v>
      </c>
      <c r="AS638" s="18">
        <v>2.5976829731879019E-2</v>
      </c>
      <c r="AT638" s="18">
        <v>7.4894508937628376E-2</v>
      </c>
      <c r="AU638" s="18">
        <v>0.17146412374387471</v>
      </c>
      <c r="AV638" s="18">
        <v>0.22621535704789539</v>
      </c>
      <c r="AW638" s="18">
        <v>9.1401283947260159E-2</v>
      </c>
    </row>
    <row r="640" spans="2:49" ht="145" x14ac:dyDescent="0.35">
      <c r="B640" s="14" t="s">
        <v>272</v>
      </c>
    </row>
    <row r="641" spans="2:49" x14ac:dyDescent="0.35">
      <c r="B641" s="15" t="s">
        <v>18</v>
      </c>
    </row>
    <row r="642" spans="2:49" x14ac:dyDescent="0.35">
      <c r="B642" s="11" t="s">
        <v>59</v>
      </c>
      <c r="C642" s="16">
        <v>2028</v>
      </c>
      <c r="D642" s="16">
        <v>248</v>
      </c>
      <c r="E642" s="16">
        <v>354</v>
      </c>
      <c r="F642" s="16">
        <v>365</v>
      </c>
      <c r="G642" s="16">
        <v>348</v>
      </c>
      <c r="H642" s="16">
        <v>295</v>
      </c>
      <c r="I642" s="16">
        <v>418</v>
      </c>
      <c r="K642" s="16">
        <v>1004</v>
      </c>
      <c r="L642" s="16">
        <v>1018</v>
      </c>
      <c r="N642" s="16">
        <v>515</v>
      </c>
      <c r="O642" s="16">
        <v>455</v>
      </c>
      <c r="P642" s="16">
        <v>200</v>
      </c>
      <c r="Q642" s="16">
        <v>507</v>
      </c>
      <c r="R642" s="16">
        <v>238</v>
      </c>
      <c r="S642" s="16">
        <v>44</v>
      </c>
      <c r="T642" s="16">
        <v>69</v>
      </c>
      <c r="V642" s="16">
        <v>565</v>
      </c>
      <c r="W642" s="16">
        <v>604</v>
      </c>
      <c r="X642" s="16">
        <v>114</v>
      </c>
      <c r="Y642" s="16">
        <v>70</v>
      </c>
      <c r="Z642" s="16">
        <v>36</v>
      </c>
      <c r="AA642" s="16">
        <v>44</v>
      </c>
      <c r="AB642" s="16">
        <v>442</v>
      </c>
      <c r="AC642" s="16">
        <v>63</v>
      </c>
      <c r="AD642" s="16">
        <v>90</v>
      </c>
      <c r="AF642" s="16">
        <v>336</v>
      </c>
      <c r="AG642" s="16">
        <v>677</v>
      </c>
      <c r="AH642" s="16">
        <v>121</v>
      </c>
      <c r="AI642" s="16">
        <v>125</v>
      </c>
      <c r="AJ642" s="16">
        <v>261</v>
      </c>
      <c r="AK642" s="16">
        <v>43</v>
      </c>
      <c r="AL642" s="16">
        <v>45</v>
      </c>
      <c r="AM642" s="16">
        <v>420</v>
      </c>
      <c r="AO642" s="16">
        <v>312</v>
      </c>
      <c r="AP642" s="16">
        <v>557</v>
      </c>
      <c r="AQ642" s="16">
        <v>134</v>
      </c>
      <c r="AR642" s="16">
        <v>212</v>
      </c>
      <c r="AS642" s="16">
        <v>419</v>
      </c>
      <c r="AT642" s="16">
        <v>33</v>
      </c>
      <c r="AU642" s="16">
        <v>137</v>
      </c>
      <c r="AV642" s="16">
        <v>147</v>
      </c>
      <c r="AW642" s="16">
        <v>77</v>
      </c>
    </row>
    <row r="643" spans="2:49" x14ac:dyDescent="0.35">
      <c r="B643" s="12" t="s">
        <v>60</v>
      </c>
      <c r="C643" s="16">
        <v>2032</v>
      </c>
      <c r="D643" s="16">
        <v>215</v>
      </c>
      <c r="E643" s="16">
        <v>345</v>
      </c>
      <c r="F643" s="16">
        <v>345</v>
      </c>
      <c r="G643" s="16">
        <v>314</v>
      </c>
      <c r="H643" s="16">
        <v>328</v>
      </c>
      <c r="I643" s="16">
        <v>485</v>
      </c>
      <c r="K643" s="16">
        <v>981</v>
      </c>
      <c r="L643" s="16">
        <v>1045</v>
      </c>
      <c r="N643" s="16">
        <v>540</v>
      </c>
      <c r="O643" s="16">
        <v>458</v>
      </c>
      <c r="P643" s="16">
        <v>208</v>
      </c>
      <c r="Q643" s="16">
        <v>495</v>
      </c>
      <c r="R643" s="16">
        <v>222</v>
      </c>
      <c r="S643" s="16">
        <v>37</v>
      </c>
      <c r="T643" s="16">
        <v>71</v>
      </c>
      <c r="V643" s="16">
        <v>598</v>
      </c>
      <c r="W643" s="16">
        <v>590</v>
      </c>
      <c r="X643" s="16">
        <v>115</v>
      </c>
      <c r="Y643" s="16">
        <v>67</v>
      </c>
      <c r="Z643" s="16">
        <v>39</v>
      </c>
      <c r="AA643" s="16">
        <v>44</v>
      </c>
      <c r="AB643" s="16">
        <v>427</v>
      </c>
      <c r="AC643" s="16">
        <v>61</v>
      </c>
      <c r="AD643" s="16">
        <v>90</v>
      </c>
      <c r="AF643" s="16">
        <v>355</v>
      </c>
      <c r="AG643" s="16">
        <v>660</v>
      </c>
      <c r="AH643" s="16">
        <v>123</v>
      </c>
      <c r="AI643" s="16">
        <v>120</v>
      </c>
      <c r="AJ643" s="16">
        <v>274</v>
      </c>
      <c r="AK643" s="16">
        <v>44</v>
      </c>
      <c r="AL643" s="16">
        <v>43</v>
      </c>
      <c r="AM643" s="16">
        <v>413</v>
      </c>
      <c r="AO643" s="16">
        <v>321</v>
      </c>
      <c r="AP643" s="16">
        <v>538</v>
      </c>
      <c r="AQ643" s="16">
        <v>134</v>
      </c>
      <c r="AR643" s="16">
        <v>200</v>
      </c>
      <c r="AS643" s="16">
        <v>442</v>
      </c>
      <c r="AT643" s="16">
        <v>36</v>
      </c>
      <c r="AU643" s="16">
        <v>136</v>
      </c>
      <c r="AV643" s="16">
        <v>151</v>
      </c>
      <c r="AW643" s="16">
        <v>75</v>
      </c>
    </row>
    <row r="644" spans="2:49" x14ac:dyDescent="0.35">
      <c r="B644" s="17" t="s">
        <v>268</v>
      </c>
      <c r="C644" s="18">
        <v>0.33888498504657349</v>
      </c>
      <c r="D644" s="18">
        <v>0.40339164119120002</v>
      </c>
      <c r="E644" s="18">
        <v>0.42087962512483401</v>
      </c>
      <c r="F644" s="18">
        <v>0.35769255922068061</v>
      </c>
      <c r="G644" s="18">
        <v>0.34314117807383682</v>
      </c>
      <c r="H644" s="18">
        <v>0.27352802580052987</v>
      </c>
      <c r="I644" s="18">
        <v>0.28007918462593612</v>
      </c>
      <c r="K644" s="18">
        <v>0.36471533898356318</v>
      </c>
      <c r="L644" s="18">
        <v>0.31643009653535292</v>
      </c>
      <c r="N644" s="18">
        <v>0.25927272216043168</v>
      </c>
      <c r="O644" s="18">
        <v>0.31823350281409629</v>
      </c>
      <c r="P644" s="18">
        <v>0.3113386351349236</v>
      </c>
      <c r="Q644" s="18">
        <v>0.40682180116424871</v>
      </c>
      <c r="R644" s="18">
        <v>0.4413606956675678</v>
      </c>
      <c r="S644" s="18">
        <v>0.60845516682137146</v>
      </c>
      <c r="T644" s="18">
        <v>0.22399782036894161</v>
      </c>
      <c r="V644" s="18">
        <v>0.26711000286293152</v>
      </c>
      <c r="W644" s="18">
        <v>0.41960772096727011</v>
      </c>
      <c r="X644" s="18">
        <v>0.40319802841160379</v>
      </c>
      <c r="Y644" s="18">
        <v>0.49371635509673961</v>
      </c>
      <c r="Z644" s="18">
        <v>7.3783487640914205E-2</v>
      </c>
      <c r="AA644" s="18">
        <v>0.45706178380193357</v>
      </c>
      <c r="AB644" s="18">
        <v>0.32400767222340732</v>
      </c>
      <c r="AC644" s="18">
        <v>0.27331226440576889</v>
      </c>
      <c r="AD644" s="18">
        <v>0.263033751424329</v>
      </c>
      <c r="AF644" s="18">
        <v>0.30311467161124689</v>
      </c>
      <c r="AG644" s="18">
        <v>0.40987438230210482</v>
      </c>
      <c r="AH644" s="18">
        <v>0.43464375131541882</v>
      </c>
      <c r="AI644" s="18">
        <v>0.42524574444312352</v>
      </c>
      <c r="AJ644" s="18">
        <v>0.19598500917313891</v>
      </c>
      <c r="AK644" s="18">
        <v>0.4017195899023368</v>
      </c>
      <c r="AL644" s="18">
        <v>0.11611991099775699</v>
      </c>
      <c r="AM644" s="18">
        <v>0.31387695791553433</v>
      </c>
      <c r="AO644" s="18">
        <v>0.33501357318733649</v>
      </c>
      <c r="AP644" s="18">
        <v>0.44168068333260208</v>
      </c>
      <c r="AQ644" s="18">
        <v>0.36826747372093049</v>
      </c>
      <c r="AR644" s="18">
        <v>0.50384734867411707</v>
      </c>
      <c r="AS644" s="18">
        <v>0.19053989465385521</v>
      </c>
      <c r="AT644" s="18">
        <v>0.49895371752266621</v>
      </c>
      <c r="AU644" s="18">
        <v>0.2384695180627904</v>
      </c>
      <c r="AV644" s="18">
        <v>0.28407418149810321</v>
      </c>
      <c r="AW644" s="18">
        <v>0.216162338721817</v>
      </c>
    </row>
    <row r="645" spans="2:49" x14ac:dyDescent="0.35">
      <c r="B645" s="17" t="s">
        <v>144</v>
      </c>
      <c r="C645" s="18">
        <v>0.3716606246348137</v>
      </c>
      <c r="D645" s="18">
        <v>0.30765753385227312</v>
      </c>
      <c r="E645" s="18">
        <v>0.35532300143197881</v>
      </c>
      <c r="F645" s="18">
        <v>0.3494858123992719</v>
      </c>
      <c r="G645" s="18">
        <v>0.36179173224807393</v>
      </c>
      <c r="H645" s="18">
        <v>0.38200512423956168</v>
      </c>
      <c r="I645" s="18">
        <v>0.42684581740684258</v>
      </c>
      <c r="K645" s="18">
        <v>0.36138388691461171</v>
      </c>
      <c r="L645" s="18">
        <v>0.3804964424104188</v>
      </c>
      <c r="N645" s="18">
        <v>0.36181167493707972</v>
      </c>
      <c r="O645" s="18">
        <v>0.3908885122295801</v>
      </c>
      <c r="P645" s="18">
        <v>0.42674607875914261</v>
      </c>
      <c r="Q645" s="18">
        <v>0.36851097315506792</v>
      </c>
      <c r="R645" s="18">
        <v>0.37529271063405972</v>
      </c>
      <c r="S645" s="18">
        <v>0.17352618857016899</v>
      </c>
      <c r="T645" s="18">
        <v>0.27461328435270499</v>
      </c>
      <c r="V645" s="18">
        <v>0.42292574348768469</v>
      </c>
      <c r="W645" s="18">
        <v>0.37604991917422192</v>
      </c>
      <c r="X645" s="18">
        <v>0.39076583349626559</v>
      </c>
      <c r="Y645" s="18">
        <v>0.32471004145896082</v>
      </c>
      <c r="Z645" s="18">
        <v>0.35875606640686258</v>
      </c>
      <c r="AA645" s="18">
        <v>0.32583245391687549</v>
      </c>
      <c r="AB645" s="18">
        <v>0.32921896510200049</v>
      </c>
      <c r="AC645" s="18">
        <v>0.24290103166121549</v>
      </c>
      <c r="AD645" s="18">
        <v>0.32984155804911908</v>
      </c>
      <c r="AF645" s="18">
        <v>0.44953058606651858</v>
      </c>
      <c r="AG645" s="18">
        <v>0.39916317231178983</v>
      </c>
      <c r="AH645" s="18">
        <v>0.36971003345219938</v>
      </c>
      <c r="AI645" s="18">
        <v>0.36189638224232212</v>
      </c>
      <c r="AJ645" s="18">
        <v>0.30857162642553509</v>
      </c>
      <c r="AK645" s="18">
        <v>0.27308197945849388</v>
      </c>
      <c r="AL645" s="18">
        <v>0.33509078580565632</v>
      </c>
      <c r="AM645" s="18">
        <v>0.32022021862272698</v>
      </c>
      <c r="AO645" s="18">
        <v>0.43926459970582782</v>
      </c>
      <c r="AP645" s="18">
        <v>0.3918483712859</v>
      </c>
      <c r="AQ645" s="18">
        <v>0.42195506231304242</v>
      </c>
      <c r="AR645" s="18">
        <v>0.30283739106502527</v>
      </c>
      <c r="AS645" s="18">
        <v>0.36568131313934482</v>
      </c>
      <c r="AT645" s="18">
        <v>0.1882368990906591</v>
      </c>
      <c r="AU645" s="18">
        <v>0.27269639424444869</v>
      </c>
      <c r="AV645" s="18">
        <v>0.35834721020705262</v>
      </c>
      <c r="AW645" s="18">
        <v>0.35971116912838719</v>
      </c>
    </row>
    <row r="646" spans="2:49" x14ac:dyDescent="0.35">
      <c r="B646" s="17" t="s">
        <v>269</v>
      </c>
      <c r="C646" s="18">
        <v>0.1354730058739389</v>
      </c>
      <c r="D646" s="18">
        <v>0.12261146934950749</v>
      </c>
      <c r="E646" s="18">
        <v>9.636044377860957E-2</v>
      </c>
      <c r="F646" s="18">
        <v>0.1222760273215599</v>
      </c>
      <c r="G646" s="18">
        <v>0.16387236201707689</v>
      </c>
      <c r="H646" s="18">
        <v>0.16914359375053731</v>
      </c>
      <c r="I646" s="18">
        <v>0.1372010257763018</v>
      </c>
      <c r="K646" s="18">
        <v>0.13484254186442349</v>
      </c>
      <c r="L646" s="18">
        <v>0.13604222185842241</v>
      </c>
      <c r="N646" s="18">
        <v>0.17035645424395771</v>
      </c>
      <c r="O646" s="18">
        <v>0.13401224072029319</v>
      </c>
      <c r="P646" s="18">
        <v>0.11785120807777889</v>
      </c>
      <c r="Q646" s="18">
        <v>0.1167177119165336</v>
      </c>
      <c r="R646" s="18">
        <v>0.1074643316183141</v>
      </c>
      <c r="S646" s="18">
        <v>0.11736664615712671</v>
      </c>
      <c r="T646" s="18">
        <v>0.1589177328945473</v>
      </c>
      <c r="V646" s="18">
        <v>0.16493813701856261</v>
      </c>
      <c r="W646" s="18">
        <v>0.12000474198035491</v>
      </c>
      <c r="X646" s="18">
        <v>8.1765304753233153E-2</v>
      </c>
      <c r="Y646" s="18">
        <v>5.3515986432758011E-2</v>
      </c>
      <c r="Z646" s="18">
        <v>0.29837484312775892</v>
      </c>
      <c r="AA646" s="18">
        <v>9.9246427472187246E-2</v>
      </c>
      <c r="AB646" s="18">
        <v>0.1224782659823971</v>
      </c>
      <c r="AC646" s="18">
        <v>0.17233075733323619</v>
      </c>
      <c r="AD646" s="18">
        <v>0.15352214286829791</v>
      </c>
      <c r="AF646" s="18">
        <v>0.1222135212146153</v>
      </c>
      <c r="AG646" s="18">
        <v>0.1164423345074623</v>
      </c>
      <c r="AH646" s="18">
        <v>9.0610913522720757E-2</v>
      </c>
      <c r="AI646" s="18">
        <v>9.2209147843229769E-2</v>
      </c>
      <c r="AJ646" s="18">
        <v>0.23333761733438349</v>
      </c>
      <c r="AK646" s="18">
        <v>0.1225593124279261</v>
      </c>
      <c r="AL646" s="18">
        <v>0.1103439117262752</v>
      </c>
      <c r="AM646" s="18">
        <v>0.14228581835784929</v>
      </c>
      <c r="AO646" s="18">
        <v>0.1128217029200176</v>
      </c>
      <c r="AP646" s="18">
        <v>9.9868595772507618E-2</v>
      </c>
      <c r="AQ646" s="18">
        <v>9.7931439635368975E-2</v>
      </c>
      <c r="AR646" s="18">
        <v>9.3590007342886569E-2</v>
      </c>
      <c r="AS646" s="18">
        <v>0.23506908989766359</v>
      </c>
      <c r="AT646" s="18">
        <v>0.14174128718871629</v>
      </c>
      <c r="AU646" s="18">
        <v>0.14499661751841489</v>
      </c>
      <c r="AV646" s="18">
        <v>7.7794595754682075E-2</v>
      </c>
      <c r="AW646" s="18">
        <v>0.17481959190689</v>
      </c>
    </row>
    <row r="647" spans="2:49" ht="29" x14ac:dyDescent="0.35">
      <c r="B647" s="17" t="s">
        <v>270</v>
      </c>
      <c r="C647" s="18">
        <v>8.8308412084212418E-2</v>
      </c>
      <c r="D647" s="18">
        <v>6.9339870647599999E-2</v>
      </c>
      <c r="E647" s="18">
        <v>6.7525896932709467E-2</v>
      </c>
      <c r="F647" s="18">
        <v>8.1463931208660134E-2</v>
      </c>
      <c r="G647" s="18">
        <v>6.9789447112240666E-2</v>
      </c>
      <c r="H647" s="18">
        <v>0.1198104162891129</v>
      </c>
      <c r="I647" s="18">
        <v>0.1070208708036862</v>
      </c>
      <c r="K647" s="18">
        <v>8.5963516056125705E-2</v>
      </c>
      <c r="L647" s="18">
        <v>9.028185776623314E-2</v>
      </c>
      <c r="N647" s="18">
        <v>0.13068766131039561</v>
      </c>
      <c r="O647" s="18">
        <v>8.6494865543578353E-2</v>
      </c>
      <c r="P647" s="18">
        <v>0.1047577078205081</v>
      </c>
      <c r="Q647" s="18">
        <v>5.4704083468516157E-2</v>
      </c>
      <c r="R647" s="18">
        <v>3.2560820246255687E-2</v>
      </c>
      <c r="S647" s="18">
        <v>0</v>
      </c>
      <c r="T647" s="18">
        <v>0.18408432414398981</v>
      </c>
      <c r="V647" s="18">
        <v>0.11861853363128951</v>
      </c>
      <c r="W647" s="18">
        <v>3.3325117377545482E-2</v>
      </c>
      <c r="X647" s="18">
        <v>6.1372931286673267E-2</v>
      </c>
      <c r="Y647" s="18">
        <v>6.8897074571902195E-2</v>
      </c>
      <c r="Z647" s="18">
        <v>0.19117265569100861</v>
      </c>
      <c r="AA647" s="18">
        <v>1.964419379273007E-2</v>
      </c>
      <c r="AB647" s="18">
        <v>0.1150514443342492</v>
      </c>
      <c r="AC647" s="18">
        <v>9.3590140001416577E-2</v>
      </c>
      <c r="AD647" s="18">
        <v>0.15422329503251769</v>
      </c>
      <c r="AF647" s="18">
        <v>0.1005306749430829</v>
      </c>
      <c r="AG647" s="18">
        <v>3.6870789223666073E-2</v>
      </c>
      <c r="AH647" s="18">
        <v>6.4431103082800589E-2</v>
      </c>
      <c r="AI647" s="18">
        <v>4.8570841954246227E-2</v>
      </c>
      <c r="AJ647" s="18">
        <v>0.21066584767106691</v>
      </c>
      <c r="AK647" s="18">
        <v>6.9832123974765112E-2</v>
      </c>
      <c r="AL647" s="18">
        <v>7.0234103282795876E-2</v>
      </c>
      <c r="AM647" s="18">
        <v>0.1013136562897622</v>
      </c>
      <c r="AO647" s="18">
        <v>9.2933446585350424E-2</v>
      </c>
      <c r="AP647" s="18">
        <v>1.820134448722345E-2</v>
      </c>
      <c r="AQ647" s="18">
        <v>7.7694463073404912E-2</v>
      </c>
      <c r="AR647" s="18">
        <v>3.7026883179810323E-2</v>
      </c>
      <c r="AS647" s="18">
        <v>0.16584072574163061</v>
      </c>
      <c r="AT647" s="18">
        <v>6.4253322954900327E-2</v>
      </c>
      <c r="AU647" s="18">
        <v>0.14167035050097909</v>
      </c>
      <c r="AV647" s="18">
        <v>8.6621633634026154E-2</v>
      </c>
      <c r="AW647" s="18">
        <v>0.18839789797585221</v>
      </c>
    </row>
    <row r="648" spans="2:49" x14ac:dyDescent="0.35">
      <c r="B648" s="17" t="s">
        <v>80</v>
      </c>
      <c r="C648" s="18">
        <v>6.5672972360461573E-2</v>
      </c>
      <c r="D648" s="18">
        <v>9.6999484959419235E-2</v>
      </c>
      <c r="E648" s="18">
        <v>5.9911032731868173E-2</v>
      </c>
      <c r="F648" s="18">
        <v>8.9081669849827419E-2</v>
      </c>
      <c r="G648" s="18">
        <v>6.140528054877184E-2</v>
      </c>
      <c r="H648" s="18">
        <v>5.5512839920257927E-2</v>
      </c>
      <c r="I648" s="18">
        <v>4.8853101387233228E-2</v>
      </c>
      <c r="K648" s="18">
        <v>5.3094716181275918E-2</v>
      </c>
      <c r="L648" s="18">
        <v>7.6749381429572744E-2</v>
      </c>
      <c r="N648" s="18">
        <v>7.7871487348135246E-2</v>
      </c>
      <c r="O648" s="18">
        <v>7.0370878692451871E-2</v>
      </c>
      <c r="P648" s="18">
        <v>3.9306370207646733E-2</v>
      </c>
      <c r="Q648" s="18">
        <v>5.32454302956335E-2</v>
      </c>
      <c r="R648" s="18">
        <v>4.3321441833802918E-2</v>
      </c>
      <c r="S648" s="18">
        <v>0.1006519984513326</v>
      </c>
      <c r="T648" s="18">
        <v>0.15838683823981611</v>
      </c>
      <c r="V648" s="18">
        <v>2.640758299953155E-2</v>
      </c>
      <c r="W648" s="18">
        <v>5.1012500500607717E-2</v>
      </c>
      <c r="X648" s="18">
        <v>6.2897902052224064E-2</v>
      </c>
      <c r="Y648" s="18">
        <v>5.9160542439639557E-2</v>
      </c>
      <c r="Z648" s="18">
        <v>7.7912947133455854E-2</v>
      </c>
      <c r="AA648" s="18">
        <v>9.8215141016273655E-2</v>
      </c>
      <c r="AB648" s="18">
        <v>0.109243652357946</v>
      </c>
      <c r="AC648" s="18">
        <v>0.21786580659836249</v>
      </c>
      <c r="AD648" s="18">
        <v>9.93792526257362E-2</v>
      </c>
      <c r="AF648" s="18">
        <v>2.461054616453635E-2</v>
      </c>
      <c r="AG648" s="18">
        <v>3.7649321654977259E-2</v>
      </c>
      <c r="AH648" s="18">
        <v>4.0604198626860342E-2</v>
      </c>
      <c r="AI648" s="18">
        <v>7.2077883517078417E-2</v>
      </c>
      <c r="AJ648" s="18">
        <v>5.1439899395875788E-2</v>
      </c>
      <c r="AK648" s="18">
        <v>0.13280699423647829</v>
      </c>
      <c r="AL648" s="18">
        <v>0.36821128818751558</v>
      </c>
      <c r="AM648" s="18">
        <v>0.12230334881412711</v>
      </c>
      <c r="AO648" s="18">
        <v>1.9966677601467721E-2</v>
      </c>
      <c r="AP648" s="18">
        <v>4.8401005121766948E-2</v>
      </c>
      <c r="AQ648" s="18">
        <v>3.4151561257253063E-2</v>
      </c>
      <c r="AR648" s="18">
        <v>6.2698369738160745E-2</v>
      </c>
      <c r="AS648" s="18">
        <v>4.2868976567505983E-2</v>
      </c>
      <c r="AT648" s="18">
        <v>0.1068147732430582</v>
      </c>
      <c r="AU648" s="18">
        <v>0.2021671196733669</v>
      </c>
      <c r="AV648" s="18">
        <v>0.19316237890613591</v>
      </c>
      <c r="AW648" s="18">
        <v>6.0909002267053383E-2</v>
      </c>
    </row>
    <row r="650" spans="2:49" ht="87" x14ac:dyDescent="0.35">
      <c r="B650" s="14" t="s">
        <v>273</v>
      </c>
    </row>
    <row r="651" spans="2:49" x14ac:dyDescent="0.35">
      <c r="B651" s="15" t="s">
        <v>18</v>
      </c>
    </row>
    <row r="652" spans="2:49" x14ac:dyDescent="0.35">
      <c r="B652" s="11" t="s">
        <v>59</v>
      </c>
      <c r="C652" s="16">
        <v>2028</v>
      </c>
      <c r="D652" s="16">
        <v>248</v>
      </c>
      <c r="E652" s="16">
        <v>354</v>
      </c>
      <c r="F652" s="16">
        <v>365</v>
      </c>
      <c r="G652" s="16">
        <v>348</v>
      </c>
      <c r="H652" s="16">
        <v>295</v>
      </c>
      <c r="I652" s="16">
        <v>418</v>
      </c>
      <c r="K652" s="16">
        <v>1004</v>
      </c>
      <c r="L652" s="16">
        <v>1018</v>
      </c>
      <c r="N652" s="16">
        <v>515</v>
      </c>
      <c r="O652" s="16">
        <v>455</v>
      </c>
      <c r="P652" s="16">
        <v>200</v>
      </c>
      <c r="Q652" s="16">
        <v>507</v>
      </c>
      <c r="R652" s="16">
        <v>238</v>
      </c>
      <c r="S652" s="16">
        <v>44</v>
      </c>
      <c r="T652" s="16">
        <v>69</v>
      </c>
      <c r="V652" s="16">
        <v>565</v>
      </c>
      <c r="W652" s="16">
        <v>604</v>
      </c>
      <c r="X652" s="16">
        <v>114</v>
      </c>
      <c r="Y652" s="16">
        <v>70</v>
      </c>
      <c r="Z652" s="16">
        <v>36</v>
      </c>
      <c r="AA652" s="16">
        <v>44</v>
      </c>
      <c r="AB652" s="16">
        <v>442</v>
      </c>
      <c r="AC652" s="16">
        <v>63</v>
      </c>
      <c r="AD652" s="16">
        <v>90</v>
      </c>
      <c r="AF652" s="16">
        <v>336</v>
      </c>
      <c r="AG652" s="16">
        <v>677</v>
      </c>
      <c r="AH652" s="16">
        <v>121</v>
      </c>
      <c r="AI652" s="16">
        <v>125</v>
      </c>
      <c r="AJ652" s="16">
        <v>261</v>
      </c>
      <c r="AK652" s="16">
        <v>43</v>
      </c>
      <c r="AL652" s="16">
        <v>45</v>
      </c>
      <c r="AM652" s="16">
        <v>420</v>
      </c>
      <c r="AO652" s="16">
        <v>312</v>
      </c>
      <c r="AP652" s="16">
        <v>557</v>
      </c>
      <c r="AQ652" s="16">
        <v>134</v>
      </c>
      <c r="AR652" s="16">
        <v>212</v>
      </c>
      <c r="AS652" s="16">
        <v>419</v>
      </c>
      <c r="AT652" s="16">
        <v>33</v>
      </c>
      <c r="AU652" s="16">
        <v>137</v>
      </c>
      <c r="AV652" s="16">
        <v>147</v>
      </c>
      <c r="AW652" s="16">
        <v>77</v>
      </c>
    </row>
    <row r="653" spans="2:49" x14ac:dyDescent="0.35">
      <c r="B653" s="12" t="s">
        <v>60</v>
      </c>
      <c r="C653" s="16">
        <v>2032</v>
      </c>
      <c r="D653" s="16">
        <v>215</v>
      </c>
      <c r="E653" s="16">
        <v>345</v>
      </c>
      <c r="F653" s="16">
        <v>345</v>
      </c>
      <c r="G653" s="16">
        <v>314</v>
      </c>
      <c r="H653" s="16">
        <v>328</v>
      </c>
      <c r="I653" s="16">
        <v>485</v>
      </c>
      <c r="K653" s="16">
        <v>981</v>
      </c>
      <c r="L653" s="16">
        <v>1045</v>
      </c>
      <c r="N653" s="16">
        <v>540</v>
      </c>
      <c r="O653" s="16">
        <v>458</v>
      </c>
      <c r="P653" s="16">
        <v>208</v>
      </c>
      <c r="Q653" s="16">
        <v>495</v>
      </c>
      <c r="R653" s="16">
        <v>222</v>
      </c>
      <c r="S653" s="16">
        <v>37</v>
      </c>
      <c r="T653" s="16">
        <v>71</v>
      </c>
      <c r="V653" s="16">
        <v>598</v>
      </c>
      <c r="W653" s="16">
        <v>590</v>
      </c>
      <c r="X653" s="16">
        <v>115</v>
      </c>
      <c r="Y653" s="16">
        <v>67</v>
      </c>
      <c r="Z653" s="16">
        <v>39</v>
      </c>
      <c r="AA653" s="16">
        <v>44</v>
      </c>
      <c r="AB653" s="16">
        <v>427</v>
      </c>
      <c r="AC653" s="16">
        <v>61</v>
      </c>
      <c r="AD653" s="16">
        <v>90</v>
      </c>
      <c r="AF653" s="16">
        <v>355</v>
      </c>
      <c r="AG653" s="16">
        <v>660</v>
      </c>
      <c r="AH653" s="16">
        <v>123</v>
      </c>
      <c r="AI653" s="16">
        <v>120</v>
      </c>
      <c r="AJ653" s="16">
        <v>274</v>
      </c>
      <c r="AK653" s="16">
        <v>44</v>
      </c>
      <c r="AL653" s="16">
        <v>43</v>
      </c>
      <c r="AM653" s="16">
        <v>413</v>
      </c>
      <c r="AO653" s="16">
        <v>321</v>
      </c>
      <c r="AP653" s="16">
        <v>538</v>
      </c>
      <c r="AQ653" s="16">
        <v>134</v>
      </c>
      <c r="AR653" s="16">
        <v>200</v>
      </c>
      <c r="AS653" s="16">
        <v>442</v>
      </c>
      <c r="AT653" s="16">
        <v>36</v>
      </c>
      <c r="AU653" s="16">
        <v>136</v>
      </c>
      <c r="AV653" s="16">
        <v>151</v>
      </c>
      <c r="AW653" s="16">
        <v>75</v>
      </c>
    </row>
    <row r="654" spans="2:49" x14ac:dyDescent="0.35">
      <c r="B654" s="17" t="s">
        <v>268</v>
      </c>
      <c r="C654" s="18">
        <v>7.1784951212595371E-2</v>
      </c>
      <c r="D654" s="18">
        <v>0.12644260728022111</v>
      </c>
      <c r="E654" s="18">
        <v>0.1018203341639238</v>
      </c>
      <c r="F654" s="18">
        <v>9.5476583053704128E-2</v>
      </c>
      <c r="G654" s="18">
        <v>5.6655281438694673E-2</v>
      </c>
      <c r="H654" s="18">
        <v>4.8752752342284052E-2</v>
      </c>
      <c r="I654" s="18">
        <v>3.470137014364482E-2</v>
      </c>
      <c r="K654" s="18">
        <v>8.1525288099717791E-2</v>
      </c>
      <c r="L654" s="18">
        <v>6.3020821361358795E-2</v>
      </c>
      <c r="N654" s="18">
        <v>5.294167301243248E-2</v>
      </c>
      <c r="O654" s="18">
        <v>7.3816729863215289E-2</v>
      </c>
      <c r="P654" s="18">
        <v>6.3443178751576429E-2</v>
      </c>
      <c r="Q654" s="18">
        <v>6.9549079410605244E-2</v>
      </c>
      <c r="R654" s="18">
        <v>9.5024433888448001E-2</v>
      </c>
      <c r="S654" s="18">
        <v>0.28731152565964102</v>
      </c>
      <c r="T654" s="18">
        <v>5.6846766937538748E-2</v>
      </c>
      <c r="V654" s="18">
        <v>3.891918667966468E-2</v>
      </c>
      <c r="W654" s="18">
        <v>0.10815637317989429</v>
      </c>
      <c r="X654" s="18">
        <v>5.636650739415517E-2</v>
      </c>
      <c r="Y654" s="18">
        <v>0.14052042146770249</v>
      </c>
      <c r="Z654" s="18">
        <v>4.8910436483825398E-2</v>
      </c>
      <c r="AA654" s="18">
        <v>6.4623459792037014E-2</v>
      </c>
      <c r="AB654" s="18">
        <v>7.2406068274943905E-2</v>
      </c>
      <c r="AC654" s="18">
        <v>7.1907834738094201E-2</v>
      </c>
      <c r="AD654" s="18">
        <v>3.127056784600598E-2</v>
      </c>
      <c r="AF654" s="18">
        <v>3.6295896418067478E-2</v>
      </c>
      <c r="AG654" s="18">
        <v>8.6951698631959062E-2</v>
      </c>
      <c r="AH654" s="18">
        <v>6.1731696609965601E-2</v>
      </c>
      <c r="AI654" s="18">
        <v>0.1041131489521927</v>
      </c>
      <c r="AJ654" s="18">
        <v>6.3081425294616342E-2</v>
      </c>
      <c r="AK654" s="18">
        <v>0.1210427840153378</v>
      </c>
      <c r="AL654" s="18">
        <v>9.8093132541063166E-2</v>
      </c>
      <c r="AM654" s="18">
        <v>6.9528937691460305E-2</v>
      </c>
      <c r="AO654" s="18">
        <v>5.9279235307858551E-2</v>
      </c>
      <c r="AP654" s="18">
        <v>0.1057411745142573</v>
      </c>
      <c r="AQ654" s="18">
        <v>6.2919603910977659E-2</v>
      </c>
      <c r="AR654" s="18">
        <v>9.3708682982941327E-2</v>
      </c>
      <c r="AS654" s="18">
        <v>4.4768271967583428E-2</v>
      </c>
      <c r="AT654" s="18">
        <v>9.6381687102517558E-2</v>
      </c>
      <c r="AU654" s="18">
        <v>5.4961072990472537E-2</v>
      </c>
      <c r="AV654" s="18">
        <v>4.6447147152185272E-2</v>
      </c>
      <c r="AW654" s="18">
        <v>6.7901460028973182E-2</v>
      </c>
    </row>
    <row r="655" spans="2:49" x14ac:dyDescent="0.35">
      <c r="B655" s="17" t="s">
        <v>144</v>
      </c>
      <c r="C655" s="18">
        <v>0.26851120796590372</v>
      </c>
      <c r="D655" s="18">
        <v>0.38742222750214761</v>
      </c>
      <c r="E655" s="18">
        <v>0.35849414220992781</v>
      </c>
      <c r="F655" s="18">
        <v>0.29040756950151531</v>
      </c>
      <c r="G655" s="18">
        <v>0.2802083075002183</v>
      </c>
      <c r="H655" s="18">
        <v>0.17875333303596239</v>
      </c>
      <c r="I655" s="18">
        <v>0.18941737128468961</v>
      </c>
      <c r="K655" s="18">
        <v>0.27709452673638368</v>
      </c>
      <c r="L655" s="18">
        <v>0.25921251442369941</v>
      </c>
      <c r="N655" s="18">
        <v>0.19481669849138991</v>
      </c>
      <c r="O655" s="18">
        <v>0.28725418473404829</v>
      </c>
      <c r="P655" s="18">
        <v>0.25040772026264208</v>
      </c>
      <c r="Q655" s="18">
        <v>0.32371281509224881</v>
      </c>
      <c r="R655" s="18">
        <v>0.32568878077579078</v>
      </c>
      <c r="S655" s="18">
        <v>0.36051981649978831</v>
      </c>
      <c r="T655" s="18">
        <v>0.1495960861870386</v>
      </c>
      <c r="V655" s="18">
        <v>0.22533401054592991</v>
      </c>
      <c r="W655" s="18">
        <v>0.30480100567596108</v>
      </c>
      <c r="X655" s="18">
        <v>0.33096423579829948</v>
      </c>
      <c r="Y655" s="18">
        <v>0.28627573486165042</v>
      </c>
      <c r="Z655" s="18">
        <v>0.16288228452190009</v>
      </c>
      <c r="AA655" s="18">
        <v>0.27637330016241679</v>
      </c>
      <c r="AB655" s="18">
        <v>0.29358296761334107</v>
      </c>
      <c r="AC655" s="18">
        <v>0.14279872985323019</v>
      </c>
      <c r="AD655" s="18">
        <v>0.23386873311258671</v>
      </c>
      <c r="AF655" s="18">
        <v>0.24269313080874061</v>
      </c>
      <c r="AG655" s="18">
        <v>0.30370710361012743</v>
      </c>
      <c r="AH655" s="18">
        <v>0.31860168037206238</v>
      </c>
      <c r="AI655" s="18">
        <v>0.38445582795601368</v>
      </c>
      <c r="AJ655" s="18">
        <v>0.1878804676079831</v>
      </c>
      <c r="AK655" s="18">
        <v>0.1885877826076027</v>
      </c>
      <c r="AL655" s="18">
        <v>0.14505831423988899</v>
      </c>
      <c r="AM655" s="18">
        <v>0.26077737581574267</v>
      </c>
      <c r="AO655" s="18">
        <v>0.22351091367742121</v>
      </c>
      <c r="AP655" s="18">
        <v>0.33052347558613671</v>
      </c>
      <c r="AQ655" s="18">
        <v>0.34743059983948338</v>
      </c>
      <c r="AR655" s="18">
        <v>0.38095936939065078</v>
      </c>
      <c r="AS655" s="18">
        <v>0.21522074198996141</v>
      </c>
      <c r="AT655" s="18">
        <v>0.23640510464714981</v>
      </c>
      <c r="AU655" s="18">
        <v>0.15671057369681871</v>
      </c>
      <c r="AV655" s="18">
        <v>0.20065297304037369</v>
      </c>
      <c r="AW655" s="18">
        <v>0.24399057222742751</v>
      </c>
    </row>
    <row r="656" spans="2:49" x14ac:dyDescent="0.35">
      <c r="B656" s="17" t="s">
        <v>269</v>
      </c>
      <c r="C656" s="18">
        <v>0.33499526581206751</v>
      </c>
      <c r="D656" s="18">
        <v>0.29072316629624217</v>
      </c>
      <c r="E656" s="18">
        <v>0.29798500673443518</v>
      </c>
      <c r="F656" s="18">
        <v>0.3592680274964874</v>
      </c>
      <c r="G656" s="18">
        <v>0.35803859521704889</v>
      </c>
      <c r="H656" s="18">
        <v>0.34281218477839048</v>
      </c>
      <c r="I656" s="18">
        <v>0.3434533360971912</v>
      </c>
      <c r="K656" s="18">
        <v>0.34393272126989038</v>
      </c>
      <c r="L656" s="18">
        <v>0.32837905005354301</v>
      </c>
      <c r="N656" s="18">
        <v>0.35904443723769752</v>
      </c>
      <c r="O656" s="18">
        <v>0.29812263491028629</v>
      </c>
      <c r="P656" s="18">
        <v>0.34803911868736909</v>
      </c>
      <c r="Q656" s="18">
        <v>0.34277392062504342</v>
      </c>
      <c r="R656" s="18">
        <v>0.37536435428256959</v>
      </c>
      <c r="S656" s="18">
        <v>0.1772246664707896</v>
      </c>
      <c r="T656" s="18">
        <v>0.25358043155192139</v>
      </c>
      <c r="V656" s="18">
        <v>0.36053112320558878</v>
      </c>
      <c r="W656" s="18">
        <v>0.3430806264199357</v>
      </c>
      <c r="X656" s="18">
        <v>0.29913012050050353</v>
      </c>
      <c r="Y656" s="18">
        <v>0.31131895466560289</v>
      </c>
      <c r="Z656" s="18">
        <v>0.4358374478712384</v>
      </c>
      <c r="AA656" s="18">
        <v>0.3315050007149814</v>
      </c>
      <c r="AB656" s="18">
        <v>0.29479124491642639</v>
      </c>
      <c r="AC656" s="18">
        <v>0.2275202945434279</v>
      </c>
      <c r="AD656" s="18">
        <v>0.39703630813435531</v>
      </c>
      <c r="AF656" s="18">
        <v>0.38453742379395611</v>
      </c>
      <c r="AG656" s="18">
        <v>0.35119052836694442</v>
      </c>
      <c r="AH656" s="18">
        <v>0.34432769858808232</v>
      </c>
      <c r="AI656" s="18">
        <v>0.24840881375843671</v>
      </c>
      <c r="AJ656" s="18">
        <v>0.32937194260433961</v>
      </c>
      <c r="AK656" s="18">
        <v>0.4257777682414039</v>
      </c>
      <c r="AL656" s="18">
        <v>0.238041290865046</v>
      </c>
      <c r="AM656" s="18">
        <v>0.29289236513744948</v>
      </c>
      <c r="AO656" s="18">
        <v>0.3846527927542272</v>
      </c>
      <c r="AP656" s="18">
        <v>0.33879117267516429</v>
      </c>
      <c r="AQ656" s="18">
        <v>0.31796054868330581</v>
      </c>
      <c r="AR656" s="18">
        <v>0.31008874322273222</v>
      </c>
      <c r="AS656" s="18">
        <v>0.35479790042512849</v>
      </c>
      <c r="AT656" s="18">
        <v>0.41404429852835911</v>
      </c>
      <c r="AU656" s="18">
        <v>0.2711614016754586</v>
      </c>
      <c r="AV656" s="18">
        <v>0.26610570674841061</v>
      </c>
      <c r="AW656" s="18">
        <v>0.29159372870067302</v>
      </c>
    </row>
    <row r="657" spans="2:49" ht="29" x14ac:dyDescent="0.35">
      <c r="B657" s="17" t="s">
        <v>270</v>
      </c>
      <c r="C657" s="18">
        <v>0.22425360922093321</v>
      </c>
      <c r="D657" s="18">
        <v>8.8868930381779981E-2</v>
      </c>
      <c r="E657" s="18">
        <v>0.1585933587653072</v>
      </c>
      <c r="F657" s="18">
        <v>0.12223805062739659</v>
      </c>
      <c r="G657" s="18">
        <v>0.21466145312659471</v>
      </c>
      <c r="H657" s="18">
        <v>0.32367425525196392</v>
      </c>
      <c r="I657" s="18">
        <v>0.3425154425125958</v>
      </c>
      <c r="K657" s="18">
        <v>0.21834461555728449</v>
      </c>
      <c r="L657" s="18">
        <v>0.23098886492828641</v>
      </c>
      <c r="N657" s="18">
        <v>0.27605153959214512</v>
      </c>
      <c r="O657" s="18">
        <v>0.22846269491010229</v>
      </c>
      <c r="P657" s="18">
        <v>0.26252446783740419</v>
      </c>
      <c r="Q657" s="18">
        <v>0.18614041580508359</v>
      </c>
      <c r="R657" s="18">
        <v>0.1237133648180747</v>
      </c>
      <c r="S657" s="18">
        <v>2.0099909821099549E-2</v>
      </c>
      <c r="T657" s="18">
        <v>0.37752554343146072</v>
      </c>
      <c r="V657" s="18">
        <v>0.32669172729750628</v>
      </c>
      <c r="W657" s="18">
        <v>0.1553039205924778</v>
      </c>
      <c r="X657" s="18">
        <v>0.194091849330325</v>
      </c>
      <c r="Y657" s="18">
        <v>0.13521408200365501</v>
      </c>
      <c r="Z657" s="18">
        <v>0.27148427114598661</v>
      </c>
      <c r="AA657" s="18">
        <v>0.25676856431187828</v>
      </c>
      <c r="AB657" s="18">
        <v>0.1946186028260545</v>
      </c>
      <c r="AC657" s="18">
        <v>0.19026348137262231</v>
      </c>
      <c r="AD657" s="18">
        <v>0.22640586628444859</v>
      </c>
      <c r="AF657" s="18">
        <v>0.27136741275237453</v>
      </c>
      <c r="AG657" s="18">
        <v>0.18880084935203789</v>
      </c>
      <c r="AH657" s="18">
        <v>0.1753675163528351</v>
      </c>
      <c r="AI657" s="18">
        <v>0.113948777530333</v>
      </c>
      <c r="AJ657" s="18">
        <v>0.35064633438009879</v>
      </c>
      <c r="AK657" s="18">
        <v>0.1899239645103836</v>
      </c>
      <c r="AL657" s="18">
        <v>0.17294025548947969</v>
      </c>
      <c r="AM657" s="18">
        <v>0.21203329755780351</v>
      </c>
      <c r="AO657" s="18">
        <v>0.27256477393129153</v>
      </c>
      <c r="AP657" s="18">
        <v>0.1406175588060613</v>
      </c>
      <c r="AQ657" s="18">
        <v>0.1888450542026883</v>
      </c>
      <c r="AR657" s="18">
        <v>9.1507518874943683E-2</v>
      </c>
      <c r="AS657" s="18">
        <v>0.32476490161278959</v>
      </c>
      <c r="AT657" s="18">
        <v>0.21800765383199261</v>
      </c>
      <c r="AU657" s="18">
        <v>0.29141373752861982</v>
      </c>
      <c r="AV657" s="18">
        <v>0.24007575441106241</v>
      </c>
      <c r="AW657" s="18">
        <v>0.29162597432527682</v>
      </c>
    </row>
    <row r="658" spans="2:49" x14ac:dyDescent="0.35">
      <c r="B658" s="17" t="s">
        <v>80</v>
      </c>
      <c r="C658" s="18">
        <v>0.1004549657885003</v>
      </c>
      <c r="D658" s="18">
        <v>0.1065430685396092</v>
      </c>
      <c r="E658" s="18">
        <v>8.3107158126406025E-2</v>
      </c>
      <c r="F658" s="18">
        <v>0.13260976932089641</v>
      </c>
      <c r="G658" s="18">
        <v>9.0436362717443597E-2</v>
      </c>
      <c r="H658" s="18">
        <v>0.106007474591399</v>
      </c>
      <c r="I658" s="18">
        <v>8.9912479961878608E-2</v>
      </c>
      <c r="K658" s="18">
        <v>7.9102848336723597E-2</v>
      </c>
      <c r="L658" s="18">
        <v>0.1183987492331124</v>
      </c>
      <c r="N658" s="18">
        <v>0.1171456516663348</v>
      </c>
      <c r="O658" s="18">
        <v>0.1123437555823476</v>
      </c>
      <c r="P658" s="18">
        <v>7.558551446100803E-2</v>
      </c>
      <c r="Q658" s="18">
        <v>7.7823769067018808E-2</v>
      </c>
      <c r="R658" s="18">
        <v>8.0209066235117032E-2</v>
      </c>
      <c r="S658" s="18">
        <v>0.1548440815486814</v>
      </c>
      <c r="T658" s="18">
        <v>0.16245117189204061</v>
      </c>
      <c r="V658" s="18">
        <v>4.8523952271310233E-2</v>
      </c>
      <c r="W658" s="18">
        <v>8.8658074131731143E-2</v>
      </c>
      <c r="X658" s="18">
        <v>0.1194472869767168</v>
      </c>
      <c r="Y658" s="18">
        <v>0.12667080700138941</v>
      </c>
      <c r="Z658" s="18">
        <v>8.0885559977049687E-2</v>
      </c>
      <c r="AA658" s="18">
        <v>7.0729675018686641E-2</v>
      </c>
      <c r="AB658" s="18">
        <v>0.14460111636923409</v>
      </c>
      <c r="AC658" s="18">
        <v>0.36750965949262498</v>
      </c>
      <c r="AD658" s="18">
        <v>0.1114185246226032</v>
      </c>
      <c r="AF658" s="18">
        <v>6.5106136226861427E-2</v>
      </c>
      <c r="AG658" s="18">
        <v>6.9349820038931503E-2</v>
      </c>
      <c r="AH658" s="18">
        <v>9.9971408077054527E-2</v>
      </c>
      <c r="AI658" s="18">
        <v>0.14907343180302379</v>
      </c>
      <c r="AJ658" s="18">
        <v>6.9019830112962158E-2</v>
      </c>
      <c r="AK658" s="18">
        <v>7.466770062527224E-2</v>
      </c>
      <c r="AL658" s="18">
        <v>0.34586700686452199</v>
      </c>
      <c r="AM658" s="18">
        <v>0.1647680237975441</v>
      </c>
      <c r="AO658" s="18">
        <v>5.9992284329201701E-2</v>
      </c>
      <c r="AP658" s="18">
        <v>8.4326618418380545E-2</v>
      </c>
      <c r="AQ658" s="18">
        <v>8.2844193363544705E-2</v>
      </c>
      <c r="AR658" s="18">
        <v>0.123735685528732</v>
      </c>
      <c r="AS658" s="18">
        <v>6.0448184004537088E-2</v>
      </c>
      <c r="AT658" s="18">
        <v>3.5161255889980973E-2</v>
      </c>
      <c r="AU658" s="18">
        <v>0.22575321410863031</v>
      </c>
      <c r="AV658" s="18">
        <v>0.2467184186479679</v>
      </c>
      <c r="AW658" s="18">
        <v>0.10488826471764939</v>
      </c>
    </row>
    <row r="660" spans="2:49" ht="101.5" x14ac:dyDescent="0.35">
      <c r="B660" s="14" t="s">
        <v>274</v>
      </c>
    </row>
    <row r="661" spans="2:49" x14ac:dyDescent="0.35">
      <c r="B661" s="15" t="s">
        <v>18</v>
      </c>
    </row>
    <row r="662" spans="2:49" x14ac:dyDescent="0.35">
      <c r="B662" s="11" t="s">
        <v>59</v>
      </c>
      <c r="C662" s="16">
        <v>2028</v>
      </c>
      <c r="D662" s="16">
        <v>248</v>
      </c>
      <c r="E662" s="16">
        <v>354</v>
      </c>
      <c r="F662" s="16">
        <v>365</v>
      </c>
      <c r="G662" s="16">
        <v>348</v>
      </c>
      <c r="H662" s="16">
        <v>295</v>
      </c>
      <c r="I662" s="16">
        <v>418</v>
      </c>
      <c r="K662" s="16">
        <v>1004</v>
      </c>
      <c r="L662" s="16">
        <v>1018</v>
      </c>
      <c r="N662" s="16">
        <v>515</v>
      </c>
      <c r="O662" s="16">
        <v>455</v>
      </c>
      <c r="P662" s="16">
        <v>200</v>
      </c>
      <c r="Q662" s="16">
        <v>507</v>
      </c>
      <c r="R662" s="16">
        <v>238</v>
      </c>
      <c r="S662" s="16">
        <v>44</v>
      </c>
      <c r="T662" s="16">
        <v>69</v>
      </c>
      <c r="V662" s="16">
        <v>565</v>
      </c>
      <c r="W662" s="16">
        <v>604</v>
      </c>
      <c r="X662" s="16">
        <v>114</v>
      </c>
      <c r="Y662" s="16">
        <v>70</v>
      </c>
      <c r="Z662" s="16">
        <v>36</v>
      </c>
      <c r="AA662" s="16">
        <v>44</v>
      </c>
      <c r="AB662" s="16">
        <v>442</v>
      </c>
      <c r="AC662" s="16">
        <v>63</v>
      </c>
      <c r="AD662" s="16">
        <v>90</v>
      </c>
      <c r="AF662" s="16">
        <v>336</v>
      </c>
      <c r="AG662" s="16">
        <v>677</v>
      </c>
      <c r="AH662" s="16">
        <v>121</v>
      </c>
      <c r="AI662" s="16">
        <v>125</v>
      </c>
      <c r="AJ662" s="16">
        <v>261</v>
      </c>
      <c r="AK662" s="16">
        <v>43</v>
      </c>
      <c r="AL662" s="16">
        <v>45</v>
      </c>
      <c r="AM662" s="16">
        <v>420</v>
      </c>
      <c r="AO662" s="16">
        <v>312</v>
      </c>
      <c r="AP662" s="16">
        <v>557</v>
      </c>
      <c r="AQ662" s="16">
        <v>134</v>
      </c>
      <c r="AR662" s="16">
        <v>212</v>
      </c>
      <c r="AS662" s="16">
        <v>419</v>
      </c>
      <c r="AT662" s="16">
        <v>33</v>
      </c>
      <c r="AU662" s="16">
        <v>137</v>
      </c>
      <c r="AV662" s="16">
        <v>147</v>
      </c>
      <c r="AW662" s="16">
        <v>77</v>
      </c>
    </row>
    <row r="663" spans="2:49" x14ac:dyDescent="0.35">
      <c r="B663" s="12" t="s">
        <v>60</v>
      </c>
      <c r="C663" s="16">
        <v>2032</v>
      </c>
      <c r="D663" s="16">
        <v>215</v>
      </c>
      <c r="E663" s="16">
        <v>345</v>
      </c>
      <c r="F663" s="16">
        <v>345</v>
      </c>
      <c r="G663" s="16">
        <v>314</v>
      </c>
      <c r="H663" s="16">
        <v>328</v>
      </c>
      <c r="I663" s="16">
        <v>485</v>
      </c>
      <c r="K663" s="16">
        <v>981</v>
      </c>
      <c r="L663" s="16">
        <v>1045</v>
      </c>
      <c r="N663" s="16">
        <v>540</v>
      </c>
      <c r="O663" s="16">
        <v>458</v>
      </c>
      <c r="P663" s="16">
        <v>208</v>
      </c>
      <c r="Q663" s="16">
        <v>495</v>
      </c>
      <c r="R663" s="16">
        <v>222</v>
      </c>
      <c r="S663" s="16">
        <v>37</v>
      </c>
      <c r="T663" s="16">
        <v>71</v>
      </c>
      <c r="V663" s="16">
        <v>598</v>
      </c>
      <c r="W663" s="16">
        <v>590</v>
      </c>
      <c r="X663" s="16">
        <v>115</v>
      </c>
      <c r="Y663" s="16">
        <v>67</v>
      </c>
      <c r="Z663" s="16">
        <v>39</v>
      </c>
      <c r="AA663" s="16">
        <v>44</v>
      </c>
      <c r="AB663" s="16">
        <v>427</v>
      </c>
      <c r="AC663" s="16">
        <v>61</v>
      </c>
      <c r="AD663" s="16">
        <v>90</v>
      </c>
      <c r="AF663" s="16">
        <v>355</v>
      </c>
      <c r="AG663" s="16">
        <v>660</v>
      </c>
      <c r="AH663" s="16">
        <v>123</v>
      </c>
      <c r="AI663" s="16">
        <v>120</v>
      </c>
      <c r="AJ663" s="16">
        <v>274</v>
      </c>
      <c r="AK663" s="16">
        <v>44</v>
      </c>
      <c r="AL663" s="16">
        <v>43</v>
      </c>
      <c r="AM663" s="16">
        <v>413</v>
      </c>
      <c r="AO663" s="16">
        <v>321</v>
      </c>
      <c r="AP663" s="16">
        <v>538</v>
      </c>
      <c r="AQ663" s="16">
        <v>134</v>
      </c>
      <c r="AR663" s="16">
        <v>200</v>
      </c>
      <c r="AS663" s="16">
        <v>442</v>
      </c>
      <c r="AT663" s="16">
        <v>36</v>
      </c>
      <c r="AU663" s="16">
        <v>136</v>
      </c>
      <c r="AV663" s="16">
        <v>151</v>
      </c>
      <c r="AW663" s="16">
        <v>75</v>
      </c>
    </row>
    <row r="664" spans="2:49" x14ac:dyDescent="0.35">
      <c r="B664" s="17" t="s">
        <v>268</v>
      </c>
      <c r="C664" s="18">
        <v>0.14883684976928441</v>
      </c>
      <c r="D664" s="18">
        <v>0.25238138954326211</v>
      </c>
      <c r="E664" s="18">
        <v>0.21989592627197299</v>
      </c>
      <c r="F664" s="18">
        <v>0.15843340066858119</v>
      </c>
      <c r="G664" s="18">
        <v>0.14302086103336059</v>
      </c>
      <c r="H664" s="18">
        <v>9.2584426641793879E-2</v>
      </c>
      <c r="I664" s="18">
        <v>8.7412974414802183E-2</v>
      </c>
      <c r="K664" s="18">
        <v>0.14469780806751789</v>
      </c>
      <c r="L664" s="18">
        <v>0.14999003836207611</v>
      </c>
      <c r="N664" s="18">
        <v>0.1078441921989244</v>
      </c>
      <c r="O664" s="18">
        <v>0.15458811606206629</v>
      </c>
      <c r="P664" s="18">
        <v>0.15993351036820319</v>
      </c>
      <c r="Q664" s="18">
        <v>0.175764937928199</v>
      </c>
      <c r="R664" s="18">
        <v>0.17422524260606839</v>
      </c>
      <c r="S664" s="18">
        <v>0.29184484921930182</v>
      </c>
      <c r="T664" s="18">
        <v>4.9011528869685329E-2</v>
      </c>
      <c r="V664" s="18">
        <v>7.64539289946152E-2</v>
      </c>
      <c r="W664" s="18">
        <v>0.19815640495324091</v>
      </c>
      <c r="X664" s="18">
        <v>0.21066417443970281</v>
      </c>
      <c r="Y664" s="18">
        <v>0.32844077392938981</v>
      </c>
      <c r="Z664" s="18">
        <v>3.1272552048955862E-2</v>
      </c>
      <c r="AA664" s="18">
        <v>0.22236417439186101</v>
      </c>
      <c r="AB664" s="18">
        <v>0.16613470722162019</v>
      </c>
      <c r="AC664" s="18">
        <v>8.3697224119999539E-2</v>
      </c>
      <c r="AD664" s="18">
        <v>7.2369537592476635E-2</v>
      </c>
      <c r="AF664" s="18">
        <v>8.2471167258309483E-2</v>
      </c>
      <c r="AG664" s="18">
        <v>0.1880455320855618</v>
      </c>
      <c r="AH664" s="18">
        <v>0.20642042213437611</v>
      </c>
      <c r="AI664" s="18">
        <v>0.24452975311791461</v>
      </c>
      <c r="AJ664" s="18">
        <v>5.6028991524179478E-2</v>
      </c>
      <c r="AK664" s="18">
        <v>0.22965040340239301</v>
      </c>
      <c r="AL664" s="18">
        <v>0.1022761384195618</v>
      </c>
      <c r="AM664" s="18">
        <v>0.15620301390596439</v>
      </c>
      <c r="AO664" s="18">
        <v>0.103134895248208</v>
      </c>
      <c r="AP664" s="18">
        <v>0.20089837658325049</v>
      </c>
      <c r="AQ664" s="18">
        <v>0.20517728665902671</v>
      </c>
      <c r="AR664" s="18">
        <v>0.33729129254270013</v>
      </c>
      <c r="AS664" s="18">
        <v>6.9533970458075384E-2</v>
      </c>
      <c r="AT664" s="18">
        <v>0.25356473253665568</v>
      </c>
      <c r="AU664" s="18">
        <v>7.8008903551263095E-2</v>
      </c>
      <c r="AV664" s="18">
        <v>7.4332876768098216E-2</v>
      </c>
      <c r="AW664" s="18">
        <v>6.3835456683079425E-2</v>
      </c>
    </row>
    <row r="665" spans="2:49" x14ac:dyDescent="0.35">
      <c r="B665" s="17" t="s">
        <v>144</v>
      </c>
      <c r="C665" s="18">
        <v>0.34525681737735658</v>
      </c>
      <c r="D665" s="18">
        <v>0.38569777811481859</v>
      </c>
      <c r="E665" s="18">
        <v>0.39107943811871998</v>
      </c>
      <c r="F665" s="18">
        <v>0.34428924393974769</v>
      </c>
      <c r="G665" s="18">
        <v>0.32534046251690468</v>
      </c>
      <c r="H665" s="18">
        <v>0.3092510036838787</v>
      </c>
      <c r="I665" s="18">
        <v>0.33270637949448473</v>
      </c>
      <c r="K665" s="18">
        <v>0.34908796951817178</v>
      </c>
      <c r="L665" s="18">
        <v>0.3427930983674683</v>
      </c>
      <c r="N665" s="18">
        <v>0.28823606561245702</v>
      </c>
      <c r="O665" s="18">
        <v>0.34572892145969408</v>
      </c>
      <c r="P665" s="18">
        <v>0.31370737805533577</v>
      </c>
      <c r="Q665" s="18">
        <v>0.39237044516638658</v>
      </c>
      <c r="R665" s="18">
        <v>0.406888008538273</v>
      </c>
      <c r="S665" s="18">
        <v>0.47329249638663312</v>
      </c>
      <c r="T665" s="18">
        <v>0.28069543447195372</v>
      </c>
      <c r="V665" s="18">
        <v>0.29781707512648908</v>
      </c>
      <c r="W665" s="18">
        <v>0.44310726714517529</v>
      </c>
      <c r="X665" s="18">
        <v>0.38125491338822909</v>
      </c>
      <c r="Y665" s="18">
        <v>0.35388277845738803</v>
      </c>
      <c r="Z665" s="18">
        <v>6.9418249276792382E-2</v>
      </c>
      <c r="AA665" s="18">
        <v>0.41947141531144272</v>
      </c>
      <c r="AB665" s="18">
        <v>0.31133145159277298</v>
      </c>
      <c r="AC665" s="18">
        <v>0.24690031387909131</v>
      </c>
      <c r="AD665" s="18">
        <v>0.27889819561952978</v>
      </c>
      <c r="AF665" s="18">
        <v>0.29648539926323519</v>
      </c>
      <c r="AG665" s="18">
        <v>0.45587760894684409</v>
      </c>
      <c r="AH665" s="18">
        <v>0.41207237960904719</v>
      </c>
      <c r="AI665" s="18">
        <v>0.39272615267146121</v>
      </c>
      <c r="AJ665" s="18">
        <v>0.1995103457285097</v>
      </c>
      <c r="AK665" s="18">
        <v>0.35348856692233238</v>
      </c>
      <c r="AL665" s="18">
        <v>0.1991429706811377</v>
      </c>
      <c r="AM665" s="18">
        <v>0.28770481892316568</v>
      </c>
      <c r="AO665" s="18">
        <v>0.33387411142952472</v>
      </c>
      <c r="AP665" s="18">
        <v>0.4617487358932495</v>
      </c>
      <c r="AQ665" s="18">
        <v>0.46116131234023838</v>
      </c>
      <c r="AR665" s="18">
        <v>0.4284311889856714</v>
      </c>
      <c r="AS665" s="18">
        <v>0.21762959551239069</v>
      </c>
      <c r="AT665" s="18">
        <v>0.31938266605913679</v>
      </c>
      <c r="AU665" s="18">
        <v>0.19668752309001411</v>
      </c>
      <c r="AV665" s="18">
        <v>0.30225645120502131</v>
      </c>
      <c r="AW665" s="18">
        <v>0.24995572079832151</v>
      </c>
    </row>
    <row r="666" spans="2:49" x14ac:dyDescent="0.35">
      <c r="B666" s="17" t="s">
        <v>269</v>
      </c>
      <c r="C666" s="18">
        <v>0.27208223937436621</v>
      </c>
      <c r="D666" s="18">
        <v>0.160658314563071</v>
      </c>
      <c r="E666" s="18">
        <v>0.21359547591666669</v>
      </c>
      <c r="F666" s="18">
        <v>0.265999695290279</v>
      </c>
      <c r="G666" s="18">
        <v>0.31218685837769672</v>
      </c>
      <c r="H666" s="18">
        <v>0.29357518344123612</v>
      </c>
      <c r="I666" s="18">
        <v>0.32691357570351509</v>
      </c>
      <c r="K666" s="18">
        <v>0.27541846260192832</v>
      </c>
      <c r="L666" s="18">
        <v>0.2703912998340286</v>
      </c>
      <c r="N666" s="18">
        <v>0.30967139365405499</v>
      </c>
      <c r="O666" s="18">
        <v>0.25717111766482809</v>
      </c>
      <c r="P666" s="18">
        <v>0.27700012574620408</v>
      </c>
      <c r="Q666" s="18">
        <v>0.2462259999201685</v>
      </c>
      <c r="R666" s="18">
        <v>0.29458029513344419</v>
      </c>
      <c r="S666" s="18">
        <v>0.1166080398026632</v>
      </c>
      <c r="T666" s="18">
        <v>0.25899231682432211</v>
      </c>
      <c r="V666" s="18">
        <v>0.37894851425463372</v>
      </c>
      <c r="W666" s="18">
        <v>0.22091665444913949</v>
      </c>
      <c r="X666" s="18">
        <v>0.21945302336035069</v>
      </c>
      <c r="Y666" s="18">
        <v>0.1707775205695182</v>
      </c>
      <c r="Z666" s="18">
        <v>0.52077995058458249</v>
      </c>
      <c r="AA666" s="18">
        <v>0.14098688083881061</v>
      </c>
      <c r="AB666" s="18">
        <v>0.20843661496939739</v>
      </c>
      <c r="AC666" s="18">
        <v>0.17312904023611961</v>
      </c>
      <c r="AD666" s="18">
        <v>0.36445375239073158</v>
      </c>
      <c r="AF666" s="18">
        <v>0.39937880600762848</v>
      </c>
      <c r="AG666" s="18">
        <v>0.20761277653811011</v>
      </c>
      <c r="AH666" s="18">
        <v>0.21738488533157951</v>
      </c>
      <c r="AI666" s="18">
        <v>0.20693922354106059</v>
      </c>
      <c r="AJ666" s="18">
        <v>0.38440837513447218</v>
      </c>
      <c r="AK666" s="18">
        <v>0.14851072198363871</v>
      </c>
      <c r="AL666" s="18">
        <v>0.23810313766238189</v>
      </c>
      <c r="AM666" s="18">
        <v>0.24291830244214541</v>
      </c>
      <c r="AO666" s="18">
        <v>0.3887990584870229</v>
      </c>
      <c r="AP666" s="18">
        <v>0.21117430601075021</v>
      </c>
      <c r="AQ666" s="18">
        <v>0.2057366515215544</v>
      </c>
      <c r="AR666" s="18">
        <v>0.11246635299084839</v>
      </c>
      <c r="AS666" s="18">
        <v>0.37571792371281532</v>
      </c>
      <c r="AT666" s="18">
        <v>0.1223352738416124</v>
      </c>
      <c r="AU666" s="18">
        <v>0.26179186298632312</v>
      </c>
      <c r="AV666" s="18">
        <v>0.21802104774620559</v>
      </c>
      <c r="AW666" s="18">
        <v>0.34070542580236751</v>
      </c>
    </row>
    <row r="667" spans="2:49" ht="29" x14ac:dyDescent="0.35">
      <c r="B667" s="17" t="s">
        <v>270</v>
      </c>
      <c r="C667" s="18">
        <v>0.15415441343646419</v>
      </c>
      <c r="D667" s="18">
        <v>0.1046355136600565</v>
      </c>
      <c r="E667" s="18">
        <v>0.10129238760123251</v>
      </c>
      <c r="F667" s="18">
        <v>0.12572485065568309</v>
      </c>
      <c r="G667" s="18">
        <v>0.1415702635989402</v>
      </c>
      <c r="H667" s="18">
        <v>0.24454557413549369</v>
      </c>
      <c r="I667" s="18">
        <v>0.18085973987878909</v>
      </c>
      <c r="K667" s="18">
        <v>0.17311644285231301</v>
      </c>
      <c r="L667" s="18">
        <v>0.13716912736582751</v>
      </c>
      <c r="N667" s="18">
        <v>0.22205455670462759</v>
      </c>
      <c r="O667" s="18">
        <v>0.1691381818245874</v>
      </c>
      <c r="P667" s="18">
        <v>0.15739399388187719</v>
      </c>
      <c r="Q667" s="18">
        <v>0.1050781333723728</v>
      </c>
      <c r="R667" s="18">
        <v>5.2966394461818382E-2</v>
      </c>
      <c r="S667" s="18">
        <v>4.5111703373428617E-2</v>
      </c>
      <c r="T667" s="18">
        <v>0.24665195071485549</v>
      </c>
      <c r="V667" s="18">
        <v>0.21138842274782549</v>
      </c>
      <c r="W667" s="18">
        <v>7.1468656832293323E-2</v>
      </c>
      <c r="X667" s="18">
        <v>0.1011753565401594</v>
      </c>
      <c r="Y667" s="18">
        <v>7.2060802543933739E-2</v>
      </c>
      <c r="Z667" s="18">
        <v>0.3529885241998062</v>
      </c>
      <c r="AA667" s="18">
        <v>0.11600774994281821</v>
      </c>
      <c r="AB667" s="18">
        <v>0.18491996709220279</v>
      </c>
      <c r="AC667" s="18">
        <v>0.192048538258942</v>
      </c>
      <c r="AD667" s="18">
        <v>0.20402510795265219</v>
      </c>
      <c r="AF667" s="18">
        <v>0.17487023967346321</v>
      </c>
      <c r="AG667" s="18">
        <v>9.3781928396650407E-2</v>
      </c>
      <c r="AH667" s="18">
        <v>7.2834226943910493E-2</v>
      </c>
      <c r="AI667" s="18">
        <v>6.3614008412676254E-2</v>
      </c>
      <c r="AJ667" s="18">
        <v>0.32473206155315371</v>
      </c>
      <c r="AK667" s="18">
        <v>0.109295090174447</v>
      </c>
      <c r="AL667" s="18">
        <v>9.6765691322077851E-2</v>
      </c>
      <c r="AM667" s="18">
        <v>0.18090171527037591</v>
      </c>
      <c r="AO667" s="18">
        <v>0.1262944026509244</v>
      </c>
      <c r="AP667" s="18">
        <v>6.1804673782089557E-2</v>
      </c>
      <c r="AQ667" s="18">
        <v>6.4004251058056197E-2</v>
      </c>
      <c r="AR667" s="18">
        <v>5.9605778928753503E-2</v>
      </c>
      <c r="AS667" s="18">
        <v>0.29630016317031321</v>
      </c>
      <c r="AT667" s="18">
        <v>0.17455219564033941</v>
      </c>
      <c r="AU667" s="18">
        <v>0.26808756642557979</v>
      </c>
      <c r="AV667" s="18">
        <v>0.1529893052160676</v>
      </c>
      <c r="AW667" s="18">
        <v>0.29701911210732529</v>
      </c>
    </row>
    <row r="668" spans="2:49" x14ac:dyDescent="0.35">
      <c r="B668" s="17" t="s">
        <v>80</v>
      </c>
      <c r="C668" s="18">
        <v>7.9669680042528696E-2</v>
      </c>
      <c r="D668" s="18">
        <v>9.6627004118791673E-2</v>
      </c>
      <c r="E668" s="18">
        <v>7.4136772091407607E-2</v>
      </c>
      <c r="F668" s="18">
        <v>0.1055528094457089</v>
      </c>
      <c r="G668" s="18">
        <v>7.7881554473097914E-2</v>
      </c>
      <c r="H668" s="18">
        <v>6.0043812097597501E-2</v>
      </c>
      <c r="I668" s="18">
        <v>7.2107330508408965E-2</v>
      </c>
      <c r="K668" s="18">
        <v>5.7679316960068908E-2</v>
      </c>
      <c r="L668" s="18">
        <v>9.9656436070599458E-2</v>
      </c>
      <c r="N668" s="18">
        <v>7.219379182993596E-2</v>
      </c>
      <c r="O668" s="18">
        <v>7.3373662988823946E-2</v>
      </c>
      <c r="P668" s="18">
        <v>9.196499194837951E-2</v>
      </c>
      <c r="Q668" s="18">
        <v>8.0560483612873116E-2</v>
      </c>
      <c r="R668" s="18">
        <v>7.1340059260396188E-2</v>
      </c>
      <c r="S668" s="18">
        <v>7.3142911217973255E-2</v>
      </c>
      <c r="T668" s="18">
        <v>0.16464876911918341</v>
      </c>
      <c r="V668" s="18">
        <v>3.5392058876436289E-2</v>
      </c>
      <c r="W668" s="18">
        <v>6.6351016620151027E-2</v>
      </c>
      <c r="X668" s="18">
        <v>8.7452532271558067E-2</v>
      </c>
      <c r="Y668" s="18">
        <v>7.4838124499770356E-2</v>
      </c>
      <c r="Z668" s="18">
        <v>2.5540723889863341E-2</v>
      </c>
      <c r="AA668" s="18">
        <v>0.1011697795150678</v>
      </c>
      <c r="AB668" s="18">
        <v>0.12917725912400671</v>
      </c>
      <c r="AC668" s="18">
        <v>0.30422488350584731</v>
      </c>
      <c r="AD668" s="18">
        <v>8.0253406444609793E-2</v>
      </c>
      <c r="AF668" s="18">
        <v>4.6794387797363592E-2</v>
      </c>
      <c r="AG668" s="18">
        <v>5.4682154032833663E-2</v>
      </c>
      <c r="AH668" s="18">
        <v>9.1288085981086481E-2</v>
      </c>
      <c r="AI668" s="18">
        <v>9.2190862256887413E-2</v>
      </c>
      <c r="AJ668" s="18">
        <v>3.5320226059684948E-2</v>
      </c>
      <c r="AK668" s="18">
        <v>0.1590552175171891</v>
      </c>
      <c r="AL668" s="18">
        <v>0.36371206191484068</v>
      </c>
      <c r="AM668" s="18">
        <v>0.13227214945834881</v>
      </c>
      <c r="AO668" s="18">
        <v>4.7897532184320121E-2</v>
      </c>
      <c r="AP668" s="18">
        <v>6.4373907730660346E-2</v>
      </c>
      <c r="AQ668" s="18">
        <v>6.3920498421124211E-2</v>
      </c>
      <c r="AR668" s="18">
        <v>6.2205386552026599E-2</v>
      </c>
      <c r="AS668" s="18">
        <v>4.0818347146405497E-2</v>
      </c>
      <c r="AT668" s="18">
        <v>0.1301651319222559</v>
      </c>
      <c r="AU668" s="18">
        <v>0.19542414394681989</v>
      </c>
      <c r="AV668" s="18">
        <v>0.25240031906460719</v>
      </c>
      <c r="AW668" s="18">
        <v>4.8484284608906053E-2</v>
      </c>
    </row>
    <row r="670" spans="2:49" ht="101.5" x14ac:dyDescent="0.35">
      <c r="B670" s="14" t="s">
        <v>275</v>
      </c>
    </row>
    <row r="671" spans="2:49" x14ac:dyDescent="0.35">
      <c r="B671" s="15" t="s">
        <v>18</v>
      </c>
    </row>
    <row r="672" spans="2:49" x14ac:dyDescent="0.35">
      <c r="B672" s="11" t="s">
        <v>59</v>
      </c>
      <c r="C672" s="16">
        <v>2028</v>
      </c>
      <c r="D672" s="16">
        <v>248</v>
      </c>
      <c r="E672" s="16">
        <v>354</v>
      </c>
      <c r="F672" s="16">
        <v>365</v>
      </c>
      <c r="G672" s="16">
        <v>348</v>
      </c>
      <c r="H672" s="16">
        <v>295</v>
      </c>
      <c r="I672" s="16">
        <v>418</v>
      </c>
      <c r="K672" s="16">
        <v>1004</v>
      </c>
      <c r="L672" s="16">
        <v>1018</v>
      </c>
      <c r="N672" s="16">
        <v>515</v>
      </c>
      <c r="O672" s="16">
        <v>455</v>
      </c>
      <c r="P672" s="16">
        <v>200</v>
      </c>
      <c r="Q672" s="16">
        <v>507</v>
      </c>
      <c r="R672" s="16">
        <v>238</v>
      </c>
      <c r="S672" s="16">
        <v>44</v>
      </c>
      <c r="T672" s="16">
        <v>69</v>
      </c>
      <c r="V672" s="16">
        <v>565</v>
      </c>
      <c r="W672" s="16">
        <v>604</v>
      </c>
      <c r="X672" s="16">
        <v>114</v>
      </c>
      <c r="Y672" s="16">
        <v>70</v>
      </c>
      <c r="Z672" s="16">
        <v>36</v>
      </c>
      <c r="AA672" s="16">
        <v>44</v>
      </c>
      <c r="AB672" s="16">
        <v>442</v>
      </c>
      <c r="AC672" s="16">
        <v>63</v>
      </c>
      <c r="AD672" s="16">
        <v>90</v>
      </c>
      <c r="AF672" s="16">
        <v>336</v>
      </c>
      <c r="AG672" s="16">
        <v>677</v>
      </c>
      <c r="AH672" s="16">
        <v>121</v>
      </c>
      <c r="AI672" s="16">
        <v>125</v>
      </c>
      <c r="AJ672" s="16">
        <v>261</v>
      </c>
      <c r="AK672" s="16">
        <v>43</v>
      </c>
      <c r="AL672" s="16">
        <v>45</v>
      </c>
      <c r="AM672" s="16">
        <v>420</v>
      </c>
      <c r="AO672" s="16">
        <v>312</v>
      </c>
      <c r="AP672" s="16">
        <v>557</v>
      </c>
      <c r="AQ672" s="16">
        <v>134</v>
      </c>
      <c r="AR672" s="16">
        <v>212</v>
      </c>
      <c r="AS672" s="16">
        <v>419</v>
      </c>
      <c r="AT672" s="16">
        <v>33</v>
      </c>
      <c r="AU672" s="16">
        <v>137</v>
      </c>
      <c r="AV672" s="16">
        <v>147</v>
      </c>
      <c r="AW672" s="16">
        <v>77</v>
      </c>
    </row>
    <row r="673" spans="2:49" x14ac:dyDescent="0.35">
      <c r="B673" s="12" t="s">
        <v>60</v>
      </c>
      <c r="C673" s="16">
        <v>2032</v>
      </c>
      <c r="D673" s="16">
        <v>215</v>
      </c>
      <c r="E673" s="16">
        <v>345</v>
      </c>
      <c r="F673" s="16">
        <v>345</v>
      </c>
      <c r="G673" s="16">
        <v>314</v>
      </c>
      <c r="H673" s="16">
        <v>328</v>
      </c>
      <c r="I673" s="16">
        <v>485</v>
      </c>
      <c r="K673" s="16">
        <v>981</v>
      </c>
      <c r="L673" s="16">
        <v>1045</v>
      </c>
      <c r="N673" s="16">
        <v>540</v>
      </c>
      <c r="O673" s="16">
        <v>458</v>
      </c>
      <c r="P673" s="16">
        <v>208</v>
      </c>
      <c r="Q673" s="16">
        <v>495</v>
      </c>
      <c r="R673" s="16">
        <v>222</v>
      </c>
      <c r="S673" s="16">
        <v>37</v>
      </c>
      <c r="T673" s="16">
        <v>71</v>
      </c>
      <c r="V673" s="16">
        <v>598</v>
      </c>
      <c r="W673" s="16">
        <v>590</v>
      </c>
      <c r="X673" s="16">
        <v>115</v>
      </c>
      <c r="Y673" s="16">
        <v>67</v>
      </c>
      <c r="Z673" s="16">
        <v>39</v>
      </c>
      <c r="AA673" s="16">
        <v>44</v>
      </c>
      <c r="AB673" s="16">
        <v>427</v>
      </c>
      <c r="AC673" s="16">
        <v>61</v>
      </c>
      <c r="AD673" s="16">
        <v>90</v>
      </c>
      <c r="AF673" s="16">
        <v>355</v>
      </c>
      <c r="AG673" s="16">
        <v>660</v>
      </c>
      <c r="AH673" s="16">
        <v>123</v>
      </c>
      <c r="AI673" s="16">
        <v>120</v>
      </c>
      <c r="AJ673" s="16">
        <v>274</v>
      </c>
      <c r="AK673" s="16">
        <v>44</v>
      </c>
      <c r="AL673" s="16">
        <v>43</v>
      </c>
      <c r="AM673" s="16">
        <v>413</v>
      </c>
      <c r="AO673" s="16">
        <v>321</v>
      </c>
      <c r="AP673" s="16">
        <v>538</v>
      </c>
      <c r="AQ673" s="16">
        <v>134</v>
      </c>
      <c r="AR673" s="16">
        <v>200</v>
      </c>
      <c r="AS673" s="16">
        <v>442</v>
      </c>
      <c r="AT673" s="16">
        <v>36</v>
      </c>
      <c r="AU673" s="16">
        <v>136</v>
      </c>
      <c r="AV673" s="16">
        <v>151</v>
      </c>
      <c r="AW673" s="16">
        <v>75</v>
      </c>
    </row>
    <row r="674" spans="2:49" x14ac:dyDescent="0.35">
      <c r="B674" s="17" t="s">
        <v>268</v>
      </c>
      <c r="C674" s="18">
        <v>0.1884174132448683</v>
      </c>
      <c r="D674" s="18">
        <v>0.1912926682267205</v>
      </c>
      <c r="E674" s="18">
        <v>0.2648630825389035</v>
      </c>
      <c r="F674" s="18">
        <v>0.20773702859047311</v>
      </c>
      <c r="G674" s="18">
        <v>0.21087659663061969</v>
      </c>
      <c r="H674" s="18">
        <v>0.13332859871985711</v>
      </c>
      <c r="I674" s="18">
        <v>0.1417810405890623</v>
      </c>
      <c r="K674" s="18">
        <v>0.22689782578345369</v>
      </c>
      <c r="L674" s="18">
        <v>0.15328949443562559</v>
      </c>
      <c r="N674" s="18">
        <v>0.14477151981852349</v>
      </c>
      <c r="O674" s="18">
        <v>0.17472856695813421</v>
      </c>
      <c r="P674" s="18">
        <v>0.1645135887630827</v>
      </c>
      <c r="Q674" s="18">
        <v>0.1952800250446845</v>
      </c>
      <c r="R674" s="18">
        <v>0.31893938385770693</v>
      </c>
      <c r="S674" s="18">
        <v>0.39396537496115053</v>
      </c>
      <c r="T674" s="18">
        <v>0.11585121152172941</v>
      </c>
      <c r="V674" s="18">
        <v>0.16349493643818161</v>
      </c>
      <c r="W674" s="18">
        <v>0.24525526381739471</v>
      </c>
      <c r="X674" s="18">
        <v>0.2270250509932005</v>
      </c>
      <c r="Y674" s="18">
        <v>0.22335673817955701</v>
      </c>
      <c r="Z674" s="18">
        <v>7.7763534286884581E-2</v>
      </c>
      <c r="AA674" s="18">
        <v>0.26424117425815258</v>
      </c>
      <c r="AB674" s="18">
        <v>0.15497984838220169</v>
      </c>
      <c r="AC674" s="18">
        <v>9.9533151493024705E-2</v>
      </c>
      <c r="AD674" s="18">
        <v>0.13663146252103439</v>
      </c>
      <c r="AF674" s="18">
        <v>0.1891709923654922</v>
      </c>
      <c r="AG674" s="18">
        <v>0.25846080197965121</v>
      </c>
      <c r="AH674" s="18">
        <v>0.205524037179381</v>
      </c>
      <c r="AI674" s="18">
        <v>0.15917385351696189</v>
      </c>
      <c r="AJ674" s="18">
        <v>0.11827295677534121</v>
      </c>
      <c r="AK674" s="18">
        <v>0.15556547614787861</v>
      </c>
      <c r="AL674" s="18">
        <v>4.0154039635161357E-2</v>
      </c>
      <c r="AM674" s="18">
        <v>0.14459668616505189</v>
      </c>
      <c r="AO674" s="18">
        <v>0.20727607395282491</v>
      </c>
      <c r="AP674" s="18">
        <v>0.27501871721726001</v>
      </c>
      <c r="AQ674" s="18">
        <v>0.20600221087207279</v>
      </c>
      <c r="AR674" s="18">
        <v>0.21441549835401921</v>
      </c>
      <c r="AS674" s="18">
        <v>0.1336684911720161</v>
      </c>
      <c r="AT674" s="18">
        <v>0.17452938990952449</v>
      </c>
      <c r="AU674" s="18">
        <v>0.1079764703736914</v>
      </c>
      <c r="AV674" s="18">
        <v>8.1517720992895698E-2</v>
      </c>
      <c r="AW674" s="18">
        <v>7.5209234925137217E-2</v>
      </c>
    </row>
    <row r="675" spans="2:49" x14ac:dyDescent="0.35">
      <c r="B675" s="17" t="s">
        <v>144</v>
      </c>
      <c r="C675" s="18">
        <v>0.36532704630757301</v>
      </c>
      <c r="D675" s="18">
        <v>0.39243830358720277</v>
      </c>
      <c r="E675" s="18">
        <v>0.34756038769696962</v>
      </c>
      <c r="F675" s="18">
        <v>0.39534728343839959</v>
      </c>
      <c r="G675" s="18">
        <v>0.34938055351588948</v>
      </c>
      <c r="H675" s="18">
        <v>0.33106441351956378</v>
      </c>
      <c r="I675" s="18">
        <v>0.37810827487139559</v>
      </c>
      <c r="K675" s="18">
        <v>0.39035916331049952</v>
      </c>
      <c r="L675" s="18">
        <v>0.34121987390523523</v>
      </c>
      <c r="N675" s="18">
        <v>0.30650005015187393</v>
      </c>
      <c r="O675" s="18">
        <v>0.3722204169251806</v>
      </c>
      <c r="P675" s="18">
        <v>0.36450658631605343</v>
      </c>
      <c r="Q675" s="18">
        <v>0.42921968132492561</v>
      </c>
      <c r="R675" s="18">
        <v>0.37331454193792968</v>
      </c>
      <c r="S675" s="18">
        <v>0.3867394655935078</v>
      </c>
      <c r="T675" s="18">
        <v>0.28918049233135201</v>
      </c>
      <c r="V675" s="18">
        <v>0.36254167775007251</v>
      </c>
      <c r="W675" s="18">
        <v>0.39466195944549842</v>
      </c>
      <c r="X675" s="18">
        <v>0.44119509765074999</v>
      </c>
      <c r="Y675" s="18">
        <v>0.36806932448756779</v>
      </c>
      <c r="Z675" s="18">
        <v>0.29707430604123009</v>
      </c>
      <c r="AA675" s="18">
        <v>0.37850708526468252</v>
      </c>
      <c r="AB675" s="18">
        <v>0.35180713550344311</v>
      </c>
      <c r="AC675" s="18">
        <v>0.2049055307335933</v>
      </c>
      <c r="AD675" s="18">
        <v>0.28961142663332451</v>
      </c>
      <c r="AF675" s="18">
        <v>0.3616490882786571</v>
      </c>
      <c r="AG675" s="18">
        <v>0.41538104615872312</v>
      </c>
      <c r="AH675" s="18">
        <v>0.46719453551424872</v>
      </c>
      <c r="AI675" s="18">
        <v>0.43133006213842218</v>
      </c>
      <c r="AJ675" s="18">
        <v>0.28265584402160898</v>
      </c>
      <c r="AK675" s="18">
        <v>0.31387694798925148</v>
      </c>
      <c r="AL675" s="18">
        <v>0.18263848507644309</v>
      </c>
      <c r="AM675" s="18">
        <v>0.31825113752425482</v>
      </c>
      <c r="AO675" s="18">
        <v>0.38545499698821062</v>
      </c>
      <c r="AP675" s="18">
        <v>0.39557040626356882</v>
      </c>
      <c r="AQ675" s="18">
        <v>0.44118425949085832</v>
      </c>
      <c r="AR675" s="18">
        <v>0.47253287018266937</v>
      </c>
      <c r="AS675" s="18">
        <v>0.29639383811945008</v>
      </c>
      <c r="AT675" s="18">
        <v>0.3443334908844336</v>
      </c>
      <c r="AU675" s="18">
        <v>0.26430233860600499</v>
      </c>
      <c r="AV675" s="18">
        <v>0.31348715814534472</v>
      </c>
      <c r="AW675" s="18">
        <v>0.34485171772381351</v>
      </c>
    </row>
    <row r="676" spans="2:49" x14ac:dyDescent="0.35">
      <c r="B676" s="17" t="s">
        <v>269</v>
      </c>
      <c r="C676" s="18">
        <v>0.22797842977787069</v>
      </c>
      <c r="D676" s="18">
        <v>0.20220853481706411</v>
      </c>
      <c r="E676" s="18">
        <v>0.20856914028316911</v>
      </c>
      <c r="F676" s="18">
        <v>0.1874491798887454</v>
      </c>
      <c r="G676" s="18">
        <v>0.26327485504342479</v>
      </c>
      <c r="H676" s="18">
        <v>0.26875256779312118</v>
      </c>
      <c r="I676" s="18">
        <v>0.2316029628246675</v>
      </c>
      <c r="K676" s="18">
        <v>0.2100378930031695</v>
      </c>
      <c r="L676" s="18">
        <v>0.24435385190312561</v>
      </c>
      <c r="N676" s="18">
        <v>0.26705686577092502</v>
      </c>
      <c r="O676" s="18">
        <v>0.2264469064490012</v>
      </c>
      <c r="P676" s="18">
        <v>0.25936125138209448</v>
      </c>
      <c r="Q676" s="18">
        <v>0.2045709897117142</v>
      </c>
      <c r="R676" s="18">
        <v>0.1805140788647821</v>
      </c>
      <c r="S676" s="18">
        <v>9.4602461418075601E-2</v>
      </c>
      <c r="T676" s="18">
        <v>0.22949494567439691</v>
      </c>
      <c r="V676" s="18">
        <v>0.26195357252809359</v>
      </c>
      <c r="W676" s="18">
        <v>0.20127277449982231</v>
      </c>
      <c r="X676" s="18">
        <v>0.13402879034519111</v>
      </c>
      <c r="Y676" s="18">
        <v>0.23618967514250511</v>
      </c>
      <c r="Z676" s="18">
        <v>0.33282566123074547</v>
      </c>
      <c r="AA676" s="18">
        <v>0.19535349825459911</v>
      </c>
      <c r="AB676" s="18">
        <v>0.2255014328635023</v>
      </c>
      <c r="AC676" s="18">
        <v>0.16920776043754779</v>
      </c>
      <c r="AD676" s="18">
        <v>0.31270797174792853</v>
      </c>
      <c r="AF676" s="18">
        <v>0.26745713493001638</v>
      </c>
      <c r="AG676" s="18">
        <v>0.17593116825237351</v>
      </c>
      <c r="AH676" s="18">
        <v>0.17606838600114019</v>
      </c>
      <c r="AI676" s="18">
        <v>0.20484135827232949</v>
      </c>
      <c r="AJ676" s="18">
        <v>0.30265682171534458</v>
      </c>
      <c r="AK676" s="18">
        <v>0.31186501421492291</v>
      </c>
      <c r="AL676" s="18">
        <v>0.244254518469226</v>
      </c>
      <c r="AM676" s="18">
        <v>0.23924677753034551</v>
      </c>
      <c r="AO676" s="18">
        <v>0.2206478701795484</v>
      </c>
      <c r="AP676" s="18">
        <v>0.20823523663935459</v>
      </c>
      <c r="AQ676" s="18">
        <v>0.2219721301433305</v>
      </c>
      <c r="AR676" s="18">
        <v>0.16306441360490179</v>
      </c>
      <c r="AS676" s="18">
        <v>0.30397523269536769</v>
      </c>
      <c r="AT676" s="18">
        <v>0.31009110714742272</v>
      </c>
      <c r="AU676" s="18">
        <v>0.22195708427347449</v>
      </c>
      <c r="AV676" s="18">
        <v>0.17555721634940549</v>
      </c>
      <c r="AW676" s="18">
        <v>0.21379851196346919</v>
      </c>
    </row>
    <row r="677" spans="2:49" ht="29" x14ac:dyDescent="0.35">
      <c r="B677" s="17" t="s">
        <v>270</v>
      </c>
      <c r="C677" s="18">
        <v>0.12406881451667701</v>
      </c>
      <c r="D677" s="18">
        <v>0.1035275853955894</v>
      </c>
      <c r="E677" s="18">
        <v>9.5009558467230873E-2</v>
      </c>
      <c r="F677" s="18">
        <v>0.1009332271640104</v>
      </c>
      <c r="G677" s="18">
        <v>0.1050348895592563</v>
      </c>
      <c r="H677" s="18">
        <v>0.16418255012723201</v>
      </c>
      <c r="I677" s="18">
        <v>0.1554713501176416</v>
      </c>
      <c r="K677" s="18">
        <v>0.1098537270786398</v>
      </c>
      <c r="L677" s="18">
        <v>0.1380712869643044</v>
      </c>
      <c r="N677" s="18">
        <v>0.17715130329045281</v>
      </c>
      <c r="O677" s="18">
        <v>0.1213026007277602</v>
      </c>
      <c r="P677" s="18">
        <v>0.14193732641211459</v>
      </c>
      <c r="Q677" s="18">
        <v>7.9368127464415461E-2</v>
      </c>
      <c r="R677" s="18">
        <v>6.5515064038614498E-2</v>
      </c>
      <c r="S677" s="18">
        <v>2.7587447698193629E-2</v>
      </c>
      <c r="T677" s="18">
        <v>0.23079251793077701</v>
      </c>
      <c r="V677" s="18">
        <v>0.15803805861636361</v>
      </c>
      <c r="W677" s="18">
        <v>6.9335381676673913E-2</v>
      </c>
      <c r="X677" s="18">
        <v>9.0562533111589669E-2</v>
      </c>
      <c r="Y677" s="18">
        <v>8.7537610414416711E-2</v>
      </c>
      <c r="Z677" s="18">
        <v>0.26679577455127651</v>
      </c>
      <c r="AA677" s="18">
        <v>6.6153319903874866E-2</v>
      </c>
      <c r="AB677" s="18">
        <v>0.14954106520033311</v>
      </c>
      <c r="AC677" s="18">
        <v>0.1643967758703187</v>
      </c>
      <c r="AD677" s="18">
        <v>0.14464900656348559</v>
      </c>
      <c r="AF677" s="18">
        <v>0.1127495677345315</v>
      </c>
      <c r="AG677" s="18">
        <v>8.6414474013023199E-2</v>
      </c>
      <c r="AH677" s="18">
        <v>5.2722757876492311E-2</v>
      </c>
      <c r="AI677" s="18">
        <v>8.4275996312584284E-2</v>
      </c>
      <c r="AJ677" s="18">
        <v>0.25470047077306468</v>
      </c>
      <c r="AK677" s="18">
        <v>9.4433267658935741E-2</v>
      </c>
      <c r="AL677" s="18">
        <v>8.7379698776745965E-2</v>
      </c>
      <c r="AM677" s="18">
        <v>0.1471332554867251</v>
      </c>
      <c r="AO677" s="18">
        <v>0.12625910280968849</v>
      </c>
      <c r="AP677" s="18">
        <v>5.7681902259078398E-2</v>
      </c>
      <c r="AQ677" s="18">
        <v>9.2071573118909525E-2</v>
      </c>
      <c r="AR677" s="18">
        <v>5.3280266444011647E-2</v>
      </c>
      <c r="AS677" s="18">
        <v>0.2044425233697173</v>
      </c>
      <c r="AT677" s="18">
        <v>7.6990502032705146E-2</v>
      </c>
      <c r="AU677" s="18">
        <v>0.2034490439399908</v>
      </c>
      <c r="AV677" s="18">
        <v>0.12438651531691811</v>
      </c>
      <c r="AW677" s="18">
        <v>0.2409848577471882</v>
      </c>
    </row>
    <row r="678" spans="2:49" x14ac:dyDescent="0.35">
      <c r="B678" s="17" t="s">
        <v>80</v>
      </c>
      <c r="C678" s="18">
        <v>9.4208296153010962E-2</v>
      </c>
      <c r="D678" s="18">
        <v>0.11053290797342311</v>
      </c>
      <c r="E678" s="18">
        <v>8.399783101372689E-2</v>
      </c>
      <c r="F678" s="18">
        <v>0.10853328091837131</v>
      </c>
      <c r="G678" s="18">
        <v>7.1433105250809759E-2</v>
      </c>
      <c r="H678" s="18">
        <v>0.1026718698402256</v>
      </c>
      <c r="I678" s="18">
        <v>9.3036371597233047E-2</v>
      </c>
      <c r="K678" s="18">
        <v>6.2851390824237463E-2</v>
      </c>
      <c r="L678" s="18">
        <v>0.1230654927917092</v>
      </c>
      <c r="N678" s="18">
        <v>0.1045202609682247</v>
      </c>
      <c r="O678" s="18">
        <v>0.1053015089399237</v>
      </c>
      <c r="P678" s="18">
        <v>6.9681247126654716E-2</v>
      </c>
      <c r="Q678" s="18">
        <v>9.1561176454260068E-2</v>
      </c>
      <c r="R678" s="18">
        <v>6.1716931300966948E-2</v>
      </c>
      <c r="S678" s="18">
        <v>9.7105250329072343E-2</v>
      </c>
      <c r="T678" s="18">
        <v>0.13468083254174479</v>
      </c>
      <c r="V678" s="18">
        <v>5.3971754667288527E-2</v>
      </c>
      <c r="W678" s="18">
        <v>8.9474620560610688E-2</v>
      </c>
      <c r="X678" s="18">
        <v>0.10718852789926871</v>
      </c>
      <c r="Y678" s="18">
        <v>8.4846651775953547E-2</v>
      </c>
      <c r="Z678" s="18">
        <v>2.5540723889863341E-2</v>
      </c>
      <c r="AA678" s="18">
        <v>9.5744922318691084E-2</v>
      </c>
      <c r="AB678" s="18">
        <v>0.1181705180505199</v>
      </c>
      <c r="AC678" s="18">
        <v>0.36195678146551519</v>
      </c>
      <c r="AD678" s="18">
        <v>0.1164001325342271</v>
      </c>
      <c r="AF678" s="18">
        <v>6.8973216691302755E-2</v>
      </c>
      <c r="AG678" s="18">
        <v>6.3812509596229181E-2</v>
      </c>
      <c r="AH678" s="18">
        <v>9.8490283428737765E-2</v>
      </c>
      <c r="AI678" s="18">
        <v>0.1203787297597021</v>
      </c>
      <c r="AJ678" s="18">
        <v>4.1713906714640432E-2</v>
      </c>
      <c r="AK678" s="18">
        <v>0.12425929398901139</v>
      </c>
      <c r="AL678" s="18">
        <v>0.44557325804242359</v>
      </c>
      <c r="AM678" s="18">
        <v>0.1507721432936226</v>
      </c>
      <c r="AO678" s="18">
        <v>6.0361956069727662E-2</v>
      </c>
      <c r="AP678" s="18">
        <v>6.3493737620738344E-2</v>
      </c>
      <c r="AQ678" s="18">
        <v>3.8769826374828877E-2</v>
      </c>
      <c r="AR678" s="18">
        <v>9.6706951414397918E-2</v>
      </c>
      <c r="AS678" s="18">
        <v>6.1519914643448782E-2</v>
      </c>
      <c r="AT678" s="18">
        <v>9.4055510025914182E-2</v>
      </c>
      <c r="AU678" s="18">
        <v>0.20231506280683831</v>
      </c>
      <c r="AV678" s="18">
        <v>0.3050513891954359</v>
      </c>
      <c r="AW678" s="18">
        <v>0.1251556776403917</v>
      </c>
    </row>
    <row r="680" spans="2:49" ht="101.5" x14ac:dyDescent="0.35">
      <c r="B680" s="14" t="s">
        <v>276</v>
      </c>
    </row>
    <row r="681" spans="2:49" x14ac:dyDescent="0.35">
      <c r="B681" s="15" t="s">
        <v>18</v>
      </c>
    </row>
    <row r="682" spans="2:49" x14ac:dyDescent="0.35">
      <c r="B682" s="11" t="s">
        <v>59</v>
      </c>
      <c r="C682" s="16">
        <v>2028</v>
      </c>
      <c r="D682" s="16">
        <v>248</v>
      </c>
      <c r="E682" s="16">
        <v>354</v>
      </c>
      <c r="F682" s="16">
        <v>365</v>
      </c>
      <c r="G682" s="16">
        <v>348</v>
      </c>
      <c r="H682" s="16">
        <v>295</v>
      </c>
      <c r="I682" s="16">
        <v>418</v>
      </c>
      <c r="K682" s="16">
        <v>1004</v>
      </c>
      <c r="L682" s="16">
        <v>1018</v>
      </c>
      <c r="N682" s="16">
        <v>515</v>
      </c>
      <c r="O682" s="16">
        <v>455</v>
      </c>
      <c r="P682" s="16">
        <v>200</v>
      </c>
      <c r="Q682" s="16">
        <v>507</v>
      </c>
      <c r="R682" s="16">
        <v>238</v>
      </c>
      <c r="S682" s="16">
        <v>44</v>
      </c>
      <c r="T682" s="16">
        <v>69</v>
      </c>
      <c r="V682" s="16">
        <v>565</v>
      </c>
      <c r="W682" s="16">
        <v>604</v>
      </c>
      <c r="X682" s="16">
        <v>114</v>
      </c>
      <c r="Y682" s="16">
        <v>70</v>
      </c>
      <c r="Z682" s="16">
        <v>36</v>
      </c>
      <c r="AA682" s="16">
        <v>44</v>
      </c>
      <c r="AB682" s="16">
        <v>442</v>
      </c>
      <c r="AC682" s="16">
        <v>63</v>
      </c>
      <c r="AD682" s="16">
        <v>90</v>
      </c>
      <c r="AF682" s="16">
        <v>336</v>
      </c>
      <c r="AG682" s="16">
        <v>677</v>
      </c>
      <c r="AH682" s="16">
        <v>121</v>
      </c>
      <c r="AI682" s="16">
        <v>125</v>
      </c>
      <c r="AJ682" s="16">
        <v>261</v>
      </c>
      <c r="AK682" s="16">
        <v>43</v>
      </c>
      <c r="AL682" s="16">
        <v>45</v>
      </c>
      <c r="AM682" s="16">
        <v>420</v>
      </c>
      <c r="AO682" s="16">
        <v>312</v>
      </c>
      <c r="AP682" s="16">
        <v>557</v>
      </c>
      <c r="AQ682" s="16">
        <v>134</v>
      </c>
      <c r="AR682" s="16">
        <v>212</v>
      </c>
      <c r="AS682" s="16">
        <v>419</v>
      </c>
      <c r="AT682" s="16">
        <v>33</v>
      </c>
      <c r="AU682" s="16">
        <v>137</v>
      </c>
      <c r="AV682" s="16">
        <v>147</v>
      </c>
      <c r="AW682" s="16">
        <v>77</v>
      </c>
    </row>
    <row r="683" spans="2:49" x14ac:dyDescent="0.35">
      <c r="B683" s="12" t="s">
        <v>60</v>
      </c>
      <c r="C683" s="16">
        <v>2032</v>
      </c>
      <c r="D683" s="16">
        <v>215</v>
      </c>
      <c r="E683" s="16">
        <v>345</v>
      </c>
      <c r="F683" s="16">
        <v>345</v>
      </c>
      <c r="G683" s="16">
        <v>314</v>
      </c>
      <c r="H683" s="16">
        <v>328</v>
      </c>
      <c r="I683" s="16">
        <v>485</v>
      </c>
      <c r="K683" s="16">
        <v>981</v>
      </c>
      <c r="L683" s="16">
        <v>1045</v>
      </c>
      <c r="N683" s="16">
        <v>540</v>
      </c>
      <c r="O683" s="16">
        <v>458</v>
      </c>
      <c r="P683" s="16">
        <v>208</v>
      </c>
      <c r="Q683" s="16">
        <v>495</v>
      </c>
      <c r="R683" s="16">
        <v>222</v>
      </c>
      <c r="S683" s="16">
        <v>37</v>
      </c>
      <c r="T683" s="16">
        <v>71</v>
      </c>
      <c r="V683" s="16">
        <v>598</v>
      </c>
      <c r="W683" s="16">
        <v>590</v>
      </c>
      <c r="X683" s="16">
        <v>115</v>
      </c>
      <c r="Y683" s="16">
        <v>67</v>
      </c>
      <c r="Z683" s="16">
        <v>39</v>
      </c>
      <c r="AA683" s="16">
        <v>44</v>
      </c>
      <c r="AB683" s="16">
        <v>427</v>
      </c>
      <c r="AC683" s="16">
        <v>61</v>
      </c>
      <c r="AD683" s="16">
        <v>90</v>
      </c>
      <c r="AF683" s="16">
        <v>355</v>
      </c>
      <c r="AG683" s="16">
        <v>660</v>
      </c>
      <c r="AH683" s="16">
        <v>123</v>
      </c>
      <c r="AI683" s="16">
        <v>120</v>
      </c>
      <c r="AJ683" s="16">
        <v>274</v>
      </c>
      <c r="AK683" s="16">
        <v>44</v>
      </c>
      <c r="AL683" s="16">
        <v>43</v>
      </c>
      <c r="AM683" s="16">
        <v>413</v>
      </c>
      <c r="AO683" s="16">
        <v>321</v>
      </c>
      <c r="AP683" s="16">
        <v>538</v>
      </c>
      <c r="AQ683" s="16">
        <v>134</v>
      </c>
      <c r="AR683" s="16">
        <v>200</v>
      </c>
      <c r="AS683" s="16">
        <v>442</v>
      </c>
      <c r="AT683" s="16">
        <v>36</v>
      </c>
      <c r="AU683" s="16">
        <v>136</v>
      </c>
      <c r="AV683" s="16">
        <v>151</v>
      </c>
      <c r="AW683" s="16">
        <v>75</v>
      </c>
    </row>
    <row r="684" spans="2:49" ht="29" x14ac:dyDescent="0.35">
      <c r="B684" s="17" t="s">
        <v>277</v>
      </c>
      <c r="C684" s="18">
        <v>0.66022153873666733</v>
      </c>
      <c r="D684" s="18">
        <v>0.54180560206830974</v>
      </c>
      <c r="E684" s="18">
        <v>0.58132195452580782</v>
      </c>
      <c r="F684" s="18">
        <v>0.57237190980563035</v>
      </c>
      <c r="G684" s="18">
        <v>0.65228571075314512</v>
      </c>
      <c r="H684" s="18">
        <v>0.7382594777070085</v>
      </c>
      <c r="I684" s="18">
        <v>0.78370915954063369</v>
      </c>
      <c r="K684" s="18">
        <v>0.64838842235780181</v>
      </c>
      <c r="L684" s="18">
        <v>0.67204693943982563</v>
      </c>
      <c r="N684" s="18">
        <v>0.67626685907694872</v>
      </c>
      <c r="O684" s="18">
        <v>0.66756717034491364</v>
      </c>
      <c r="P684" s="18">
        <v>0.66624766617326625</v>
      </c>
      <c r="Q684" s="18">
        <v>0.67632828206195039</v>
      </c>
      <c r="R684" s="18">
        <v>0.63538796059384084</v>
      </c>
      <c r="S684" s="18">
        <v>0.47783178897259693</v>
      </c>
      <c r="T684" s="18">
        <v>0.53318800003846989</v>
      </c>
      <c r="V684" s="18">
        <v>0.74225403989205374</v>
      </c>
      <c r="W684" s="18">
        <v>0.60843072161240075</v>
      </c>
      <c r="X684" s="18">
        <v>0.69600249684518978</v>
      </c>
      <c r="Y684" s="18">
        <v>0.61088574978699062</v>
      </c>
      <c r="Z684" s="18">
        <v>0.689077022201529</v>
      </c>
      <c r="AA684" s="18">
        <v>0.68031589250691638</v>
      </c>
      <c r="AB684" s="18">
        <v>0.6392134411817092</v>
      </c>
      <c r="AC684" s="18">
        <v>0.51269739533942316</v>
      </c>
      <c r="AD684" s="18">
        <v>0.62270250196426424</v>
      </c>
      <c r="AF684" s="18">
        <v>0.73402860908721557</v>
      </c>
      <c r="AG684" s="18">
        <v>0.64346065186607504</v>
      </c>
      <c r="AH684" s="18">
        <v>0.67216220878560207</v>
      </c>
      <c r="AI684" s="18">
        <v>0.65338218572682849</v>
      </c>
      <c r="AJ684" s="18">
        <v>0.65613496455434672</v>
      </c>
      <c r="AK684" s="18">
        <v>0.60265572898173003</v>
      </c>
      <c r="AL684" s="18">
        <v>0.41304086612334939</v>
      </c>
      <c r="AM684" s="18">
        <v>0.65644304730659586</v>
      </c>
      <c r="AO684" s="18">
        <v>0.72386550095880853</v>
      </c>
      <c r="AP684" s="18">
        <v>0.59770743916703328</v>
      </c>
      <c r="AQ684" s="18">
        <v>0.69289370006436135</v>
      </c>
      <c r="AR684" s="18">
        <v>0.66407766086206765</v>
      </c>
      <c r="AS684" s="18">
        <v>0.65481959068851603</v>
      </c>
      <c r="AT684" s="18">
        <v>0.70888601519828331</v>
      </c>
      <c r="AU684" s="18">
        <v>0.62353034622969994</v>
      </c>
      <c r="AV684" s="18">
        <v>0.66872679078246999</v>
      </c>
      <c r="AW684" s="18">
        <v>0.82644759612264285</v>
      </c>
    </row>
    <row r="685" spans="2:49" ht="29" x14ac:dyDescent="0.35">
      <c r="B685" s="17" t="s">
        <v>278</v>
      </c>
      <c r="C685" s="18">
        <v>0.49315662622757561</v>
      </c>
      <c r="D685" s="18">
        <v>0.43939180543587403</v>
      </c>
      <c r="E685" s="18">
        <v>0.45064294516225378</v>
      </c>
      <c r="F685" s="18">
        <v>0.47982772771606241</v>
      </c>
      <c r="G685" s="18">
        <v>0.5331671057058277</v>
      </c>
      <c r="H685" s="18">
        <v>0.48411872992319138</v>
      </c>
      <c r="I685" s="18">
        <v>0.5369718986420825</v>
      </c>
      <c r="K685" s="18">
        <v>0.48419464169312842</v>
      </c>
      <c r="L685" s="18">
        <v>0.50240976322816833</v>
      </c>
      <c r="N685" s="18">
        <v>0.48305437647867328</v>
      </c>
      <c r="O685" s="18">
        <v>0.49430141750870288</v>
      </c>
      <c r="P685" s="18">
        <v>0.4905559933517471</v>
      </c>
      <c r="Q685" s="18">
        <v>0.50416195568846311</v>
      </c>
      <c r="R685" s="18">
        <v>0.5187136966947592</v>
      </c>
      <c r="S685" s="18">
        <v>0.42928147236909842</v>
      </c>
      <c r="T685" s="18">
        <v>0.44695265423764902</v>
      </c>
      <c r="V685" s="18">
        <v>0.49073743053925961</v>
      </c>
      <c r="W685" s="18">
        <v>0.50147417227371494</v>
      </c>
      <c r="X685" s="18">
        <v>0.53095961874916087</v>
      </c>
      <c r="Y685" s="18">
        <v>0.41864823424880249</v>
      </c>
      <c r="Z685" s="18">
        <v>0.5147163612790826</v>
      </c>
      <c r="AA685" s="18">
        <v>0.59546056024460281</v>
      </c>
      <c r="AB685" s="18">
        <v>0.47983217549337348</v>
      </c>
      <c r="AC685" s="18">
        <v>0.4136871799674442</v>
      </c>
      <c r="AD685" s="18">
        <v>0.51906818556624634</v>
      </c>
      <c r="AF685" s="18">
        <v>0.48411701088400921</v>
      </c>
      <c r="AG685" s="18">
        <v>0.51648343485781534</v>
      </c>
      <c r="AH685" s="18">
        <v>0.52589889044775262</v>
      </c>
      <c r="AI685" s="18">
        <v>0.46350951420533337</v>
      </c>
      <c r="AJ685" s="18">
        <v>0.47671737953673138</v>
      </c>
      <c r="AK685" s="18">
        <v>0.57913091504547487</v>
      </c>
      <c r="AL685" s="18">
        <v>0.36219648575771107</v>
      </c>
      <c r="AM685" s="18">
        <v>0.47782710310209642</v>
      </c>
      <c r="AO685" s="18">
        <v>0.4998266393950585</v>
      </c>
      <c r="AP685" s="18">
        <v>0.50164192823008502</v>
      </c>
      <c r="AQ685" s="18">
        <v>0.54480758663005768</v>
      </c>
      <c r="AR685" s="18">
        <v>0.51729094898405115</v>
      </c>
      <c r="AS685" s="18">
        <v>0.45506189498632837</v>
      </c>
      <c r="AT685" s="18">
        <v>0.65157929467070852</v>
      </c>
      <c r="AU685" s="18">
        <v>0.40308657606416448</v>
      </c>
      <c r="AV685" s="18">
        <v>0.43577309550075621</v>
      </c>
      <c r="AW685" s="18">
        <v>0.67537779956357791</v>
      </c>
    </row>
    <row r="686" spans="2:49" ht="43.5" x14ac:dyDescent="0.35">
      <c r="B686" s="17" t="s">
        <v>279</v>
      </c>
      <c r="C686" s="18">
        <v>0.37922939258717558</v>
      </c>
      <c r="D686" s="18">
        <v>0.33225415347623088</v>
      </c>
      <c r="E686" s="18">
        <v>0.33877901750868078</v>
      </c>
      <c r="F686" s="18">
        <v>0.34615778304098521</v>
      </c>
      <c r="G686" s="18">
        <v>0.33334652249405511</v>
      </c>
      <c r="H686" s="18">
        <v>0.43657188604359032</v>
      </c>
      <c r="I686" s="18">
        <v>0.44324331075432988</v>
      </c>
      <c r="K686" s="18">
        <v>0.40552029745000751</v>
      </c>
      <c r="L686" s="18">
        <v>0.35562113091062042</v>
      </c>
      <c r="N686" s="18">
        <v>0.41587617707705749</v>
      </c>
      <c r="O686" s="18">
        <v>0.36054803759195347</v>
      </c>
      <c r="P686" s="18">
        <v>0.36615672519977821</v>
      </c>
      <c r="Q686" s="18">
        <v>0.35160500222581842</v>
      </c>
      <c r="R686" s="18">
        <v>0.38211889907667029</v>
      </c>
      <c r="S686" s="18">
        <v>0.56435841004134191</v>
      </c>
      <c r="T686" s="18">
        <v>0.34595698811361703</v>
      </c>
      <c r="V686" s="18">
        <v>0.42256350035718371</v>
      </c>
      <c r="W686" s="18">
        <v>0.33929502119546862</v>
      </c>
      <c r="X686" s="18">
        <v>0.47374450299319959</v>
      </c>
      <c r="Y686" s="18">
        <v>0.32780936485771561</v>
      </c>
      <c r="Z686" s="18">
        <v>0.32951857823085801</v>
      </c>
      <c r="AA686" s="18">
        <v>0.38869788705661701</v>
      </c>
      <c r="AB686" s="18">
        <v>0.38078854735134521</v>
      </c>
      <c r="AC686" s="18">
        <v>0.36115692024621332</v>
      </c>
      <c r="AD686" s="18">
        <v>0.29245007457537581</v>
      </c>
      <c r="AF686" s="18">
        <v>0.40716814485889202</v>
      </c>
      <c r="AG686" s="18">
        <v>0.38653898476804288</v>
      </c>
      <c r="AH686" s="18">
        <v>0.39743080588544472</v>
      </c>
      <c r="AI686" s="18">
        <v>0.37959505975141472</v>
      </c>
      <c r="AJ686" s="18">
        <v>0.34580441293854119</v>
      </c>
      <c r="AK686" s="18">
        <v>0.33827455083959368</v>
      </c>
      <c r="AL686" s="18">
        <v>0.28218878754583848</v>
      </c>
      <c r="AM686" s="18">
        <v>0.37457932413453671</v>
      </c>
      <c r="AO686" s="18">
        <v>0.44177411617381263</v>
      </c>
      <c r="AP686" s="18">
        <v>0.36064869489631862</v>
      </c>
      <c r="AQ686" s="18">
        <v>0.42109953925213989</v>
      </c>
      <c r="AR686" s="18">
        <v>0.34094427401119443</v>
      </c>
      <c r="AS686" s="18">
        <v>0.38467935274975018</v>
      </c>
      <c r="AT686" s="18">
        <v>0.33134127779068251</v>
      </c>
      <c r="AU686" s="18">
        <v>0.34735150963212502</v>
      </c>
      <c r="AV686" s="18">
        <v>0.36252717284906733</v>
      </c>
      <c r="AW686" s="18">
        <v>0.35430903638234579</v>
      </c>
    </row>
    <row r="687" spans="2:49" ht="58" x14ac:dyDescent="0.35">
      <c r="B687" s="17" t="s">
        <v>280</v>
      </c>
      <c r="C687" s="18">
        <v>0.34508806790926361</v>
      </c>
      <c r="D687" s="18">
        <v>0.21095950640897959</v>
      </c>
      <c r="E687" s="18">
        <v>0.20242068388558579</v>
      </c>
      <c r="F687" s="18">
        <v>0.30597798248356017</v>
      </c>
      <c r="G687" s="18">
        <v>0.36055302297250358</v>
      </c>
      <c r="H687" s="18">
        <v>0.40566799799691411</v>
      </c>
      <c r="I687" s="18">
        <v>0.48287934246961839</v>
      </c>
      <c r="K687" s="18">
        <v>0.32750522126545539</v>
      </c>
      <c r="L687" s="18">
        <v>0.3616948193840902</v>
      </c>
      <c r="N687" s="18">
        <v>0.36586248168533703</v>
      </c>
      <c r="O687" s="18">
        <v>0.33836076068000243</v>
      </c>
      <c r="P687" s="18">
        <v>0.4430553003900829</v>
      </c>
      <c r="Q687" s="18">
        <v>0.32394571550294471</v>
      </c>
      <c r="R687" s="18">
        <v>0.29858914641514211</v>
      </c>
      <c r="S687" s="18">
        <v>0.19028902583820731</v>
      </c>
      <c r="T687" s="18">
        <v>0.31630806996682581</v>
      </c>
      <c r="V687" s="18">
        <v>0.43710508162862821</v>
      </c>
      <c r="W687" s="18">
        <v>0.29988565770664521</v>
      </c>
      <c r="X687" s="18">
        <v>0.40131883059023288</v>
      </c>
      <c r="Y687" s="18">
        <v>0.33813040580340759</v>
      </c>
      <c r="Z687" s="18">
        <v>0.44063712612353401</v>
      </c>
      <c r="AA687" s="18">
        <v>0.31058764932146982</v>
      </c>
      <c r="AB687" s="18">
        <v>0.26897735140004048</v>
      </c>
      <c r="AC687" s="18">
        <v>0.2181200160891989</v>
      </c>
      <c r="AD687" s="18">
        <v>0.38579763735227962</v>
      </c>
      <c r="AF687" s="18">
        <v>0.43988362021930599</v>
      </c>
      <c r="AG687" s="18">
        <v>0.32835850329304711</v>
      </c>
      <c r="AH687" s="18">
        <v>0.37736548268559222</v>
      </c>
      <c r="AI687" s="18">
        <v>0.29703892581188279</v>
      </c>
      <c r="AJ687" s="18">
        <v>0.42997562341903123</v>
      </c>
      <c r="AK687" s="18">
        <v>0.26971950983166421</v>
      </c>
      <c r="AL687" s="18">
        <v>0.1878151397730482</v>
      </c>
      <c r="AM687" s="18">
        <v>0.26253716228842888</v>
      </c>
      <c r="AO687" s="18">
        <v>0.40844661010759448</v>
      </c>
      <c r="AP687" s="18">
        <v>0.32143093891271751</v>
      </c>
      <c r="AQ687" s="18">
        <v>0.26912429169437541</v>
      </c>
      <c r="AR687" s="18">
        <v>0.18449326885107581</v>
      </c>
      <c r="AS687" s="18">
        <v>0.4095922556318824</v>
      </c>
      <c r="AT687" s="18">
        <v>0.307740933370095</v>
      </c>
      <c r="AU687" s="18">
        <v>0.27594985206534589</v>
      </c>
      <c r="AV687" s="18">
        <v>0.36446322049472768</v>
      </c>
      <c r="AW687" s="18">
        <v>0.53097826988965569</v>
      </c>
    </row>
    <row r="688" spans="2:49" ht="29" x14ac:dyDescent="0.35">
      <c r="B688" s="17" t="s">
        <v>281</v>
      </c>
      <c r="C688" s="18">
        <v>0.19156612992553021</v>
      </c>
      <c r="D688" s="18">
        <v>0.2005942140418577</v>
      </c>
      <c r="E688" s="18">
        <v>0.23332432839194631</v>
      </c>
      <c r="F688" s="18">
        <v>0.19295787897948161</v>
      </c>
      <c r="G688" s="18">
        <v>0.21359905059372991</v>
      </c>
      <c r="H688" s="18">
        <v>0.18263452693428731</v>
      </c>
      <c r="I688" s="18">
        <v>0.14864534317867001</v>
      </c>
      <c r="K688" s="18">
        <v>0.19838487240478789</v>
      </c>
      <c r="L688" s="18">
        <v>0.18548356107236369</v>
      </c>
      <c r="N688" s="18">
        <v>0.19260395693491039</v>
      </c>
      <c r="O688" s="18">
        <v>0.2031230606505515</v>
      </c>
      <c r="P688" s="18">
        <v>0.16926470011985301</v>
      </c>
      <c r="Q688" s="18">
        <v>0.18106483004830409</v>
      </c>
      <c r="R688" s="18">
        <v>0.20236783140046569</v>
      </c>
      <c r="S688" s="18">
        <v>0.28580733049217172</v>
      </c>
      <c r="T688" s="18">
        <v>0.16461176106343969</v>
      </c>
      <c r="V688" s="18">
        <v>0.17018490812310499</v>
      </c>
      <c r="W688" s="18">
        <v>0.19481645911528889</v>
      </c>
      <c r="X688" s="18">
        <v>0.16813106800829969</v>
      </c>
      <c r="Y688" s="18">
        <v>0.22532010202314309</v>
      </c>
      <c r="Z688" s="18">
        <v>0.19900044428917729</v>
      </c>
      <c r="AA688" s="18">
        <v>0.1679842392020465</v>
      </c>
      <c r="AB688" s="18">
        <v>0.20550431482124121</v>
      </c>
      <c r="AC688" s="18">
        <v>0.18934002786836629</v>
      </c>
      <c r="AD688" s="18">
        <v>0.26095470825747541</v>
      </c>
      <c r="AF688" s="18">
        <v>0.16260476021820169</v>
      </c>
      <c r="AG688" s="18">
        <v>0.20982910477639699</v>
      </c>
      <c r="AH688" s="18">
        <v>0.13957946647221489</v>
      </c>
      <c r="AI688" s="18">
        <v>0.18030896383200029</v>
      </c>
      <c r="AJ688" s="18">
        <v>0.23721585471436829</v>
      </c>
      <c r="AK688" s="18">
        <v>8.5550145985318432E-2</v>
      </c>
      <c r="AL688" s="18">
        <v>0.17252675054832961</v>
      </c>
      <c r="AM688" s="18">
        <v>0.18905028286746459</v>
      </c>
      <c r="AO688" s="18">
        <v>0.13984294153492441</v>
      </c>
      <c r="AP688" s="18">
        <v>0.19908052232740189</v>
      </c>
      <c r="AQ688" s="18">
        <v>0.15411043207135769</v>
      </c>
      <c r="AR688" s="18">
        <v>0.21526966801439759</v>
      </c>
      <c r="AS688" s="18">
        <v>0.24034593565642479</v>
      </c>
      <c r="AT688" s="18">
        <v>6.204497541018953E-2</v>
      </c>
      <c r="AU688" s="18">
        <v>0.1857118119251831</v>
      </c>
      <c r="AV688" s="18">
        <v>0.17599440059011209</v>
      </c>
      <c r="AW688" s="18">
        <v>0.1782515133372915</v>
      </c>
    </row>
    <row r="689" spans="2:49" ht="29" x14ac:dyDescent="0.35">
      <c r="B689" s="17" t="s">
        <v>282</v>
      </c>
      <c r="C689" s="18">
        <v>0.1652407195044879</v>
      </c>
      <c r="D689" s="18">
        <v>0.1549037851933637</v>
      </c>
      <c r="E689" s="18">
        <v>0.19879702839134511</v>
      </c>
      <c r="F689" s="18">
        <v>0.15727004409478501</v>
      </c>
      <c r="G689" s="18">
        <v>0.14252535756569781</v>
      </c>
      <c r="H689" s="18">
        <v>0.2020326280277544</v>
      </c>
      <c r="I689" s="18">
        <v>0.1413907386681289</v>
      </c>
      <c r="K689" s="18">
        <v>0.17389458869141591</v>
      </c>
      <c r="L689" s="18">
        <v>0.1570568953899594</v>
      </c>
      <c r="N689" s="18">
        <v>0.1625128787180502</v>
      </c>
      <c r="O689" s="18">
        <v>0.18680415489698921</v>
      </c>
      <c r="P689" s="18">
        <v>0.17501976288692581</v>
      </c>
      <c r="Q689" s="18">
        <v>0.1415069928264856</v>
      </c>
      <c r="R689" s="18">
        <v>0.14845316884567419</v>
      </c>
      <c r="S689" s="18">
        <v>0.29339106678935889</v>
      </c>
      <c r="T689" s="18">
        <v>0.1689894348838607</v>
      </c>
      <c r="V689" s="18">
        <v>0.1566004400996136</v>
      </c>
      <c r="W689" s="18">
        <v>0.18376917767601</v>
      </c>
      <c r="X689" s="18">
        <v>0.15130783001275061</v>
      </c>
      <c r="Y689" s="18">
        <v>0.14510429556803989</v>
      </c>
      <c r="Z689" s="18">
        <v>0.22819985176664981</v>
      </c>
      <c r="AA689" s="18">
        <v>0.18973766329069019</v>
      </c>
      <c r="AB689" s="18">
        <v>0.14720235043940141</v>
      </c>
      <c r="AC689" s="18">
        <v>0.14253505700379859</v>
      </c>
      <c r="AD689" s="18">
        <v>0.19540167973373429</v>
      </c>
      <c r="AF689" s="18">
        <v>0.16233364706416861</v>
      </c>
      <c r="AG689" s="18">
        <v>0.164246031264071</v>
      </c>
      <c r="AH689" s="18">
        <v>0.18037594620236991</v>
      </c>
      <c r="AI689" s="18">
        <v>0.1430414773020765</v>
      </c>
      <c r="AJ689" s="18">
        <v>0.17722044400094211</v>
      </c>
      <c r="AK689" s="18">
        <v>0.21018773795828569</v>
      </c>
      <c r="AL689" s="18">
        <v>0.12552148849861791</v>
      </c>
      <c r="AM689" s="18">
        <v>0.1626384271628358</v>
      </c>
      <c r="AO689" s="18">
        <v>0.13730235502017291</v>
      </c>
      <c r="AP689" s="18">
        <v>0.1740367949031876</v>
      </c>
      <c r="AQ689" s="18">
        <v>0.16099473416842841</v>
      </c>
      <c r="AR689" s="18">
        <v>0.16126520641098191</v>
      </c>
      <c r="AS689" s="18">
        <v>0.18901019001799349</v>
      </c>
      <c r="AT689" s="18">
        <v>0.23571489416556191</v>
      </c>
      <c r="AU689" s="18">
        <v>0.19612742288055701</v>
      </c>
      <c r="AV689" s="18">
        <v>0.1247690334771802</v>
      </c>
      <c r="AW689" s="18">
        <v>9.141987933290692E-2</v>
      </c>
    </row>
    <row r="690" spans="2:49" ht="43.5" x14ac:dyDescent="0.35">
      <c r="B690" s="17" t="s">
        <v>283</v>
      </c>
      <c r="C690" s="18">
        <v>0.1508288506435336</v>
      </c>
      <c r="D690" s="18">
        <v>0.1261962574535504</v>
      </c>
      <c r="E690" s="18">
        <v>0.19351678040730669</v>
      </c>
      <c r="F690" s="18">
        <v>0.14981429899209489</v>
      </c>
      <c r="G690" s="18">
        <v>0.13312078411429701</v>
      </c>
      <c r="H690" s="18">
        <v>0.16775027775848281</v>
      </c>
      <c r="I690" s="18">
        <v>0.13209214880717249</v>
      </c>
      <c r="K690" s="18">
        <v>0.1458855867852574</v>
      </c>
      <c r="L690" s="18">
        <v>0.15626855412263621</v>
      </c>
      <c r="N690" s="18">
        <v>0.1450484861065765</v>
      </c>
      <c r="O690" s="18">
        <v>0.13204009391078991</v>
      </c>
      <c r="P690" s="18">
        <v>0.10204066624412809</v>
      </c>
      <c r="Q690" s="18">
        <v>0.17162834263584839</v>
      </c>
      <c r="R690" s="18">
        <v>0.17191725395316809</v>
      </c>
      <c r="S690" s="18">
        <v>0.25992981074259169</v>
      </c>
      <c r="T690" s="18">
        <v>0.19158936092804091</v>
      </c>
      <c r="V690" s="18">
        <v>0.14909240456446049</v>
      </c>
      <c r="W690" s="18">
        <v>0.1713753983961408</v>
      </c>
      <c r="X690" s="18">
        <v>0.1678494945274818</v>
      </c>
      <c r="Y690" s="18">
        <v>8.0821924631474362E-2</v>
      </c>
      <c r="Z690" s="18">
        <v>0.10342449614228889</v>
      </c>
      <c r="AA690" s="18">
        <v>0.16657558601479261</v>
      </c>
      <c r="AB690" s="18">
        <v>0.13419744990773461</v>
      </c>
      <c r="AC690" s="18">
        <v>0.13894123414897891</v>
      </c>
      <c r="AD690" s="18">
        <v>0.15781864958584779</v>
      </c>
      <c r="AF690" s="18">
        <v>0.13730637021887329</v>
      </c>
      <c r="AG690" s="18">
        <v>0.17797301348660391</v>
      </c>
      <c r="AH690" s="18">
        <v>0.15377121878534589</v>
      </c>
      <c r="AI690" s="18">
        <v>0.1144631494029448</v>
      </c>
      <c r="AJ690" s="18">
        <v>0.158112906422643</v>
      </c>
      <c r="AK690" s="18">
        <v>0.20879824906401029</v>
      </c>
      <c r="AL690" s="18">
        <v>0.1013367040479702</v>
      </c>
      <c r="AM690" s="18">
        <v>0.1228645896589395</v>
      </c>
      <c r="AO690" s="18">
        <v>0.15170014760963851</v>
      </c>
      <c r="AP690" s="18">
        <v>0.1859819655355244</v>
      </c>
      <c r="AQ690" s="18">
        <v>0.16941661568625019</v>
      </c>
      <c r="AR690" s="18">
        <v>8.9001435330339176E-2</v>
      </c>
      <c r="AS690" s="18">
        <v>0.14630013816237189</v>
      </c>
      <c r="AT690" s="18">
        <v>0.2346095358921918</v>
      </c>
      <c r="AU690" s="18">
        <v>0.13769599228213461</v>
      </c>
      <c r="AV690" s="18">
        <v>0.13576880769996369</v>
      </c>
      <c r="AW690" s="18">
        <v>6.7287075477803687E-2</v>
      </c>
    </row>
    <row r="691" spans="2:49" ht="43.5" x14ac:dyDescent="0.35">
      <c r="B691" s="17" t="s">
        <v>284</v>
      </c>
      <c r="C691" s="18">
        <v>0.11669845513435741</v>
      </c>
      <c r="D691" s="18">
        <v>0.19644878487518849</v>
      </c>
      <c r="E691" s="18">
        <v>0.18862900832662069</v>
      </c>
      <c r="F691" s="18">
        <v>0.1185005929165915</v>
      </c>
      <c r="G691" s="18">
        <v>9.8477794643337807E-2</v>
      </c>
      <c r="H691" s="18">
        <v>8.1334587763832858E-2</v>
      </c>
      <c r="I691" s="18">
        <v>6.4630799488249221E-2</v>
      </c>
      <c r="K691" s="18">
        <v>0.127242439322759</v>
      </c>
      <c r="L691" s="18">
        <v>0.1059817870034024</v>
      </c>
      <c r="N691" s="18">
        <v>8.623832430485108E-2</v>
      </c>
      <c r="O691" s="18">
        <v>0.12219415670327261</v>
      </c>
      <c r="P691" s="18">
        <v>0.10028340159106219</v>
      </c>
      <c r="Q691" s="18">
        <v>0.13764176663950081</v>
      </c>
      <c r="R691" s="18">
        <v>0.14942804063346621</v>
      </c>
      <c r="S691" s="18">
        <v>0.1532215333427116</v>
      </c>
      <c r="T691" s="18">
        <v>9.3817993036226233E-2</v>
      </c>
      <c r="V691" s="18">
        <v>0.1040558695413223</v>
      </c>
      <c r="W691" s="18">
        <v>0.12585124182720711</v>
      </c>
      <c r="X691" s="18">
        <v>0.1068026617850603</v>
      </c>
      <c r="Y691" s="18">
        <v>0.13709189740946701</v>
      </c>
      <c r="Z691" s="18">
        <v>0.14784347338808809</v>
      </c>
      <c r="AA691" s="18">
        <v>6.7097750632491085E-2</v>
      </c>
      <c r="AB691" s="18">
        <v>0.12413479786581789</v>
      </c>
      <c r="AC691" s="18">
        <v>4.0934090152799057E-2</v>
      </c>
      <c r="AD691" s="18">
        <v>0.16540745874744611</v>
      </c>
      <c r="AF691" s="18">
        <v>0.1091955198490589</v>
      </c>
      <c r="AG691" s="18">
        <v>0.12701916859377491</v>
      </c>
      <c r="AH691" s="18">
        <v>0.11607073369960461</v>
      </c>
      <c r="AI691" s="18">
        <v>0.1141237705435289</v>
      </c>
      <c r="AJ691" s="18">
        <v>0.16590698435803961</v>
      </c>
      <c r="AK691" s="18">
        <v>6.4218666108804043E-2</v>
      </c>
      <c r="AL691" s="18">
        <v>2.1371175675796571E-2</v>
      </c>
      <c r="AM691" s="18">
        <v>9.0427187998212491E-2</v>
      </c>
      <c r="AO691" s="18">
        <v>0.1061845878169731</v>
      </c>
      <c r="AP691" s="18">
        <v>0.14160850532682859</v>
      </c>
      <c r="AQ691" s="18">
        <v>0.15123020346954891</v>
      </c>
      <c r="AR691" s="18">
        <v>0.12331825843480231</v>
      </c>
      <c r="AS691" s="18">
        <v>0.13408285240066589</v>
      </c>
      <c r="AT691" s="18">
        <v>5.069719444235736E-2</v>
      </c>
      <c r="AU691" s="18">
        <v>5.205943643391512E-2</v>
      </c>
      <c r="AV691" s="18">
        <v>4.8325820281964318E-2</v>
      </c>
      <c r="AW691" s="18">
        <v>8.6968007071050332E-2</v>
      </c>
    </row>
    <row r="692" spans="2:49" ht="29" x14ac:dyDescent="0.35">
      <c r="B692" s="17" t="s">
        <v>285</v>
      </c>
      <c r="C692" s="18">
        <v>5.4803756616893531E-2</v>
      </c>
      <c r="D692" s="18">
        <v>8.6575176476698615E-2</v>
      </c>
      <c r="E692" s="18">
        <v>8.8048239720862551E-2</v>
      </c>
      <c r="F692" s="18">
        <v>8.3934148467616557E-2</v>
      </c>
      <c r="G692" s="18">
        <v>3.9452845488170858E-2</v>
      </c>
      <c r="H692" s="18">
        <v>3.8212314488173943E-2</v>
      </c>
      <c r="I692" s="18">
        <v>1.748786300131017E-2</v>
      </c>
      <c r="K692" s="18">
        <v>6.5647195446012649E-2</v>
      </c>
      <c r="L692" s="18">
        <v>4.4173836878395288E-2</v>
      </c>
      <c r="N692" s="18">
        <v>4.7135668497342298E-2</v>
      </c>
      <c r="O692" s="18">
        <v>4.8179834995911712E-2</v>
      </c>
      <c r="P692" s="18">
        <v>3.0494800167382131E-2</v>
      </c>
      <c r="Q692" s="18">
        <v>6.3299978244783409E-2</v>
      </c>
      <c r="R692" s="18">
        <v>7.8467825875516442E-2</v>
      </c>
      <c r="S692" s="18">
        <v>0.1162856353966176</v>
      </c>
      <c r="T692" s="18">
        <v>6.2021509247097657E-2</v>
      </c>
      <c r="V692" s="18">
        <v>4.7046023325733197E-2</v>
      </c>
      <c r="W692" s="18">
        <v>7.0384426275689305E-2</v>
      </c>
      <c r="X692" s="18">
        <v>3.3093001444869402E-2</v>
      </c>
      <c r="Y692" s="18">
        <v>8.3602894715923026E-2</v>
      </c>
      <c r="Z692" s="18">
        <v>8.8789411924901779E-2</v>
      </c>
      <c r="AA692" s="18">
        <v>3.8442913540354208E-2</v>
      </c>
      <c r="AB692" s="18">
        <v>5.1464768485779348E-2</v>
      </c>
      <c r="AC692" s="18">
        <v>3.3928167399978143E-2</v>
      </c>
      <c r="AD692" s="18">
        <v>3.398260795970947E-2</v>
      </c>
      <c r="AF692" s="18">
        <v>4.892248027547421E-2</v>
      </c>
      <c r="AG692" s="18">
        <v>5.6528079669938128E-2</v>
      </c>
      <c r="AH692" s="18">
        <v>5.9616782298914241E-2</v>
      </c>
      <c r="AI692" s="18">
        <v>6.2590491585490918E-2</v>
      </c>
      <c r="AJ692" s="18">
        <v>5.7976887703407858E-2</v>
      </c>
      <c r="AK692" s="18">
        <v>8.7962870826588116E-2</v>
      </c>
      <c r="AL692" s="18">
        <v>7.817144095987727E-2</v>
      </c>
      <c r="AM692" s="18">
        <v>4.5352999812414863E-2</v>
      </c>
      <c r="AO692" s="18">
        <v>4.1945620918226602E-2</v>
      </c>
      <c r="AP692" s="18">
        <v>7.9654108135242568E-2</v>
      </c>
      <c r="AQ692" s="18">
        <v>6.2019143050945767E-2</v>
      </c>
      <c r="AR692" s="18">
        <v>3.9545532639929673E-2</v>
      </c>
      <c r="AS692" s="18">
        <v>5.3421757522746451E-2</v>
      </c>
      <c r="AT692" s="18">
        <v>5.3514622131298033E-2</v>
      </c>
      <c r="AU692" s="18">
        <v>6.0831235485479862E-2</v>
      </c>
      <c r="AV692" s="18">
        <v>2.7183521645468899E-2</v>
      </c>
      <c r="AW692" s="18">
        <v>1.252979577645104E-2</v>
      </c>
    </row>
    <row r="693" spans="2:49" x14ac:dyDescent="0.35">
      <c r="B693" s="17" t="s">
        <v>80</v>
      </c>
      <c r="C693" s="18">
        <v>4.5001135479448659E-2</v>
      </c>
      <c r="D693" s="18">
        <v>6.5821332635684238E-2</v>
      </c>
      <c r="E693" s="18">
        <v>5.0661478577363417E-2</v>
      </c>
      <c r="F693" s="18">
        <v>6.528087631179047E-2</v>
      </c>
      <c r="G693" s="18">
        <v>5.3537957218697321E-2</v>
      </c>
      <c r="H693" s="18">
        <v>3.0912942673601701E-2</v>
      </c>
      <c r="I693" s="18">
        <v>2.1314365505857011E-2</v>
      </c>
      <c r="K693" s="18">
        <v>3.9348645044128099E-2</v>
      </c>
      <c r="L693" s="18">
        <v>4.9466050950750948E-2</v>
      </c>
      <c r="N693" s="18">
        <v>4.1874521910715543E-2</v>
      </c>
      <c r="O693" s="18">
        <v>4.6808407768852339E-2</v>
      </c>
      <c r="P693" s="18">
        <v>3.8997383701747872E-2</v>
      </c>
      <c r="Q693" s="18">
        <v>4.6231149028261982E-2</v>
      </c>
      <c r="R693" s="18">
        <v>2.8844900121690761E-2</v>
      </c>
      <c r="S693" s="18">
        <v>2.3574384813953859E-2</v>
      </c>
      <c r="T693" s="18">
        <v>0.12813952165735379</v>
      </c>
      <c r="V693" s="18">
        <v>1.4566605691377891E-2</v>
      </c>
      <c r="W693" s="18">
        <v>3.9422101704677678E-2</v>
      </c>
      <c r="X693" s="18">
        <v>3.3927453828290433E-2</v>
      </c>
      <c r="Y693" s="18">
        <v>4.1307026218767383E-2</v>
      </c>
      <c r="Z693" s="18">
        <v>2.5540723889863341E-2</v>
      </c>
      <c r="AA693" s="18">
        <v>2.815645121086285E-2</v>
      </c>
      <c r="AB693" s="18">
        <v>8.5381251487218812E-2</v>
      </c>
      <c r="AC693" s="18">
        <v>0.21587621999395989</v>
      </c>
      <c r="AD693" s="18">
        <v>9.7598066675913964E-3</v>
      </c>
      <c r="AF693" s="18">
        <v>1.7140875944059851E-2</v>
      </c>
      <c r="AG693" s="18">
        <v>3.1386011851935361E-2</v>
      </c>
      <c r="AH693" s="18">
        <v>1.4714011260320081E-2</v>
      </c>
      <c r="AI693" s="18">
        <v>3.940329196072298E-2</v>
      </c>
      <c r="AJ693" s="18">
        <v>7.1593333800940148E-3</v>
      </c>
      <c r="AK693" s="18">
        <v>7.466770062527224E-2</v>
      </c>
      <c r="AL693" s="18">
        <v>0.2987056928261988</v>
      </c>
      <c r="AM693" s="18">
        <v>9.6995736894027962E-2</v>
      </c>
      <c r="AO693" s="18">
        <v>2.384939699877937E-2</v>
      </c>
      <c r="AP693" s="18">
        <v>3.9531425577777252E-2</v>
      </c>
      <c r="AQ693" s="18">
        <v>3.485058460743392E-2</v>
      </c>
      <c r="AR693" s="18">
        <v>4.28166725747052E-2</v>
      </c>
      <c r="AS693" s="18">
        <v>2.1140489089095011E-2</v>
      </c>
      <c r="AT693" s="18">
        <v>3.5161255889980973E-2</v>
      </c>
      <c r="AU693" s="18">
        <v>0.12953999154421481</v>
      </c>
      <c r="AV693" s="18">
        <v>0.1400301169654522</v>
      </c>
      <c r="AW693" s="18">
        <v>0</v>
      </c>
    </row>
    <row r="694" spans="2:49" ht="43.5" x14ac:dyDescent="0.35">
      <c r="B694" s="17" t="s">
        <v>286</v>
      </c>
      <c r="C694" s="18">
        <v>3.5072275010360893E-2</v>
      </c>
      <c r="D694" s="18">
        <v>3.4318327200549843E-2</v>
      </c>
      <c r="E694" s="18">
        <v>3.0914974133107651E-2</v>
      </c>
      <c r="F694" s="18">
        <v>4.1686262012905179E-2</v>
      </c>
      <c r="G694" s="18">
        <v>4.4650188853930677E-2</v>
      </c>
      <c r="H694" s="18">
        <v>2.5293243918338079E-2</v>
      </c>
      <c r="I694" s="18">
        <v>3.4080666967801272E-2</v>
      </c>
      <c r="K694" s="18">
        <v>3.4795278415906648E-2</v>
      </c>
      <c r="L694" s="18">
        <v>3.5518092027617368E-2</v>
      </c>
      <c r="N694" s="18">
        <v>3.071604093053026E-2</v>
      </c>
      <c r="O694" s="18">
        <v>3.3263812963453369E-2</v>
      </c>
      <c r="P694" s="18">
        <v>5.2289297078131007E-2</v>
      </c>
      <c r="Q694" s="18">
        <v>3.8074565863186957E-2</v>
      </c>
      <c r="R694" s="18">
        <v>3.1732749565217509E-2</v>
      </c>
      <c r="S694" s="18">
        <v>2.4403699500344749E-2</v>
      </c>
      <c r="T694" s="18">
        <v>2.441272150610177E-2</v>
      </c>
      <c r="V694" s="18">
        <v>3.852320693811144E-2</v>
      </c>
      <c r="W694" s="18">
        <v>3.7929993265100943E-2</v>
      </c>
      <c r="X694" s="18">
        <v>8.3230066912383452E-3</v>
      </c>
      <c r="Y694" s="18">
        <v>1.248436401104836E-2</v>
      </c>
      <c r="Z694" s="18">
        <v>2.7312540399497799E-2</v>
      </c>
      <c r="AA694" s="18">
        <v>0</v>
      </c>
      <c r="AB694" s="18">
        <v>3.9233185840585057E-2</v>
      </c>
      <c r="AC694" s="18">
        <v>4.4387051575677267E-2</v>
      </c>
      <c r="AD694" s="18">
        <v>3.8862630832538742E-2</v>
      </c>
      <c r="AF694" s="18">
        <v>4.2945449342701218E-2</v>
      </c>
      <c r="AG694" s="18">
        <v>2.994757987926245E-2</v>
      </c>
      <c r="AH694" s="18">
        <v>2.528508360649236E-2</v>
      </c>
      <c r="AI694" s="18">
        <v>2.7346618049544889E-2</v>
      </c>
      <c r="AJ694" s="18">
        <v>4.8713966638929518E-2</v>
      </c>
      <c r="AK694" s="18">
        <v>0</v>
      </c>
      <c r="AL694" s="18">
        <v>4.6851285180601963E-2</v>
      </c>
      <c r="AM694" s="18">
        <v>3.5101956556398958E-2</v>
      </c>
      <c r="AO694" s="18">
        <v>4.1446172274492932E-2</v>
      </c>
      <c r="AP694" s="18">
        <v>2.886726962414423E-2</v>
      </c>
      <c r="AQ694" s="18">
        <v>1.551886774762843E-2</v>
      </c>
      <c r="AR694" s="18">
        <v>2.2332828716645901E-2</v>
      </c>
      <c r="AS694" s="18">
        <v>4.6081210929075342E-2</v>
      </c>
      <c r="AT694" s="18">
        <v>0</v>
      </c>
      <c r="AU694" s="18">
        <v>5.0418169391485218E-2</v>
      </c>
      <c r="AV694" s="18">
        <v>3.8830831490841829E-2</v>
      </c>
      <c r="AW694" s="18">
        <v>3.7512496039900048E-2</v>
      </c>
    </row>
    <row r="695" spans="2:49" ht="43.5" x14ac:dyDescent="0.35">
      <c r="B695" s="17" t="s">
        <v>287</v>
      </c>
      <c r="C695" s="18">
        <v>1.7418459905041699E-2</v>
      </c>
      <c r="D695" s="18">
        <v>4.1425505796701442E-2</v>
      </c>
      <c r="E695" s="18">
        <v>1.8848211383613839E-2</v>
      </c>
      <c r="F695" s="18">
        <v>1.147064363100507E-2</v>
      </c>
      <c r="G695" s="18">
        <v>2.4558627050650761E-2</v>
      </c>
      <c r="H695" s="18">
        <v>8.9033770689932578E-3</v>
      </c>
      <c r="I695" s="18">
        <v>1.114205106325155E-2</v>
      </c>
      <c r="K695" s="18">
        <v>1.8839022011033841E-2</v>
      </c>
      <c r="L695" s="18">
        <v>1.6177078662189551E-2</v>
      </c>
      <c r="N695" s="18">
        <v>1.378986151961829E-2</v>
      </c>
      <c r="O695" s="18">
        <v>1.9213009308982169E-2</v>
      </c>
      <c r="P695" s="18">
        <v>2.6418067811559059E-2</v>
      </c>
      <c r="Q695" s="18">
        <v>2.058406629805987E-2</v>
      </c>
      <c r="R695" s="18">
        <v>1.2132660861176521E-2</v>
      </c>
      <c r="S695" s="18">
        <v>0</v>
      </c>
      <c r="T695" s="18">
        <v>1.056104199416366E-2</v>
      </c>
      <c r="V695" s="18">
        <v>6.8014373249897977E-3</v>
      </c>
      <c r="W695" s="18">
        <v>2.703943815376831E-2</v>
      </c>
      <c r="X695" s="18">
        <v>1.148532916938297E-2</v>
      </c>
      <c r="Y695" s="18">
        <v>5.8433744922081803E-2</v>
      </c>
      <c r="Z695" s="18">
        <v>0</v>
      </c>
      <c r="AA695" s="18">
        <v>4.6104570985566327E-2</v>
      </c>
      <c r="AB695" s="18">
        <v>1.4619486939500621E-2</v>
      </c>
      <c r="AC695" s="18">
        <v>0</v>
      </c>
      <c r="AD695" s="18">
        <v>2.0683695439696888E-2</v>
      </c>
      <c r="AF695" s="18">
        <v>6.2292466277568976E-3</v>
      </c>
      <c r="AG695" s="18">
        <v>1.7655187288640309E-2</v>
      </c>
      <c r="AH695" s="18">
        <v>2.4648740488200201E-2</v>
      </c>
      <c r="AI695" s="18">
        <v>5.0585387684464987E-2</v>
      </c>
      <c r="AJ695" s="18">
        <v>6.6179729873629273E-3</v>
      </c>
      <c r="AK695" s="18">
        <v>4.6715681036463029E-2</v>
      </c>
      <c r="AL695" s="18">
        <v>0</v>
      </c>
      <c r="AM695" s="18">
        <v>2.0772217230515339E-2</v>
      </c>
      <c r="AO695" s="18">
        <v>1.20529605299971E-2</v>
      </c>
      <c r="AP695" s="18">
        <v>1.779273567683496E-2</v>
      </c>
      <c r="AQ695" s="18">
        <v>1.7390419897730141E-2</v>
      </c>
      <c r="AR695" s="18">
        <v>5.9760194280599428E-2</v>
      </c>
      <c r="AS695" s="18">
        <v>6.4567526459313462E-3</v>
      </c>
      <c r="AT695" s="18">
        <v>2.810763649445246E-2</v>
      </c>
      <c r="AU695" s="18">
        <v>1.5212336077390811E-2</v>
      </c>
      <c r="AV695" s="18">
        <v>5.2184217993182366E-3</v>
      </c>
      <c r="AW695" s="18">
        <v>1.295162409438768E-2</v>
      </c>
    </row>
    <row r="697" spans="2:49" ht="87" x14ac:dyDescent="0.35">
      <c r="B697" s="14" t="s">
        <v>288</v>
      </c>
    </row>
    <row r="698" spans="2:49" x14ac:dyDescent="0.35">
      <c r="B698" s="15" t="s">
        <v>18</v>
      </c>
    </row>
    <row r="699" spans="2:49" x14ac:dyDescent="0.35">
      <c r="B699" s="11" t="s">
        <v>59</v>
      </c>
      <c r="C699" s="16">
        <v>2028</v>
      </c>
      <c r="D699" s="16">
        <v>248</v>
      </c>
      <c r="E699" s="16">
        <v>354</v>
      </c>
      <c r="F699" s="16">
        <v>365</v>
      </c>
      <c r="G699" s="16">
        <v>348</v>
      </c>
      <c r="H699" s="16">
        <v>295</v>
      </c>
      <c r="I699" s="16">
        <v>418</v>
      </c>
      <c r="K699" s="16">
        <v>1004</v>
      </c>
      <c r="L699" s="16">
        <v>1018</v>
      </c>
      <c r="N699" s="16">
        <v>515</v>
      </c>
      <c r="O699" s="16">
        <v>455</v>
      </c>
      <c r="P699" s="16">
        <v>200</v>
      </c>
      <c r="Q699" s="16">
        <v>507</v>
      </c>
      <c r="R699" s="16">
        <v>238</v>
      </c>
      <c r="S699" s="16">
        <v>44</v>
      </c>
      <c r="T699" s="16">
        <v>69</v>
      </c>
      <c r="V699" s="16">
        <v>565</v>
      </c>
      <c r="W699" s="16">
        <v>604</v>
      </c>
      <c r="X699" s="16">
        <v>114</v>
      </c>
      <c r="Y699" s="16">
        <v>70</v>
      </c>
      <c r="Z699" s="16">
        <v>36</v>
      </c>
      <c r="AA699" s="16">
        <v>44</v>
      </c>
      <c r="AB699" s="16">
        <v>442</v>
      </c>
      <c r="AC699" s="16">
        <v>63</v>
      </c>
      <c r="AD699" s="16">
        <v>90</v>
      </c>
      <c r="AF699" s="16">
        <v>336</v>
      </c>
      <c r="AG699" s="16">
        <v>677</v>
      </c>
      <c r="AH699" s="16">
        <v>121</v>
      </c>
      <c r="AI699" s="16">
        <v>125</v>
      </c>
      <c r="AJ699" s="16">
        <v>261</v>
      </c>
      <c r="AK699" s="16">
        <v>43</v>
      </c>
      <c r="AL699" s="16">
        <v>45</v>
      </c>
      <c r="AM699" s="16">
        <v>420</v>
      </c>
      <c r="AO699" s="16">
        <v>312</v>
      </c>
      <c r="AP699" s="16">
        <v>557</v>
      </c>
      <c r="AQ699" s="16">
        <v>134</v>
      </c>
      <c r="AR699" s="16">
        <v>212</v>
      </c>
      <c r="AS699" s="16">
        <v>419</v>
      </c>
      <c r="AT699" s="16">
        <v>33</v>
      </c>
      <c r="AU699" s="16">
        <v>137</v>
      </c>
      <c r="AV699" s="16">
        <v>147</v>
      </c>
      <c r="AW699" s="16">
        <v>77</v>
      </c>
    </row>
    <row r="700" spans="2:49" x14ac:dyDescent="0.35">
      <c r="B700" s="12" t="s">
        <v>60</v>
      </c>
      <c r="C700" s="16">
        <v>2032</v>
      </c>
      <c r="D700" s="16">
        <v>215</v>
      </c>
      <c r="E700" s="16">
        <v>345</v>
      </c>
      <c r="F700" s="16">
        <v>345</v>
      </c>
      <c r="G700" s="16">
        <v>314</v>
      </c>
      <c r="H700" s="16">
        <v>328</v>
      </c>
      <c r="I700" s="16">
        <v>485</v>
      </c>
      <c r="K700" s="16">
        <v>981</v>
      </c>
      <c r="L700" s="16">
        <v>1045</v>
      </c>
      <c r="N700" s="16">
        <v>540</v>
      </c>
      <c r="O700" s="16">
        <v>458</v>
      </c>
      <c r="P700" s="16">
        <v>208</v>
      </c>
      <c r="Q700" s="16">
        <v>495</v>
      </c>
      <c r="R700" s="16">
        <v>222</v>
      </c>
      <c r="S700" s="16">
        <v>37</v>
      </c>
      <c r="T700" s="16">
        <v>71</v>
      </c>
      <c r="V700" s="16">
        <v>598</v>
      </c>
      <c r="W700" s="16">
        <v>590</v>
      </c>
      <c r="X700" s="16">
        <v>115</v>
      </c>
      <c r="Y700" s="16">
        <v>67</v>
      </c>
      <c r="Z700" s="16">
        <v>39</v>
      </c>
      <c r="AA700" s="16">
        <v>44</v>
      </c>
      <c r="AB700" s="16">
        <v>427</v>
      </c>
      <c r="AC700" s="16">
        <v>61</v>
      </c>
      <c r="AD700" s="16">
        <v>90</v>
      </c>
      <c r="AF700" s="16">
        <v>355</v>
      </c>
      <c r="AG700" s="16">
        <v>660</v>
      </c>
      <c r="AH700" s="16">
        <v>123</v>
      </c>
      <c r="AI700" s="16">
        <v>120</v>
      </c>
      <c r="AJ700" s="16">
        <v>274</v>
      </c>
      <c r="AK700" s="16">
        <v>44</v>
      </c>
      <c r="AL700" s="16">
        <v>43</v>
      </c>
      <c r="AM700" s="16">
        <v>413</v>
      </c>
      <c r="AO700" s="16">
        <v>321</v>
      </c>
      <c r="AP700" s="16">
        <v>538</v>
      </c>
      <c r="AQ700" s="16">
        <v>134</v>
      </c>
      <c r="AR700" s="16">
        <v>200</v>
      </c>
      <c r="AS700" s="16">
        <v>442</v>
      </c>
      <c r="AT700" s="16">
        <v>36</v>
      </c>
      <c r="AU700" s="16">
        <v>136</v>
      </c>
      <c r="AV700" s="16">
        <v>151</v>
      </c>
      <c r="AW700" s="16">
        <v>75</v>
      </c>
    </row>
    <row r="701" spans="2:49" x14ac:dyDescent="0.35">
      <c r="B701" s="17" t="s">
        <v>104</v>
      </c>
      <c r="C701" s="18">
        <v>0.30761680583505191</v>
      </c>
      <c r="D701" s="18">
        <v>0.17729821927276981</v>
      </c>
      <c r="E701" s="18">
        <v>0.19653356414912071</v>
      </c>
      <c r="F701" s="18">
        <v>0.21955880899062771</v>
      </c>
      <c r="G701" s="18">
        <v>0.35734154153254072</v>
      </c>
      <c r="H701" s="18">
        <v>0.39514531828850219</v>
      </c>
      <c r="I701" s="18">
        <v>0.415669105794988</v>
      </c>
      <c r="K701" s="18">
        <v>0.33829745557599727</v>
      </c>
      <c r="L701" s="18">
        <v>0.28044277610047819</v>
      </c>
      <c r="N701" s="18">
        <v>0.37669178842595841</v>
      </c>
      <c r="O701" s="18">
        <v>0.31051480063959919</v>
      </c>
      <c r="P701" s="18">
        <v>0.32048867747288962</v>
      </c>
      <c r="Q701" s="18">
        <v>0.24115970620793059</v>
      </c>
      <c r="R701" s="18">
        <v>0.23942139597256021</v>
      </c>
      <c r="S701" s="18">
        <v>0.3677925907423279</v>
      </c>
      <c r="T701" s="18">
        <v>0.37046310605736721</v>
      </c>
      <c r="V701" s="18">
        <v>0.46431507394504912</v>
      </c>
      <c r="W701" s="18">
        <v>0.20894483126018731</v>
      </c>
      <c r="X701" s="18">
        <v>0.18860784617936369</v>
      </c>
      <c r="Y701" s="18">
        <v>0.12648334192148139</v>
      </c>
      <c r="Z701" s="18">
        <v>0.54882575361766728</v>
      </c>
      <c r="AA701" s="18">
        <v>0.2102672664748465</v>
      </c>
      <c r="AB701" s="18">
        <v>0.26322727166017579</v>
      </c>
      <c r="AC701" s="18">
        <v>0.23442136141399739</v>
      </c>
      <c r="AD701" s="18">
        <v>0.4013553826473984</v>
      </c>
      <c r="AF701" s="18">
        <v>0.44380168669130271</v>
      </c>
      <c r="AG701" s="18">
        <v>0.23933654184931499</v>
      </c>
      <c r="AH701" s="18">
        <v>0.14207575000842571</v>
      </c>
      <c r="AI701" s="18">
        <v>0.17914317007504341</v>
      </c>
      <c r="AJ701" s="18">
        <v>0.53769074509775816</v>
      </c>
      <c r="AK701" s="18">
        <v>0.19924309422208281</v>
      </c>
      <c r="AL701" s="18">
        <v>0.25367835207118639</v>
      </c>
      <c r="AM701" s="18">
        <v>0.25066561984738012</v>
      </c>
      <c r="AO701" s="18">
        <v>0.38078803643585329</v>
      </c>
      <c r="AP701" s="18">
        <v>0.1989257972075438</v>
      </c>
      <c r="AQ701" s="18">
        <v>0.17148397420325431</v>
      </c>
      <c r="AR701" s="18">
        <v>0.11533723420562531</v>
      </c>
      <c r="AS701" s="18">
        <v>0.52725356777109811</v>
      </c>
      <c r="AT701" s="18">
        <v>0.20285991836795161</v>
      </c>
      <c r="AU701" s="18">
        <v>0.31044124912824261</v>
      </c>
      <c r="AV701" s="18">
        <v>0.20337366073407701</v>
      </c>
      <c r="AW701" s="18">
        <v>0.48866012774849071</v>
      </c>
    </row>
    <row r="702" spans="2:49" x14ac:dyDescent="0.35">
      <c r="B702" s="17" t="s">
        <v>105</v>
      </c>
      <c r="C702" s="18">
        <v>0.28274461794047517</v>
      </c>
      <c r="D702" s="18">
        <v>0.26428693847873402</v>
      </c>
      <c r="E702" s="18">
        <v>0.33977638757661571</v>
      </c>
      <c r="F702" s="18">
        <v>0.32217010741618851</v>
      </c>
      <c r="G702" s="18">
        <v>0.25308429130944282</v>
      </c>
      <c r="H702" s="18">
        <v>0.25511882066005509</v>
      </c>
      <c r="I702" s="18">
        <v>0.26018531788003441</v>
      </c>
      <c r="K702" s="18">
        <v>0.2749476898880916</v>
      </c>
      <c r="L702" s="18">
        <v>0.28983400265978421</v>
      </c>
      <c r="N702" s="18">
        <v>0.27172648664798998</v>
      </c>
      <c r="O702" s="18">
        <v>0.28758319847688651</v>
      </c>
      <c r="P702" s="18">
        <v>0.27438946029986627</v>
      </c>
      <c r="Q702" s="18">
        <v>0.31056179445704801</v>
      </c>
      <c r="R702" s="18">
        <v>0.27512947309951757</v>
      </c>
      <c r="S702" s="18">
        <v>0.27075251797681321</v>
      </c>
      <c r="T702" s="18">
        <v>0.19574433395396301</v>
      </c>
      <c r="V702" s="18">
        <v>0.31447298284790492</v>
      </c>
      <c r="W702" s="18">
        <v>0.29998059802939619</v>
      </c>
      <c r="X702" s="18">
        <v>0.25039471862501528</v>
      </c>
      <c r="Y702" s="18">
        <v>0.25048240455526749</v>
      </c>
      <c r="Z702" s="18">
        <v>0.27607317243539498</v>
      </c>
      <c r="AA702" s="18">
        <v>0.26279021117083268</v>
      </c>
      <c r="AB702" s="18">
        <v>0.23879384579754309</v>
      </c>
      <c r="AC702" s="18">
        <v>0.30452123538256443</v>
      </c>
      <c r="AD702" s="18">
        <v>0.23058634336224229</v>
      </c>
      <c r="AF702" s="18">
        <v>0.3016102974102457</v>
      </c>
      <c r="AG702" s="18">
        <v>0.31335158937551849</v>
      </c>
      <c r="AH702" s="18">
        <v>0.36568833055076272</v>
      </c>
      <c r="AI702" s="18">
        <v>0.25171177410182188</v>
      </c>
      <c r="AJ702" s="18">
        <v>0.25140836057544708</v>
      </c>
      <c r="AK702" s="18">
        <v>0.18548567615163439</v>
      </c>
      <c r="AL702" s="18">
        <v>0.1787196445305913</v>
      </c>
      <c r="AM702" s="18">
        <v>0.24372767230357009</v>
      </c>
      <c r="AO702" s="18">
        <v>0.34421215481157358</v>
      </c>
      <c r="AP702" s="18">
        <v>0.32180203956526349</v>
      </c>
      <c r="AQ702" s="18">
        <v>0.32369587427421681</v>
      </c>
      <c r="AR702" s="18">
        <v>0.25612534320642988</v>
      </c>
      <c r="AS702" s="18">
        <v>0.26540642035317941</v>
      </c>
      <c r="AT702" s="18">
        <v>0.3065930354767199</v>
      </c>
      <c r="AU702" s="18">
        <v>0.18221249014460519</v>
      </c>
      <c r="AV702" s="18">
        <v>0.17825359147714981</v>
      </c>
      <c r="AW702" s="18">
        <v>0.22018291775560631</v>
      </c>
    </row>
    <row r="703" spans="2:49" x14ac:dyDescent="0.35">
      <c r="B703" s="17" t="s">
        <v>106</v>
      </c>
      <c r="C703" s="18">
        <v>0.20982312325174871</v>
      </c>
      <c r="D703" s="18">
        <v>0.27605515089983312</v>
      </c>
      <c r="E703" s="18">
        <v>0.22968744966522531</v>
      </c>
      <c r="F703" s="18">
        <v>0.2447438010127124</v>
      </c>
      <c r="G703" s="18">
        <v>0.1880365777739007</v>
      </c>
      <c r="H703" s="18">
        <v>0.16812639947326069</v>
      </c>
      <c r="I703" s="18">
        <v>0.18380616914021219</v>
      </c>
      <c r="K703" s="18">
        <v>0.19774791372717679</v>
      </c>
      <c r="L703" s="18">
        <v>0.22133617299305139</v>
      </c>
      <c r="N703" s="18">
        <v>0.1888444985883562</v>
      </c>
      <c r="O703" s="18">
        <v>0.1975839002957536</v>
      </c>
      <c r="P703" s="18">
        <v>0.21708973086217589</v>
      </c>
      <c r="Q703" s="18">
        <v>0.2196826901810609</v>
      </c>
      <c r="R703" s="18">
        <v>0.27116082973396549</v>
      </c>
      <c r="S703" s="18">
        <v>0.1255423524015451</v>
      </c>
      <c r="T703" s="18">
        <v>0.21087978957482001</v>
      </c>
      <c r="V703" s="18">
        <v>0.14168434919362391</v>
      </c>
      <c r="W703" s="18">
        <v>0.25504160796580011</v>
      </c>
      <c r="X703" s="18">
        <v>0.26832882085390858</v>
      </c>
      <c r="Y703" s="18">
        <v>0.30147682715001117</v>
      </c>
      <c r="Z703" s="18">
        <v>0.1374290808686229</v>
      </c>
      <c r="AA703" s="18">
        <v>0.18921612539245369</v>
      </c>
      <c r="AB703" s="18">
        <v>0.2449260164423411</v>
      </c>
      <c r="AC703" s="18">
        <v>0.1823686231636478</v>
      </c>
      <c r="AD703" s="18">
        <v>0.11815025700137249</v>
      </c>
      <c r="AF703" s="18">
        <v>0.16696617033663941</v>
      </c>
      <c r="AG703" s="18">
        <v>0.23651007470292121</v>
      </c>
      <c r="AH703" s="18">
        <v>0.23630288270996691</v>
      </c>
      <c r="AI703" s="18">
        <v>0.27460920791575072</v>
      </c>
      <c r="AJ703" s="18">
        <v>0.11367963179444859</v>
      </c>
      <c r="AK703" s="18">
        <v>0.2411227939499537</v>
      </c>
      <c r="AL703" s="18">
        <v>0.21933576523794171</v>
      </c>
      <c r="AM703" s="18">
        <v>0.23686451393329239</v>
      </c>
      <c r="AO703" s="18">
        <v>0.17483888130175751</v>
      </c>
      <c r="AP703" s="18">
        <v>0.26185814537595031</v>
      </c>
      <c r="AQ703" s="18">
        <v>0.26976227388138052</v>
      </c>
      <c r="AR703" s="18">
        <v>0.2972030376424149</v>
      </c>
      <c r="AS703" s="18">
        <v>0.1160325183531084</v>
      </c>
      <c r="AT703" s="18">
        <v>0.1706538039594736</v>
      </c>
      <c r="AU703" s="18">
        <v>0.2061033851608351</v>
      </c>
      <c r="AV703" s="18">
        <v>0.27262361554375242</v>
      </c>
      <c r="AW703" s="18">
        <v>9.8545682852145669E-2</v>
      </c>
    </row>
    <row r="704" spans="2:49" x14ac:dyDescent="0.35">
      <c r="B704" s="17" t="s">
        <v>107</v>
      </c>
      <c r="C704" s="18">
        <v>7.7751737231420801E-2</v>
      </c>
      <c r="D704" s="18">
        <v>0.13091357842876841</v>
      </c>
      <c r="E704" s="18">
        <v>7.9800325604086925E-2</v>
      </c>
      <c r="F704" s="18">
        <v>8.0252418221391689E-2</v>
      </c>
      <c r="G704" s="18">
        <v>8.2318878431305392E-2</v>
      </c>
      <c r="H704" s="18">
        <v>7.1055562161692995E-2</v>
      </c>
      <c r="I704" s="18">
        <v>5.2519315925199372E-2</v>
      </c>
      <c r="K704" s="18">
        <v>8.6176070367978697E-2</v>
      </c>
      <c r="L704" s="18">
        <v>7.025469359170515E-2</v>
      </c>
      <c r="N704" s="18">
        <v>5.6521781368966482E-2</v>
      </c>
      <c r="O704" s="18">
        <v>8.23820625836372E-2</v>
      </c>
      <c r="P704" s="18">
        <v>7.7699149493610897E-2</v>
      </c>
      <c r="Q704" s="18">
        <v>0.1040589804308481</v>
      </c>
      <c r="R704" s="18">
        <v>8.4138283895128049E-2</v>
      </c>
      <c r="S704" s="18">
        <v>4.3231781978228981E-2</v>
      </c>
      <c r="T704" s="18">
        <v>2.4117995841221419E-2</v>
      </c>
      <c r="V704" s="18">
        <v>2.510771131340209E-2</v>
      </c>
      <c r="W704" s="18">
        <v>0.1007716796741366</v>
      </c>
      <c r="X704" s="18">
        <v>0.1842531360110522</v>
      </c>
      <c r="Y704" s="18">
        <v>0.1419695880095416</v>
      </c>
      <c r="Z704" s="18">
        <v>0</v>
      </c>
      <c r="AA704" s="18">
        <v>8.6120511847345649E-2</v>
      </c>
      <c r="AB704" s="18">
        <v>9.2351645380329708E-2</v>
      </c>
      <c r="AC704" s="18">
        <v>2.6882212154984889E-2</v>
      </c>
      <c r="AD704" s="18">
        <v>8.8715344945666699E-2</v>
      </c>
      <c r="AF704" s="18">
        <v>2.185143262295822E-2</v>
      </c>
      <c r="AG704" s="18">
        <v>9.9433558950419762E-2</v>
      </c>
      <c r="AH704" s="18">
        <v>0.15736550509754579</v>
      </c>
      <c r="AI704" s="18">
        <v>9.4894975409715268E-2</v>
      </c>
      <c r="AJ704" s="18">
        <v>4.6890063883199537E-2</v>
      </c>
      <c r="AK704" s="18">
        <v>9.2972919422852587E-2</v>
      </c>
      <c r="AL704" s="18">
        <v>2.6460605665642879E-2</v>
      </c>
      <c r="AM704" s="18">
        <v>8.6650485784868267E-2</v>
      </c>
      <c r="AO704" s="18">
        <v>2.5794883045845509E-2</v>
      </c>
      <c r="AP704" s="18">
        <v>0.1192537588683094</v>
      </c>
      <c r="AQ704" s="18">
        <v>0.1451265934908868</v>
      </c>
      <c r="AR704" s="18">
        <v>0.12964979229118129</v>
      </c>
      <c r="AS704" s="18">
        <v>2.777481206303067E-2</v>
      </c>
      <c r="AT704" s="18">
        <v>0.114584066668942</v>
      </c>
      <c r="AU704" s="18">
        <v>6.9749805422358951E-2</v>
      </c>
      <c r="AV704" s="18">
        <v>4.8730473466812183E-2</v>
      </c>
      <c r="AW704" s="18">
        <v>9.3873139815198042E-2</v>
      </c>
    </row>
    <row r="705" spans="2:49" x14ac:dyDescent="0.35">
      <c r="B705" s="17" t="s">
        <v>108</v>
      </c>
      <c r="C705" s="18">
        <v>5.4664067799645617E-2</v>
      </c>
      <c r="D705" s="18">
        <v>7.373767874374608E-2</v>
      </c>
      <c r="E705" s="18">
        <v>6.2648779307399899E-2</v>
      </c>
      <c r="F705" s="18">
        <v>5.6707647540264923E-2</v>
      </c>
      <c r="G705" s="18">
        <v>7.0909016841324141E-2</v>
      </c>
      <c r="H705" s="18">
        <v>4.2068039527617111E-2</v>
      </c>
      <c r="I705" s="18">
        <v>3.7088868513857599E-2</v>
      </c>
      <c r="K705" s="18">
        <v>5.2093879388849872E-2</v>
      </c>
      <c r="L705" s="18">
        <v>5.5812662692412827E-2</v>
      </c>
      <c r="N705" s="18">
        <v>4.7869381742246878E-2</v>
      </c>
      <c r="O705" s="18">
        <v>4.6382897850992227E-2</v>
      </c>
      <c r="P705" s="18">
        <v>5.5967678553013149E-2</v>
      </c>
      <c r="Q705" s="18">
        <v>5.4133665980970698E-2</v>
      </c>
      <c r="R705" s="18">
        <v>8.308616250432653E-2</v>
      </c>
      <c r="S705" s="18">
        <v>9.3649493109208712E-2</v>
      </c>
      <c r="T705" s="18">
        <v>5.0529525744176143E-2</v>
      </c>
      <c r="V705" s="18">
        <v>1.9186452257544381E-2</v>
      </c>
      <c r="W705" s="18">
        <v>7.8746957781604357E-2</v>
      </c>
      <c r="X705" s="18">
        <v>4.7105056018565898E-2</v>
      </c>
      <c r="Y705" s="18">
        <v>0.11687072085877249</v>
      </c>
      <c r="Z705" s="18">
        <v>3.7671993078314973E-2</v>
      </c>
      <c r="AA705" s="18">
        <v>0.15618618377727739</v>
      </c>
      <c r="AB705" s="18">
        <v>5.7336919012233832E-2</v>
      </c>
      <c r="AC705" s="18">
        <v>3.06931787402231E-2</v>
      </c>
      <c r="AD705" s="18">
        <v>5.714787940908507E-2</v>
      </c>
      <c r="AF705" s="18">
        <v>1.8073827979350591E-2</v>
      </c>
      <c r="AG705" s="18">
        <v>6.8063508195233158E-2</v>
      </c>
      <c r="AH705" s="18">
        <v>4.2155026249262102E-2</v>
      </c>
      <c r="AI705" s="18">
        <v>9.5863208857650026E-2</v>
      </c>
      <c r="AJ705" s="18">
        <v>2.3732117702339021E-2</v>
      </c>
      <c r="AK705" s="18">
        <v>0.18535805496223351</v>
      </c>
      <c r="AL705" s="18">
        <v>7.3455668102096069E-2</v>
      </c>
      <c r="AM705" s="18">
        <v>6.1219285296686722E-2</v>
      </c>
      <c r="AO705" s="18">
        <v>2.573943686330411E-2</v>
      </c>
      <c r="AP705" s="18">
        <v>6.068991138566928E-2</v>
      </c>
      <c r="AQ705" s="18">
        <v>5.9537605283854607E-2</v>
      </c>
      <c r="AR705" s="18">
        <v>0.1321250275058394</v>
      </c>
      <c r="AS705" s="18">
        <v>3.0694132102687139E-2</v>
      </c>
      <c r="AT705" s="18">
        <v>0.14154015863271779</v>
      </c>
      <c r="AU705" s="18">
        <v>5.8235159894446727E-2</v>
      </c>
      <c r="AV705" s="18">
        <v>4.6183041842161543E-2</v>
      </c>
      <c r="AW705" s="18">
        <v>3.0673588889747819E-2</v>
      </c>
    </row>
    <row r="706" spans="2:49" x14ac:dyDescent="0.35">
      <c r="B706" s="17" t="s">
        <v>80</v>
      </c>
      <c r="C706" s="18">
        <v>6.7399647941657786E-2</v>
      </c>
      <c r="D706" s="18">
        <v>7.7708434176148297E-2</v>
      </c>
      <c r="E706" s="18">
        <v>9.155349369755153E-2</v>
      </c>
      <c r="F706" s="18">
        <v>7.6567216818814912E-2</v>
      </c>
      <c r="G706" s="18">
        <v>4.8309694111486452E-2</v>
      </c>
      <c r="H706" s="18">
        <v>6.8485859888871778E-2</v>
      </c>
      <c r="I706" s="18">
        <v>5.0731222745708411E-2</v>
      </c>
      <c r="K706" s="18">
        <v>5.0736991051905801E-2</v>
      </c>
      <c r="L706" s="18">
        <v>8.2319691962568234E-2</v>
      </c>
      <c r="N706" s="18">
        <v>5.8346063226481837E-2</v>
      </c>
      <c r="O706" s="18">
        <v>7.5553140153131235E-2</v>
      </c>
      <c r="P706" s="18">
        <v>5.4365303318444073E-2</v>
      </c>
      <c r="Q706" s="18">
        <v>7.0403162742141728E-2</v>
      </c>
      <c r="R706" s="18">
        <v>4.7063854794502133E-2</v>
      </c>
      <c r="S706" s="18">
        <v>9.9031263791876017E-2</v>
      </c>
      <c r="T706" s="18">
        <v>0.14826524882845241</v>
      </c>
      <c r="V706" s="18">
        <v>3.5233430442475337E-2</v>
      </c>
      <c r="W706" s="18">
        <v>5.651432528887558E-2</v>
      </c>
      <c r="X706" s="18">
        <v>6.1310422312094312E-2</v>
      </c>
      <c r="Y706" s="18">
        <v>6.2717117504925896E-2</v>
      </c>
      <c r="Z706" s="18">
        <v>0</v>
      </c>
      <c r="AA706" s="18">
        <v>9.5419701337244103E-2</v>
      </c>
      <c r="AB706" s="18">
        <v>0.10336430170737659</v>
      </c>
      <c r="AC706" s="18">
        <v>0.22111338914458201</v>
      </c>
      <c r="AD706" s="18">
        <v>0.1040447926342349</v>
      </c>
      <c r="AF706" s="18">
        <v>4.7696584959503248E-2</v>
      </c>
      <c r="AG706" s="18">
        <v>4.330472692659243E-2</v>
      </c>
      <c r="AH706" s="18">
        <v>5.6412505384036631E-2</v>
      </c>
      <c r="AI706" s="18">
        <v>0.1037776636400187</v>
      </c>
      <c r="AJ706" s="18">
        <v>2.6599080946807609E-2</v>
      </c>
      <c r="AK706" s="18">
        <v>9.5817461291243244E-2</v>
      </c>
      <c r="AL706" s="18">
        <v>0.24834996439254159</v>
      </c>
      <c r="AM706" s="18">
        <v>0.12087242283420239</v>
      </c>
      <c r="AO706" s="18">
        <v>4.8626607541666152E-2</v>
      </c>
      <c r="AP706" s="18">
        <v>3.7470347597263802E-2</v>
      </c>
      <c r="AQ706" s="18">
        <v>3.039367886640686E-2</v>
      </c>
      <c r="AR706" s="18">
        <v>6.9559565148509195E-2</v>
      </c>
      <c r="AS706" s="18">
        <v>3.2838549356896368E-2</v>
      </c>
      <c r="AT706" s="18">
        <v>6.3769016894195146E-2</v>
      </c>
      <c r="AU706" s="18">
        <v>0.17325791024951151</v>
      </c>
      <c r="AV706" s="18">
        <v>0.250835616936047</v>
      </c>
      <c r="AW706" s="18">
        <v>6.8064542938811201E-2</v>
      </c>
    </row>
    <row r="708" spans="2:49" ht="87" x14ac:dyDescent="0.35">
      <c r="B708" s="14" t="s">
        <v>289</v>
      </c>
    </row>
    <row r="709" spans="2:49" x14ac:dyDescent="0.35">
      <c r="B709" s="15" t="s">
        <v>18</v>
      </c>
    </row>
    <row r="710" spans="2:49" x14ac:dyDescent="0.35">
      <c r="B710" s="11" t="s">
        <v>59</v>
      </c>
      <c r="C710" s="16">
        <v>2028</v>
      </c>
      <c r="D710" s="16">
        <v>248</v>
      </c>
      <c r="E710" s="16">
        <v>354</v>
      </c>
      <c r="F710" s="16">
        <v>365</v>
      </c>
      <c r="G710" s="16">
        <v>348</v>
      </c>
      <c r="H710" s="16">
        <v>295</v>
      </c>
      <c r="I710" s="16">
        <v>418</v>
      </c>
      <c r="K710" s="16">
        <v>1004</v>
      </c>
      <c r="L710" s="16">
        <v>1018</v>
      </c>
      <c r="N710" s="16">
        <v>515</v>
      </c>
      <c r="O710" s="16">
        <v>455</v>
      </c>
      <c r="P710" s="16">
        <v>200</v>
      </c>
      <c r="Q710" s="16">
        <v>507</v>
      </c>
      <c r="R710" s="16">
        <v>238</v>
      </c>
      <c r="S710" s="16">
        <v>44</v>
      </c>
      <c r="T710" s="16">
        <v>69</v>
      </c>
      <c r="V710" s="16">
        <v>565</v>
      </c>
      <c r="W710" s="16">
        <v>604</v>
      </c>
      <c r="X710" s="16">
        <v>114</v>
      </c>
      <c r="Y710" s="16">
        <v>70</v>
      </c>
      <c r="Z710" s="16">
        <v>36</v>
      </c>
      <c r="AA710" s="16">
        <v>44</v>
      </c>
      <c r="AB710" s="16">
        <v>442</v>
      </c>
      <c r="AC710" s="16">
        <v>63</v>
      </c>
      <c r="AD710" s="16">
        <v>90</v>
      </c>
      <c r="AF710" s="16">
        <v>336</v>
      </c>
      <c r="AG710" s="16">
        <v>677</v>
      </c>
      <c r="AH710" s="16">
        <v>121</v>
      </c>
      <c r="AI710" s="16">
        <v>125</v>
      </c>
      <c r="AJ710" s="16">
        <v>261</v>
      </c>
      <c r="AK710" s="16">
        <v>43</v>
      </c>
      <c r="AL710" s="16">
        <v>45</v>
      </c>
      <c r="AM710" s="16">
        <v>420</v>
      </c>
      <c r="AO710" s="16">
        <v>312</v>
      </c>
      <c r="AP710" s="16">
        <v>557</v>
      </c>
      <c r="AQ710" s="16">
        <v>134</v>
      </c>
      <c r="AR710" s="16">
        <v>212</v>
      </c>
      <c r="AS710" s="16">
        <v>419</v>
      </c>
      <c r="AT710" s="16">
        <v>33</v>
      </c>
      <c r="AU710" s="16">
        <v>137</v>
      </c>
      <c r="AV710" s="16">
        <v>147</v>
      </c>
      <c r="AW710" s="16">
        <v>77</v>
      </c>
    </row>
    <row r="711" spans="2:49" x14ac:dyDescent="0.35">
      <c r="B711" s="12" t="s">
        <v>60</v>
      </c>
      <c r="C711" s="16">
        <v>2032</v>
      </c>
      <c r="D711" s="16">
        <v>215</v>
      </c>
      <c r="E711" s="16">
        <v>345</v>
      </c>
      <c r="F711" s="16">
        <v>345</v>
      </c>
      <c r="G711" s="16">
        <v>314</v>
      </c>
      <c r="H711" s="16">
        <v>328</v>
      </c>
      <c r="I711" s="16">
        <v>485</v>
      </c>
      <c r="K711" s="16">
        <v>981</v>
      </c>
      <c r="L711" s="16">
        <v>1045</v>
      </c>
      <c r="N711" s="16">
        <v>540</v>
      </c>
      <c r="O711" s="16">
        <v>458</v>
      </c>
      <c r="P711" s="16">
        <v>208</v>
      </c>
      <c r="Q711" s="16">
        <v>495</v>
      </c>
      <c r="R711" s="16">
        <v>222</v>
      </c>
      <c r="S711" s="16">
        <v>37</v>
      </c>
      <c r="T711" s="16">
        <v>71</v>
      </c>
      <c r="V711" s="16">
        <v>598</v>
      </c>
      <c r="W711" s="16">
        <v>590</v>
      </c>
      <c r="X711" s="16">
        <v>115</v>
      </c>
      <c r="Y711" s="16">
        <v>67</v>
      </c>
      <c r="Z711" s="16">
        <v>39</v>
      </c>
      <c r="AA711" s="16">
        <v>44</v>
      </c>
      <c r="AB711" s="16">
        <v>427</v>
      </c>
      <c r="AC711" s="16">
        <v>61</v>
      </c>
      <c r="AD711" s="16">
        <v>90</v>
      </c>
      <c r="AF711" s="16">
        <v>355</v>
      </c>
      <c r="AG711" s="16">
        <v>660</v>
      </c>
      <c r="AH711" s="16">
        <v>123</v>
      </c>
      <c r="AI711" s="16">
        <v>120</v>
      </c>
      <c r="AJ711" s="16">
        <v>274</v>
      </c>
      <c r="AK711" s="16">
        <v>44</v>
      </c>
      <c r="AL711" s="16">
        <v>43</v>
      </c>
      <c r="AM711" s="16">
        <v>413</v>
      </c>
      <c r="AO711" s="16">
        <v>321</v>
      </c>
      <c r="AP711" s="16">
        <v>538</v>
      </c>
      <c r="AQ711" s="16">
        <v>134</v>
      </c>
      <c r="AR711" s="16">
        <v>200</v>
      </c>
      <c r="AS711" s="16">
        <v>442</v>
      </c>
      <c r="AT711" s="16">
        <v>36</v>
      </c>
      <c r="AU711" s="16">
        <v>136</v>
      </c>
      <c r="AV711" s="16">
        <v>151</v>
      </c>
      <c r="AW711" s="16">
        <v>75</v>
      </c>
    </row>
    <row r="712" spans="2:49" x14ac:dyDescent="0.35">
      <c r="B712" s="17" t="s">
        <v>104</v>
      </c>
      <c r="C712" s="18">
        <v>0.1116757873781795</v>
      </c>
      <c r="D712" s="18">
        <v>0.1699847089771348</v>
      </c>
      <c r="E712" s="18">
        <v>0.17134147783330109</v>
      </c>
      <c r="F712" s="18">
        <v>0.11464676604270541</v>
      </c>
      <c r="G712" s="18">
        <v>0.1029001544919083</v>
      </c>
      <c r="H712" s="18">
        <v>8.8855492900244443E-2</v>
      </c>
      <c r="I712" s="18">
        <v>6.239359500812347E-2</v>
      </c>
      <c r="K712" s="18">
        <v>0.13988690082087779</v>
      </c>
      <c r="L712" s="18">
        <v>8.5782340858073708E-2</v>
      </c>
      <c r="N712" s="18">
        <v>0.1007292058119138</v>
      </c>
      <c r="O712" s="18">
        <v>9.3461342798424135E-2</v>
      </c>
      <c r="P712" s="18">
        <v>9.3401324726242047E-2</v>
      </c>
      <c r="Q712" s="18">
        <v>0.10776688892770959</v>
      </c>
      <c r="R712" s="18">
        <v>0.18337315433302639</v>
      </c>
      <c r="S712" s="18">
        <v>0.31632742234002559</v>
      </c>
      <c r="T712" s="18">
        <v>6.2347082253218847E-2</v>
      </c>
      <c r="V712" s="18">
        <v>0.10577549825430629</v>
      </c>
      <c r="W712" s="18">
        <v>0.1428998439093625</v>
      </c>
      <c r="X712" s="18">
        <v>0.13578585213511529</v>
      </c>
      <c r="Y712" s="18">
        <v>0.13058660162895111</v>
      </c>
      <c r="Z712" s="18">
        <v>4.7064305121506687E-2</v>
      </c>
      <c r="AA712" s="18">
        <v>5.4606261206262212E-2</v>
      </c>
      <c r="AB712" s="18">
        <v>8.7505796006057512E-2</v>
      </c>
      <c r="AC712" s="18">
        <v>7.9241321097974118E-2</v>
      </c>
      <c r="AD712" s="18">
        <v>9.4753807690432221E-2</v>
      </c>
      <c r="AF712" s="18">
        <v>0.1217645280876309</v>
      </c>
      <c r="AG712" s="18">
        <v>0.14146632661936731</v>
      </c>
      <c r="AH712" s="18">
        <v>9.7024933053279638E-2</v>
      </c>
      <c r="AI712" s="18">
        <v>0.13194600123267219</v>
      </c>
      <c r="AJ712" s="18">
        <v>9.104215545728063E-2</v>
      </c>
      <c r="AK712" s="18">
        <v>0.1198491679440753</v>
      </c>
      <c r="AL712" s="18">
        <v>4.2870551982692261E-2</v>
      </c>
      <c r="AM712" s="18">
        <v>7.3847058324028575E-2</v>
      </c>
      <c r="AO712" s="18">
        <v>0.10756447254062181</v>
      </c>
      <c r="AP712" s="18">
        <v>0.13556990150397161</v>
      </c>
      <c r="AQ712" s="18">
        <v>0.1134894763909936</v>
      </c>
      <c r="AR712" s="18">
        <v>0.1282631985063693</v>
      </c>
      <c r="AS712" s="18">
        <v>0.1317492846017278</v>
      </c>
      <c r="AT712" s="18">
        <v>7.4676785246785088E-2</v>
      </c>
      <c r="AU712" s="18">
        <v>4.0863764777791307E-2</v>
      </c>
      <c r="AV712" s="18">
        <v>4.0948405613222903E-2</v>
      </c>
      <c r="AW712" s="18">
        <v>7.9819333863114614E-2</v>
      </c>
    </row>
    <row r="713" spans="2:49" x14ac:dyDescent="0.35">
      <c r="B713" s="17" t="s">
        <v>105</v>
      </c>
      <c r="C713" s="18">
        <v>0.29145696668904808</v>
      </c>
      <c r="D713" s="18">
        <v>0.31251805340262301</v>
      </c>
      <c r="E713" s="18">
        <v>0.34953416782396102</v>
      </c>
      <c r="F713" s="18">
        <v>0.3090012741619117</v>
      </c>
      <c r="G713" s="18">
        <v>0.31058492949144018</v>
      </c>
      <c r="H713" s="18">
        <v>0.25395675905232912</v>
      </c>
      <c r="I713" s="18">
        <v>0.24132564074520749</v>
      </c>
      <c r="K713" s="18">
        <v>0.32632131169749751</v>
      </c>
      <c r="L713" s="18">
        <v>0.25852130272831392</v>
      </c>
      <c r="N713" s="18">
        <v>0.2151203444608607</v>
      </c>
      <c r="O713" s="18">
        <v>0.29974874150716507</v>
      </c>
      <c r="P713" s="18">
        <v>0.2611751588404142</v>
      </c>
      <c r="Q713" s="18">
        <v>0.34986219231315657</v>
      </c>
      <c r="R713" s="18">
        <v>0.36577937253454917</v>
      </c>
      <c r="S713" s="18">
        <v>0.32254361282471239</v>
      </c>
      <c r="T713" s="18">
        <v>0.25209820065391347</v>
      </c>
      <c r="V713" s="18">
        <v>0.26155541425624818</v>
      </c>
      <c r="W713" s="18">
        <v>0.34248894780166073</v>
      </c>
      <c r="X713" s="18">
        <v>0.35616360079844189</v>
      </c>
      <c r="Y713" s="18">
        <v>0.39752086336960107</v>
      </c>
      <c r="Z713" s="18">
        <v>0.1075117517553648</v>
      </c>
      <c r="AA713" s="18">
        <v>0.39809575564583571</v>
      </c>
      <c r="AB713" s="18">
        <v>0.24398395295190531</v>
      </c>
      <c r="AC713" s="18">
        <v>0.21178437397494279</v>
      </c>
      <c r="AD713" s="18">
        <v>0.30179184943453008</v>
      </c>
      <c r="AF713" s="18">
        <v>0.29727878167345051</v>
      </c>
      <c r="AG713" s="18">
        <v>0.32896717196943909</v>
      </c>
      <c r="AH713" s="18">
        <v>0.38440863350613069</v>
      </c>
      <c r="AI713" s="18">
        <v>0.36071022750006387</v>
      </c>
      <c r="AJ713" s="18">
        <v>0.20936591596643611</v>
      </c>
      <c r="AK713" s="18">
        <v>0.2199249150237082</v>
      </c>
      <c r="AL713" s="18">
        <v>0.1016527468342158</v>
      </c>
      <c r="AM713" s="18">
        <v>0.26047467034781419</v>
      </c>
      <c r="AO713" s="18">
        <v>0.31337598670470518</v>
      </c>
      <c r="AP713" s="18">
        <v>0.37335481587049058</v>
      </c>
      <c r="AQ713" s="18">
        <v>0.35142504391291057</v>
      </c>
      <c r="AR713" s="18">
        <v>0.36202077433936602</v>
      </c>
      <c r="AS713" s="18">
        <v>0.2104732334679725</v>
      </c>
      <c r="AT713" s="18">
        <v>0.2666452884583751</v>
      </c>
      <c r="AU713" s="18">
        <v>0.18671762188852789</v>
      </c>
      <c r="AV713" s="18">
        <v>0.16552188354592601</v>
      </c>
      <c r="AW713" s="18">
        <v>0.24687175530700739</v>
      </c>
    </row>
    <row r="714" spans="2:49" x14ac:dyDescent="0.35">
      <c r="B714" s="17" t="s">
        <v>106</v>
      </c>
      <c r="C714" s="18">
        <v>0.25425456929976481</v>
      </c>
      <c r="D714" s="18">
        <v>0.26278863371846511</v>
      </c>
      <c r="E714" s="18">
        <v>0.23090261794940869</v>
      </c>
      <c r="F714" s="18">
        <v>0.26512062695651228</v>
      </c>
      <c r="G714" s="18">
        <v>0.22365301088301709</v>
      </c>
      <c r="H714" s="18">
        <v>0.25845620854341661</v>
      </c>
      <c r="I714" s="18">
        <v>0.2763095497094909</v>
      </c>
      <c r="K714" s="18">
        <v>0.22806081784872201</v>
      </c>
      <c r="L714" s="18">
        <v>0.27949660940010412</v>
      </c>
      <c r="N714" s="18">
        <v>0.26543085835586788</v>
      </c>
      <c r="O714" s="18">
        <v>0.26366178200455481</v>
      </c>
      <c r="P714" s="18">
        <v>0.28506277476257053</v>
      </c>
      <c r="Q714" s="18">
        <v>0.2421548465453903</v>
      </c>
      <c r="R714" s="18">
        <v>0.2235004944321248</v>
      </c>
      <c r="S714" s="18">
        <v>0.25191261993576602</v>
      </c>
      <c r="T714" s="18">
        <v>0.19948291256217021</v>
      </c>
      <c r="V714" s="18">
        <v>0.24172797021374751</v>
      </c>
      <c r="W714" s="18">
        <v>0.26301169462928042</v>
      </c>
      <c r="X714" s="18">
        <v>0.171487966770353</v>
      </c>
      <c r="Y714" s="18">
        <v>0.2718344785327243</v>
      </c>
      <c r="Z714" s="18">
        <v>0.27325347862438271</v>
      </c>
      <c r="AA714" s="18">
        <v>0.26293228179283651</v>
      </c>
      <c r="AB714" s="18">
        <v>0.30713255137862272</v>
      </c>
      <c r="AC714" s="18">
        <v>0.21292730043784849</v>
      </c>
      <c r="AD714" s="18">
        <v>0.13746467515019439</v>
      </c>
      <c r="AF714" s="18">
        <v>0.25159540504927369</v>
      </c>
      <c r="AG714" s="18">
        <v>0.26980036829419612</v>
      </c>
      <c r="AH714" s="18">
        <v>0.18407805122045531</v>
      </c>
      <c r="AI714" s="18">
        <v>0.25916571539059691</v>
      </c>
      <c r="AJ714" s="18">
        <v>0.19682453847115861</v>
      </c>
      <c r="AK714" s="18">
        <v>0.26627580753096308</v>
      </c>
      <c r="AL714" s="18">
        <v>0.25949455306389457</v>
      </c>
      <c r="AM714" s="18">
        <v>0.28752591521118009</v>
      </c>
      <c r="AO714" s="18">
        <v>0.2496248323873069</v>
      </c>
      <c r="AP714" s="18">
        <v>0.27078928364320809</v>
      </c>
      <c r="AQ714" s="18">
        <v>0.24368733099272419</v>
      </c>
      <c r="AR714" s="18">
        <v>0.27934475605766079</v>
      </c>
      <c r="AS714" s="18">
        <v>0.2094631514950111</v>
      </c>
      <c r="AT714" s="18">
        <v>0.33733865151319931</v>
      </c>
      <c r="AU714" s="18">
        <v>0.27659844440136472</v>
      </c>
      <c r="AV714" s="18">
        <v>0.28515720943480272</v>
      </c>
      <c r="AW714" s="18">
        <v>0.229412314981642</v>
      </c>
    </row>
    <row r="715" spans="2:49" x14ac:dyDescent="0.35">
      <c r="B715" s="17" t="s">
        <v>107</v>
      </c>
      <c r="C715" s="18">
        <v>0.13616422398939521</v>
      </c>
      <c r="D715" s="18">
        <v>0.1215987461044971</v>
      </c>
      <c r="E715" s="18">
        <v>9.8248625197138797E-2</v>
      </c>
      <c r="F715" s="18">
        <v>0.10929291758169681</v>
      </c>
      <c r="G715" s="18">
        <v>0.1285030477864896</v>
      </c>
      <c r="H715" s="18">
        <v>0.12774770525834739</v>
      </c>
      <c r="I715" s="18">
        <v>0.1994153728597913</v>
      </c>
      <c r="K715" s="18">
        <v>0.12870589874441571</v>
      </c>
      <c r="L715" s="18">
        <v>0.143887425411067</v>
      </c>
      <c r="N715" s="18">
        <v>0.17457635782945929</v>
      </c>
      <c r="O715" s="18">
        <v>0.12189986012284031</v>
      </c>
      <c r="P715" s="18">
        <v>0.14069021067009951</v>
      </c>
      <c r="Q715" s="18">
        <v>0.13122890483820709</v>
      </c>
      <c r="R715" s="18">
        <v>9.7445380773898943E-2</v>
      </c>
      <c r="S715" s="18">
        <v>2.7587447698193629E-2</v>
      </c>
      <c r="T715" s="18">
        <v>0.13473920053459501</v>
      </c>
      <c r="V715" s="18">
        <v>0.15074099684323991</v>
      </c>
      <c r="W715" s="18">
        <v>0.1232333636198872</v>
      </c>
      <c r="X715" s="18">
        <v>0.18083192990357899</v>
      </c>
      <c r="Y715" s="18">
        <v>9.0845057114296052E-2</v>
      </c>
      <c r="Z715" s="18">
        <v>0.1578492001025891</v>
      </c>
      <c r="AA715" s="18">
        <v>0.16241026849614579</v>
      </c>
      <c r="AB715" s="18">
        <v>0.13210417985682429</v>
      </c>
      <c r="AC715" s="18">
        <v>0.1018056778222319</v>
      </c>
      <c r="AD715" s="18">
        <v>0.12086823787825871</v>
      </c>
      <c r="AF715" s="18">
        <v>0.15255186237457771</v>
      </c>
      <c r="AG715" s="18">
        <v>0.11909076630100381</v>
      </c>
      <c r="AH715" s="18">
        <v>0.18049510467305671</v>
      </c>
      <c r="AI715" s="18">
        <v>9.0244585508726619E-2</v>
      </c>
      <c r="AJ715" s="18">
        <v>0.16626638263374369</v>
      </c>
      <c r="AK715" s="18">
        <v>0.18007280969408321</v>
      </c>
      <c r="AL715" s="18">
        <v>0.1154598416301884</v>
      </c>
      <c r="AM715" s="18">
        <v>0.1269102414361116</v>
      </c>
      <c r="AO715" s="18">
        <v>0.16399021764839469</v>
      </c>
      <c r="AP715" s="18">
        <v>0.1063252099101042</v>
      </c>
      <c r="AQ715" s="18">
        <v>0.16516299997509021</v>
      </c>
      <c r="AR715" s="18">
        <v>9.4307946770753978E-2</v>
      </c>
      <c r="AS715" s="18">
        <v>0.15875553133852971</v>
      </c>
      <c r="AT715" s="18">
        <v>0.16413752406672169</v>
      </c>
      <c r="AU715" s="18">
        <v>0.1226118114592764</v>
      </c>
      <c r="AV715" s="18">
        <v>0.16766303028598509</v>
      </c>
      <c r="AW715" s="18">
        <v>0.1059393697550917</v>
      </c>
    </row>
    <row r="716" spans="2:49" x14ac:dyDescent="0.35">
      <c r="B716" s="17" t="s">
        <v>108</v>
      </c>
      <c r="C716" s="18">
        <v>0.14292891778239611</v>
      </c>
      <c r="D716" s="18">
        <v>4.9418356220869042E-2</v>
      </c>
      <c r="E716" s="18">
        <v>8.8357290015472337E-2</v>
      </c>
      <c r="F716" s="18">
        <v>0.1196526131929946</v>
      </c>
      <c r="G716" s="18">
        <v>0.17118293621422989</v>
      </c>
      <c r="H716" s="18">
        <v>0.2231490175976038</v>
      </c>
      <c r="I716" s="18">
        <v>0.1671429732511707</v>
      </c>
      <c r="K716" s="18">
        <v>0.13440646676554971</v>
      </c>
      <c r="L716" s="18">
        <v>0.15094672720393221</v>
      </c>
      <c r="N716" s="18">
        <v>0.18162253185602539</v>
      </c>
      <c r="O716" s="18">
        <v>0.15226332836266651</v>
      </c>
      <c r="P716" s="18">
        <v>0.1629165575292989</v>
      </c>
      <c r="Q716" s="18">
        <v>0.11236139667340909</v>
      </c>
      <c r="R716" s="18">
        <v>9.0117934537665922E-2</v>
      </c>
      <c r="S716" s="18">
        <v>0</v>
      </c>
      <c r="T716" s="18">
        <v>0.1824026197359444</v>
      </c>
      <c r="V716" s="18">
        <v>0.2046198647608162</v>
      </c>
      <c r="W716" s="18">
        <v>7.8238509614551269E-2</v>
      </c>
      <c r="X716" s="18">
        <v>7.7965461845111272E-2</v>
      </c>
      <c r="Y716" s="18">
        <v>4.3740631307468143E-2</v>
      </c>
      <c r="Z716" s="18">
        <v>0.3935693152034771</v>
      </c>
      <c r="AA716" s="18">
        <v>4.7524136106032802E-2</v>
      </c>
      <c r="AB716" s="18">
        <v>0.12805723327678931</v>
      </c>
      <c r="AC716" s="18">
        <v>0.15626820029892491</v>
      </c>
      <c r="AD716" s="18">
        <v>0.31196571102111242</v>
      </c>
      <c r="AF716" s="18">
        <v>0.1388938524591678</v>
      </c>
      <c r="AG716" s="18">
        <v>0.1000189050343217</v>
      </c>
      <c r="AH716" s="18">
        <v>7.2292235957510609E-2</v>
      </c>
      <c r="AI716" s="18">
        <v>6.259962864852818E-2</v>
      </c>
      <c r="AJ716" s="18">
        <v>0.30949075437101531</v>
      </c>
      <c r="AK716" s="18">
        <v>9.2321386622029059E-2</v>
      </c>
      <c r="AL716" s="18">
        <v>0.2364982027852171</v>
      </c>
      <c r="AM716" s="18">
        <v>0.14448658712179399</v>
      </c>
      <c r="AO716" s="18">
        <v>0.13382918658634399</v>
      </c>
      <c r="AP716" s="18">
        <v>7.9242789516280082E-2</v>
      </c>
      <c r="AQ716" s="18">
        <v>7.3617279414572745E-2</v>
      </c>
      <c r="AR716" s="18">
        <v>7.0402409184580239E-2</v>
      </c>
      <c r="AS716" s="18">
        <v>0.2489902209047323</v>
      </c>
      <c r="AT716" s="18">
        <v>6.4253322954900327E-2</v>
      </c>
      <c r="AU716" s="18">
        <v>0.1827206550836652</v>
      </c>
      <c r="AV716" s="18">
        <v>0.14240222673130351</v>
      </c>
      <c r="AW716" s="18">
        <v>0.29684779117914811</v>
      </c>
    </row>
    <row r="717" spans="2:49" x14ac:dyDescent="0.35">
      <c r="B717" s="17" t="s">
        <v>80</v>
      </c>
      <c r="C717" s="18">
        <v>6.3519534861216309E-2</v>
      </c>
      <c r="D717" s="18">
        <v>8.3691501576410851E-2</v>
      </c>
      <c r="E717" s="18">
        <v>6.1615821180717893E-2</v>
      </c>
      <c r="F717" s="18">
        <v>8.2285802064179028E-2</v>
      </c>
      <c r="G717" s="18">
        <v>6.3175921132914939E-2</v>
      </c>
      <c r="H717" s="18">
        <v>4.7834816648058567E-2</v>
      </c>
      <c r="I717" s="18">
        <v>5.3412868426216127E-2</v>
      </c>
      <c r="K717" s="18">
        <v>4.2618604122937352E-2</v>
      </c>
      <c r="L717" s="18">
        <v>8.1365594398508961E-2</v>
      </c>
      <c r="N717" s="18">
        <v>6.2520701685872648E-2</v>
      </c>
      <c r="O717" s="18">
        <v>6.896494520434919E-2</v>
      </c>
      <c r="P717" s="18">
        <v>5.6753973471374543E-2</v>
      </c>
      <c r="Q717" s="18">
        <v>5.6625770702127327E-2</v>
      </c>
      <c r="R717" s="18">
        <v>3.9783663388734687E-2</v>
      </c>
      <c r="S717" s="18">
        <v>8.1628897201302245E-2</v>
      </c>
      <c r="T717" s="18">
        <v>0.1689299842601579</v>
      </c>
      <c r="V717" s="18">
        <v>3.5580255671641747E-2</v>
      </c>
      <c r="W717" s="18">
        <v>5.0127640425258031E-2</v>
      </c>
      <c r="X717" s="18">
        <v>7.7765188547399375E-2</v>
      </c>
      <c r="Y717" s="18">
        <v>6.5472368046959412E-2</v>
      </c>
      <c r="Z717" s="18">
        <v>2.0751949192679631E-2</v>
      </c>
      <c r="AA717" s="18">
        <v>7.4431296752887233E-2</v>
      </c>
      <c r="AB717" s="18">
        <v>0.101216286529801</v>
      </c>
      <c r="AC717" s="18">
        <v>0.23797312636807749</v>
      </c>
      <c r="AD717" s="18">
        <v>3.3155718825472108E-2</v>
      </c>
      <c r="AF717" s="18">
        <v>3.7915570355899479E-2</v>
      </c>
      <c r="AG717" s="18">
        <v>4.0656461781672017E-2</v>
      </c>
      <c r="AH717" s="18">
        <v>8.17010415895668E-2</v>
      </c>
      <c r="AI717" s="18">
        <v>9.5333841719412171E-2</v>
      </c>
      <c r="AJ717" s="18">
        <v>2.7010253100365849E-2</v>
      </c>
      <c r="AK717" s="18">
        <v>0.12155591318514131</v>
      </c>
      <c r="AL717" s="18">
        <v>0.24402410370379171</v>
      </c>
      <c r="AM717" s="18">
        <v>0.1067555275590714</v>
      </c>
      <c r="AO717" s="18">
        <v>3.1615304132627593E-2</v>
      </c>
      <c r="AP717" s="18">
        <v>3.4717999555945497E-2</v>
      </c>
      <c r="AQ717" s="18">
        <v>5.2617869313708529E-2</v>
      </c>
      <c r="AR717" s="18">
        <v>6.5660915141269621E-2</v>
      </c>
      <c r="AS717" s="18">
        <v>4.0568578192026562E-2</v>
      </c>
      <c r="AT717" s="18">
        <v>9.2948427760018729E-2</v>
      </c>
      <c r="AU717" s="18">
        <v>0.19048770238937451</v>
      </c>
      <c r="AV717" s="18">
        <v>0.1983072443887598</v>
      </c>
      <c r="AW717" s="18">
        <v>4.1109434913996032E-2</v>
      </c>
    </row>
    <row r="719" spans="2:49" ht="87" x14ac:dyDescent="0.35">
      <c r="B719" s="14" t="s">
        <v>290</v>
      </c>
    </row>
    <row r="720" spans="2:49" x14ac:dyDescent="0.35">
      <c r="B720" s="15" t="s">
        <v>18</v>
      </c>
    </row>
    <row r="721" spans="2:49" x14ac:dyDescent="0.35">
      <c r="B721" s="11" t="s">
        <v>59</v>
      </c>
      <c r="C721" s="16">
        <v>2028</v>
      </c>
      <c r="D721" s="16">
        <v>248</v>
      </c>
      <c r="E721" s="16">
        <v>354</v>
      </c>
      <c r="F721" s="16">
        <v>365</v>
      </c>
      <c r="G721" s="16">
        <v>348</v>
      </c>
      <c r="H721" s="16">
        <v>295</v>
      </c>
      <c r="I721" s="16">
        <v>418</v>
      </c>
      <c r="K721" s="16">
        <v>1004</v>
      </c>
      <c r="L721" s="16">
        <v>1018</v>
      </c>
      <c r="N721" s="16">
        <v>515</v>
      </c>
      <c r="O721" s="16">
        <v>455</v>
      </c>
      <c r="P721" s="16">
        <v>200</v>
      </c>
      <c r="Q721" s="16">
        <v>507</v>
      </c>
      <c r="R721" s="16">
        <v>238</v>
      </c>
      <c r="S721" s="16">
        <v>44</v>
      </c>
      <c r="T721" s="16">
        <v>69</v>
      </c>
      <c r="V721" s="16">
        <v>565</v>
      </c>
      <c r="W721" s="16">
        <v>604</v>
      </c>
      <c r="X721" s="16">
        <v>114</v>
      </c>
      <c r="Y721" s="16">
        <v>70</v>
      </c>
      <c r="Z721" s="16">
        <v>36</v>
      </c>
      <c r="AA721" s="16">
        <v>44</v>
      </c>
      <c r="AB721" s="16">
        <v>442</v>
      </c>
      <c r="AC721" s="16">
        <v>63</v>
      </c>
      <c r="AD721" s="16">
        <v>90</v>
      </c>
      <c r="AF721" s="16">
        <v>336</v>
      </c>
      <c r="AG721" s="16">
        <v>677</v>
      </c>
      <c r="AH721" s="16">
        <v>121</v>
      </c>
      <c r="AI721" s="16">
        <v>125</v>
      </c>
      <c r="AJ721" s="16">
        <v>261</v>
      </c>
      <c r="AK721" s="16">
        <v>43</v>
      </c>
      <c r="AL721" s="16">
        <v>45</v>
      </c>
      <c r="AM721" s="16">
        <v>420</v>
      </c>
      <c r="AO721" s="16">
        <v>312</v>
      </c>
      <c r="AP721" s="16">
        <v>557</v>
      </c>
      <c r="AQ721" s="16">
        <v>134</v>
      </c>
      <c r="AR721" s="16">
        <v>212</v>
      </c>
      <c r="AS721" s="16">
        <v>419</v>
      </c>
      <c r="AT721" s="16">
        <v>33</v>
      </c>
      <c r="AU721" s="16">
        <v>137</v>
      </c>
      <c r="AV721" s="16">
        <v>147</v>
      </c>
      <c r="AW721" s="16">
        <v>77</v>
      </c>
    </row>
    <row r="722" spans="2:49" x14ac:dyDescent="0.35">
      <c r="B722" s="12" t="s">
        <v>60</v>
      </c>
      <c r="C722" s="16">
        <v>2032</v>
      </c>
      <c r="D722" s="16">
        <v>215</v>
      </c>
      <c r="E722" s="16">
        <v>345</v>
      </c>
      <c r="F722" s="16">
        <v>345</v>
      </c>
      <c r="G722" s="16">
        <v>314</v>
      </c>
      <c r="H722" s="16">
        <v>328</v>
      </c>
      <c r="I722" s="16">
        <v>485</v>
      </c>
      <c r="K722" s="16">
        <v>981</v>
      </c>
      <c r="L722" s="16">
        <v>1045</v>
      </c>
      <c r="N722" s="16">
        <v>540</v>
      </c>
      <c r="O722" s="16">
        <v>458</v>
      </c>
      <c r="P722" s="16">
        <v>208</v>
      </c>
      <c r="Q722" s="16">
        <v>495</v>
      </c>
      <c r="R722" s="16">
        <v>222</v>
      </c>
      <c r="S722" s="16">
        <v>37</v>
      </c>
      <c r="T722" s="16">
        <v>71</v>
      </c>
      <c r="V722" s="16">
        <v>598</v>
      </c>
      <c r="W722" s="16">
        <v>590</v>
      </c>
      <c r="X722" s="16">
        <v>115</v>
      </c>
      <c r="Y722" s="16">
        <v>67</v>
      </c>
      <c r="Z722" s="16">
        <v>39</v>
      </c>
      <c r="AA722" s="16">
        <v>44</v>
      </c>
      <c r="AB722" s="16">
        <v>427</v>
      </c>
      <c r="AC722" s="16">
        <v>61</v>
      </c>
      <c r="AD722" s="16">
        <v>90</v>
      </c>
      <c r="AF722" s="16">
        <v>355</v>
      </c>
      <c r="AG722" s="16">
        <v>660</v>
      </c>
      <c r="AH722" s="16">
        <v>123</v>
      </c>
      <c r="AI722" s="16">
        <v>120</v>
      </c>
      <c r="AJ722" s="16">
        <v>274</v>
      </c>
      <c r="AK722" s="16">
        <v>44</v>
      </c>
      <c r="AL722" s="16">
        <v>43</v>
      </c>
      <c r="AM722" s="16">
        <v>413</v>
      </c>
      <c r="AO722" s="16">
        <v>321</v>
      </c>
      <c r="AP722" s="16">
        <v>538</v>
      </c>
      <c r="AQ722" s="16">
        <v>134</v>
      </c>
      <c r="AR722" s="16">
        <v>200</v>
      </c>
      <c r="AS722" s="16">
        <v>442</v>
      </c>
      <c r="AT722" s="16">
        <v>36</v>
      </c>
      <c r="AU722" s="16">
        <v>136</v>
      </c>
      <c r="AV722" s="16">
        <v>151</v>
      </c>
      <c r="AW722" s="16">
        <v>75</v>
      </c>
    </row>
    <row r="723" spans="2:49" ht="43.5" x14ac:dyDescent="0.35">
      <c r="B723" s="17" t="s">
        <v>291</v>
      </c>
      <c r="C723" s="18">
        <v>0.47881205108635128</v>
      </c>
      <c r="D723" s="18">
        <v>0.41714013822325741</v>
      </c>
      <c r="E723" s="18">
        <v>0.40897947770134729</v>
      </c>
      <c r="F723" s="18">
        <v>0.45629007721230441</v>
      </c>
      <c r="G723" s="18">
        <v>0.53522142999668598</v>
      </c>
      <c r="H723" s="18">
        <v>0.50085136238958217</v>
      </c>
      <c r="I723" s="18">
        <v>0.52044042366732102</v>
      </c>
      <c r="K723" s="18">
        <v>0.45594884138699671</v>
      </c>
      <c r="L723" s="18">
        <v>0.50084540395453958</v>
      </c>
      <c r="N723" s="18">
        <v>0.49058412518788319</v>
      </c>
      <c r="O723" s="18">
        <v>0.48634790488018281</v>
      </c>
      <c r="P723" s="18">
        <v>0.49834944950597859</v>
      </c>
      <c r="Q723" s="18">
        <v>0.46281325406032542</v>
      </c>
      <c r="R723" s="18">
        <v>0.46351306295279437</v>
      </c>
      <c r="S723" s="18">
        <v>0.32158892767579073</v>
      </c>
      <c r="T723" s="18">
        <v>0.52486411634046315</v>
      </c>
      <c r="V723" s="18">
        <v>0.47670797372162049</v>
      </c>
      <c r="W723" s="18">
        <v>0.47614469809458571</v>
      </c>
      <c r="X723" s="18">
        <v>0.47756153043422328</v>
      </c>
      <c r="Y723" s="18">
        <v>0.47130298415814958</v>
      </c>
      <c r="Z723" s="18">
        <v>0.4229084117809217</v>
      </c>
      <c r="AA723" s="18">
        <v>0.47416723317220599</v>
      </c>
      <c r="AB723" s="18">
        <v>0.47755391877269421</v>
      </c>
      <c r="AC723" s="18">
        <v>0.45606086948451952</v>
      </c>
      <c r="AD723" s="18">
        <v>0.56540270643780854</v>
      </c>
      <c r="AF723" s="18">
        <v>0.46655523279803862</v>
      </c>
      <c r="AG723" s="18">
        <v>0.4733379622191583</v>
      </c>
      <c r="AH723" s="18">
        <v>0.43772905375297649</v>
      </c>
      <c r="AI723" s="18">
        <v>0.5533924982529641</v>
      </c>
      <c r="AJ723" s="18">
        <v>0.4449629806615325</v>
      </c>
      <c r="AK723" s="18">
        <v>0.46172422739998492</v>
      </c>
      <c r="AL723" s="18">
        <v>0.43461529392945142</v>
      </c>
      <c r="AM723" s="18">
        <v>0.51767872444450214</v>
      </c>
      <c r="AO723" s="18">
        <v>0.47203812537049838</v>
      </c>
      <c r="AP723" s="18">
        <v>0.45963421580186292</v>
      </c>
      <c r="AQ723" s="18">
        <v>0.42503405927131388</v>
      </c>
      <c r="AR723" s="18">
        <v>0.44492259399466177</v>
      </c>
      <c r="AS723" s="18">
        <v>0.49800063539831702</v>
      </c>
      <c r="AT723" s="18">
        <v>0.54929696676650519</v>
      </c>
      <c r="AU723" s="18">
        <v>0.46665357366628318</v>
      </c>
      <c r="AV723" s="18">
        <v>0.55180940381415045</v>
      </c>
      <c r="AW723" s="18">
        <v>0.56042506673774706</v>
      </c>
    </row>
    <row r="724" spans="2:49" ht="29" x14ac:dyDescent="0.35">
      <c r="B724" s="17" t="s">
        <v>292</v>
      </c>
      <c r="C724" s="18">
        <v>0.36995671866164298</v>
      </c>
      <c r="D724" s="18">
        <v>0.33379953474612162</v>
      </c>
      <c r="E724" s="18">
        <v>0.3291779865368103</v>
      </c>
      <c r="F724" s="18">
        <v>0.29870728642508859</v>
      </c>
      <c r="G724" s="18">
        <v>0.37361034930523868</v>
      </c>
      <c r="H724" s="18">
        <v>0.40309669811086302</v>
      </c>
      <c r="I724" s="18">
        <v>0.44094334726864243</v>
      </c>
      <c r="K724" s="18">
        <v>0.36104814104711269</v>
      </c>
      <c r="L724" s="18">
        <v>0.37831269996347527</v>
      </c>
      <c r="N724" s="18">
        <v>0.3227933116859189</v>
      </c>
      <c r="O724" s="18">
        <v>0.36929050399321628</v>
      </c>
      <c r="P724" s="18">
        <v>0.39149622588485677</v>
      </c>
      <c r="Q724" s="18">
        <v>0.41239292187711563</v>
      </c>
      <c r="R724" s="18">
        <v>0.40110303152246168</v>
      </c>
      <c r="S724" s="18">
        <v>0.3686481274381454</v>
      </c>
      <c r="T724" s="18">
        <v>0.27724434417363492</v>
      </c>
      <c r="V724" s="18">
        <v>0.40144582175704607</v>
      </c>
      <c r="W724" s="18">
        <v>0.38246934987275449</v>
      </c>
      <c r="X724" s="18">
        <v>0.355889005656291</v>
      </c>
      <c r="Y724" s="18">
        <v>0.30413469339131899</v>
      </c>
      <c r="Z724" s="18">
        <v>0.29953668898588148</v>
      </c>
      <c r="AA724" s="18">
        <v>0.39331786044875849</v>
      </c>
      <c r="AB724" s="18">
        <v>0.34990605851699458</v>
      </c>
      <c r="AC724" s="18">
        <v>0.32877648746875188</v>
      </c>
      <c r="AD724" s="18">
        <v>0.28777332550522539</v>
      </c>
      <c r="AF724" s="18">
        <v>0.40184376891603929</v>
      </c>
      <c r="AG724" s="18">
        <v>0.38485409280194749</v>
      </c>
      <c r="AH724" s="18">
        <v>0.37230031454142642</v>
      </c>
      <c r="AI724" s="18">
        <v>0.36933098697431821</v>
      </c>
      <c r="AJ724" s="18">
        <v>0.31050749357339469</v>
      </c>
      <c r="AK724" s="18">
        <v>0.4636801731409036</v>
      </c>
      <c r="AL724" s="18">
        <v>0.25185987308214819</v>
      </c>
      <c r="AM724" s="18">
        <v>0.35993685530890629</v>
      </c>
      <c r="AO724" s="18">
        <v>0.38713384830410069</v>
      </c>
      <c r="AP724" s="18">
        <v>0.41345498589437929</v>
      </c>
      <c r="AQ724" s="18">
        <v>0.35778524858216698</v>
      </c>
      <c r="AR724" s="18">
        <v>0.31044486706098451</v>
      </c>
      <c r="AS724" s="18">
        <v>0.34788731199360529</v>
      </c>
      <c r="AT724" s="18">
        <v>0.46190289254335182</v>
      </c>
      <c r="AU724" s="18">
        <v>0.3530616618709761</v>
      </c>
      <c r="AV724" s="18">
        <v>0.32063754329704702</v>
      </c>
      <c r="AW724" s="18">
        <v>0.38062015963298279</v>
      </c>
    </row>
    <row r="725" spans="2:49" ht="43.5" x14ac:dyDescent="0.35">
      <c r="B725" s="17" t="s">
        <v>293</v>
      </c>
      <c r="C725" s="18">
        <v>0.30890548052827549</v>
      </c>
      <c r="D725" s="18">
        <v>0.1765528182411838</v>
      </c>
      <c r="E725" s="18">
        <v>0.21107748169461071</v>
      </c>
      <c r="F725" s="18">
        <v>0.2075503901469179</v>
      </c>
      <c r="G725" s="18">
        <v>0.25762639325765091</v>
      </c>
      <c r="H725" s="18">
        <v>0.35061501336664641</v>
      </c>
      <c r="I725" s="18">
        <v>0.51435338243882667</v>
      </c>
      <c r="K725" s="18">
        <v>0.31788190038830622</v>
      </c>
      <c r="L725" s="18">
        <v>0.30014741765440578</v>
      </c>
      <c r="N725" s="18">
        <v>0.30011154016143521</v>
      </c>
      <c r="O725" s="18">
        <v>0.29824211048125709</v>
      </c>
      <c r="P725" s="18">
        <v>0.40248775973558498</v>
      </c>
      <c r="Q725" s="18">
        <v>0.31902177224130313</v>
      </c>
      <c r="R725" s="18">
        <v>0.31234139120154719</v>
      </c>
      <c r="S725" s="18">
        <v>0.13674102975182209</v>
      </c>
      <c r="T725" s="18">
        <v>0.17827992708490209</v>
      </c>
      <c r="V725" s="18">
        <v>0.47829089068424302</v>
      </c>
      <c r="W725" s="18">
        <v>0.2320437847505798</v>
      </c>
      <c r="X725" s="18">
        <v>0.35081403695732299</v>
      </c>
      <c r="Y725" s="18">
        <v>0.19258494544617291</v>
      </c>
      <c r="Z725" s="18">
        <v>0.33864191472014099</v>
      </c>
      <c r="AA725" s="18">
        <v>0.33495494034160839</v>
      </c>
      <c r="AB725" s="18">
        <v>0.2194728539100772</v>
      </c>
      <c r="AC725" s="18">
        <v>0.1909555314846498</v>
      </c>
      <c r="AD725" s="18">
        <v>0.19803283627072971</v>
      </c>
      <c r="AF725" s="18">
        <v>0.49637652488363843</v>
      </c>
      <c r="AG725" s="18">
        <v>0.27456353217929952</v>
      </c>
      <c r="AH725" s="18">
        <v>0.37740318563548481</v>
      </c>
      <c r="AI725" s="18">
        <v>0.23114048628210929</v>
      </c>
      <c r="AJ725" s="18">
        <v>0.31281967587856518</v>
      </c>
      <c r="AK725" s="18">
        <v>0.30101062247848032</v>
      </c>
      <c r="AL725" s="18">
        <v>0.1613935579883238</v>
      </c>
      <c r="AM725" s="18">
        <v>0.21806414076167391</v>
      </c>
      <c r="AO725" s="18">
        <v>0.43927319196896419</v>
      </c>
      <c r="AP725" s="18">
        <v>0.24056609016733049</v>
      </c>
      <c r="AQ725" s="18">
        <v>0.32102391496477611</v>
      </c>
      <c r="AR725" s="18">
        <v>0.21120332633778799</v>
      </c>
      <c r="AS725" s="18">
        <v>0.34789330494591719</v>
      </c>
      <c r="AT725" s="18">
        <v>0.37382939896376183</v>
      </c>
      <c r="AU725" s="18">
        <v>0.21962227215545871</v>
      </c>
      <c r="AV725" s="18">
        <v>0.33278411786099499</v>
      </c>
      <c r="AW725" s="18">
        <v>0.33345774067937789</v>
      </c>
    </row>
    <row r="726" spans="2:49" ht="29" x14ac:dyDescent="0.35">
      <c r="B726" s="17" t="s">
        <v>294</v>
      </c>
      <c r="C726" s="18">
        <v>0.27072421938045371</v>
      </c>
      <c r="D726" s="18">
        <v>0.2606987190772293</v>
      </c>
      <c r="E726" s="18">
        <v>0.24993790009283129</v>
      </c>
      <c r="F726" s="18">
        <v>0.26426799584959221</v>
      </c>
      <c r="G726" s="18">
        <v>0.28612780359912637</v>
      </c>
      <c r="H726" s="18">
        <v>0.30120063696653948</v>
      </c>
      <c r="I726" s="18">
        <v>0.26392980593312959</v>
      </c>
      <c r="K726" s="18">
        <v>0.24697619297704981</v>
      </c>
      <c r="L726" s="18">
        <v>0.29445313706826071</v>
      </c>
      <c r="N726" s="18">
        <v>0.30793093687341327</v>
      </c>
      <c r="O726" s="18">
        <v>0.27422570577314931</v>
      </c>
      <c r="P726" s="18">
        <v>0.27926810426546739</v>
      </c>
      <c r="Q726" s="18">
        <v>0.24118322194789429</v>
      </c>
      <c r="R726" s="18">
        <v>0.2156439076062667</v>
      </c>
      <c r="S726" s="18">
        <v>0.33923152231557901</v>
      </c>
      <c r="T726" s="18">
        <v>0.28209294232358312</v>
      </c>
      <c r="V726" s="18">
        <v>0.25620401618452648</v>
      </c>
      <c r="W726" s="18">
        <v>0.27654563988374831</v>
      </c>
      <c r="X726" s="18">
        <v>0.30602913929631242</v>
      </c>
      <c r="Y726" s="18">
        <v>0.27352824380450969</v>
      </c>
      <c r="Z726" s="18">
        <v>0.33536970680912948</v>
      </c>
      <c r="AA726" s="18">
        <v>0.33850470049678438</v>
      </c>
      <c r="AB726" s="18">
        <v>0.25685478375901011</v>
      </c>
      <c r="AC726" s="18">
        <v>0.27965143972024431</v>
      </c>
      <c r="AD726" s="18">
        <v>0.28008770324022442</v>
      </c>
      <c r="AF726" s="18">
        <v>0.2427819106012879</v>
      </c>
      <c r="AG726" s="18">
        <v>0.26986101203371909</v>
      </c>
      <c r="AH726" s="18">
        <v>0.28601494828169072</v>
      </c>
      <c r="AI726" s="18">
        <v>0.25147156034033091</v>
      </c>
      <c r="AJ726" s="18">
        <v>0.29680728236952858</v>
      </c>
      <c r="AK726" s="18">
        <v>0.27744134691271299</v>
      </c>
      <c r="AL726" s="18">
        <v>0.27796824809339071</v>
      </c>
      <c r="AM726" s="18">
        <v>0.2783853672332825</v>
      </c>
      <c r="AO726" s="18">
        <v>0.2568145163281737</v>
      </c>
      <c r="AP726" s="18">
        <v>0.26752592050418822</v>
      </c>
      <c r="AQ726" s="18">
        <v>0.28755385893830021</v>
      </c>
      <c r="AR726" s="18">
        <v>0.29109311214292538</v>
      </c>
      <c r="AS726" s="18">
        <v>0.29533374433822213</v>
      </c>
      <c r="AT726" s="18">
        <v>0.29508988874240771</v>
      </c>
      <c r="AU726" s="18">
        <v>0.2495011798461973</v>
      </c>
      <c r="AV726" s="18">
        <v>0.22375929973388189</v>
      </c>
      <c r="AW726" s="18">
        <v>0.2449988417912585</v>
      </c>
    </row>
    <row r="727" spans="2:49" ht="43.5" x14ac:dyDescent="0.35">
      <c r="B727" s="17" t="s">
        <v>295</v>
      </c>
      <c r="C727" s="18">
        <v>0.25777863819251862</v>
      </c>
      <c r="D727" s="18">
        <v>0.1992571888674825</v>
      </c>
      <c r="E727" s="18">
        <v>0.2032810472632455</v>
      </c>
      <c r="F727" s="18">
        <v>0.1989584015537372</v>
      </c>
      <c r="G727" s="18">
        <v>0.22697479325436051</v>
      </c>
      <c r="H727" s="18">
        <v>0.33306137206692221</v>
      </c>
      <c r="I727" s="18">
        <v>0.33333063956459552</v>
      </c>
      <c r="K727" s="18">
        <v>0.25195614030183261</v>
      </c>
      <c r="L727" s="18">
        <v>0.26461026412381661</v>
      </c>
      <c r="N727" s="18">
        <v>0.30067236544717718</v>
      </c>
      <c r="O727" s="18">
        <v>0.2277529424734259</v>
      </c>
      <c r="P727" s="18">
        <v>0.26204039523176381</v>
      </c>
      <c r="Q727" s="18">
        <v>0.24156390855512319</v>
      </c>
      <c r="R727" s="18">
        <v>0.19995260132626061</v>
      </c>
      <c r="S727" s="18">
        <v>0.34829869017534187</v>
      </c>
      <c r="T727" s="18">
        <v>0.35939920264064629</v>
      </c>
      <c r="V727" s="18">
        <v>0.29314275728241601</v>
      </c>
      <c r="W727" s="18">
        <v>0.25560983674551419</v>
      </c>
      <c r="X727" s="18">
        <v>0.21693322869891979</v>
      </c>
      <c r="Y727" s="18">
        <v>0.22804504866604561</v>
      </c>
      <c r="Z727" s="18">
        <v>0.27113277004119818</v>
      </c>
      <c r="AA727" s="18">
        <v>0.1181097430709056</v>
      </c>
      <c r="AB727" s="18">
        <v>0.25098801412726479</v>
      </c>
      <c r="AC727" s="18">
        <v>0.15549193932836861</v>
      </c>
      <c r="AD727" s="18">
        <v>0.27594712450790188</v>
      </c>
      <c r="AF727" s="18">
        <v>0.28247090106690398</v>
      </c>
      <c r="AG727" s="18">
        <v>0.24697883525932779</v>
      </c>
      <c r="AH727" s="18">
        <v>0.29418247577749868</v>
      </c>
      <c r="AI727" s="18">
        <v>0.22738116134525849</v>
      </c>
      <c r="AJ727" s="18">
        <v>0.26631845942403148</v>
      </c>
      <c r="AK727" s="18">
        <v>0.17857605903223339</v>
      </c>
      <c r="AL727" s="18">
        <v>0.13613611134995701</v>
      </c>
      <c r="AM727" s="18">
        <v>0.26712400105826878</v>
      </c>
      <c r="AO727" s="18">
        <v>0.30485795329411608</v>
      </c>
      <c r="AP727" s="18">
        <v>0.25908366326752708</v>
      </c>
      <c r="AQ727" s="18">
        <v>0.26275594060692331</v>
      </c>
      <c r="AR727" s="18">
        <v>0.21849320924731999</v>
      </c>
      <c r="AS727" s="18">
        <v>0.25051395666465559</v>
      </c>
      <c r="AT727" s="18">
        <v>0.24154859492689401</v>
      </c>
      <c r="AU727" s="18">
        <v>0.28847541302573237</v>
      </c>
      <c r="AV727" s="18">
        <v>0.21213873475541559</v>
      </c>
      <c r="AW727" s="18">
        <v>0.22935590519127191</v>
      </c>
    </row>
    <row r="728" spans="2:49" ht="29" x14ac:dyDescent="0.35">
      <c r="B728" s="17" t="s">
        <v>296</v>
      </c>
      <c r="C728" s="18">
        <v>0.2474753893603637</v>
      </c>
      <c r="D728" s="18">
        <v>0.29170852528468821</v>
      </c>
      <c r="E728" s="18">
        <v>0.32549366599076562</v>
      </c>
      <c r="F728" s="18">
        <v>0.29523592612579669</v>
      </c>
      <c r="G728" s="18">
        <v>0.28062474667573112</v>
      </c>
      <c r="H728" s="18">
        <v>0.21045538818849019</v>
      </c>
      <c r="I728" s="18">
        <v>0.14194595605283261</v>
      </c>
      <c r="K728" s="18">
        <v>0.2204163796497958</v>
      </c>
      <c r="L728" s="18">
        <v>0.27418955862082339</v>
      </c>
      <c r="N728" s="18">
        <v>0.24337564911025419</v>
      </c>
      <c r="O728" s="18">
        <v>0.25984964779263769</v>
      </c>
      <c r="P728" s="18">
        <v>0.1754039603775262</v>
      </c>
      <c r="Q728" s="18">
        <v>0.24590745987645671</v>
      </c>
      <c r="R728" s="18">
        <v>0.30426096469701541</v>
      </c>
      <c r="S728" s="18">
        <v>0.20326171809177149</v>
      </c>
      <c r="T728" s="18">
        <v>0.26702465493026323</v>
      </c>
      <c r="V728" s="18">
        <v>0.15625704766620649</v>
      </c>
      <c r="W728" s="18">
        <v>0.29986979531605168</v>
      </c>
      <c r="X728" s="18">
        <v>0.23768796267932241</v>
      </c>
      <c r="Y728" s="18">
        <v>0.26742798461912332</v>
      </c>
      <c r="Z728" s="18">
        <v>0.23312690291091251</v>
      </c>
      <c r="AA728" s="18">
        <v>0.20515888256752729</v>
      </c>
      <c r="AB728" s="18">
        <v>0.28761640303759017</v>
      </c>
      <c r="AC728" s="18">
        <v>0.31777600590357352</v>
      </c>
      <c r="AD728" s="18">
        <v>0.29716005755839592</v>
      </c>
      <c r="AF728" s="18">
        <v>0.1458312089382961</v>
      </c>
      <c r="AG728" s="18">
        <v>0.27965241371132182</v>
      </c>
      <c r="AH728" s="18">
        <v>0.22319185430736521</v>
      </c>
      <c r="AI728" s="18">
        <v>0.28370830309209411</v>
      </c>
      <c r="AJ728" s="18">
        <v>0.26814971125938991</v>
      </c>
      <c r="AK728" s="18">
        <v>0.2145376267315395</v>
      </c>
      <c r="AL728" s="18">
        <v>0.35495347959429741</v>
      </c>
      <c r="AM728" s="18">
        <v>0.25889506521768041</v>
      </c>
      <c r="AO728" s="18">
        <v>0.14987754763210689</v>
      </c>
      <c r="AP728" s="18">
        <v>0.2657873060875281</v>
      </c>
      <c r="AQ728" s="18">
        <v>0.27281756153664871</v>
      </c>
      <c r="AR728" s="18">
        <v>0.36581139538017238</v>
      </c>
      <c r="AS728" s="18">
        <v>0.238089269729582</v>
      </c>
      <c r="AT728" s="18">
        <v>0.2443998336735464</v>
      </c>
      <c r="AU728" s="18">
        <v>0.22023850598257</v>
      </c>
      <c r="AV728" s="18">
        <v>0.26132291498641808</v>
      </c>
      <c r="AW728" s="18">
        <v>0.25150322561619881</v>
      </c>
    </row>
    <row r="729" spans="2:49" ht="43.5" x14ac:dyDescent="0.35">
      <c r="B729" s="17" t="s">
        <v>297</v>
      </c>
      <c r="C729" s="18">
        <v>0.22422757568278859</v>
      </c>
      <c r="D729" s="18">
        <v>0.26956380340884389</v>
      </c>
      <c r="E729" s="18">
        <v>0.25711519458562843</v>
      </c>
      <c r="F729" s="18">
        <v>0.22698113664097341</v>
      </c>
      <c r="G729" s="18">
        <v>0.22510874347415991</v>
      </c>
      <c r="H729" s="18">
        <v>0.226005168616007</v>
      </c>
      <c r="I729" s="18">
        <v>0.17698220990522109</v>
      </c>
      <c r="K729" s="18">
        <v>0.2655607798308946</v>
      </c>
      <c r="L729" s="18">
        <v>0.1866110959012682</v>
      </c>
      <c r="N729" s="18">
        <v>0.2144902244589281</v>
      </c>
      <c r="O729" s="18">
        <v>0.21875838145954979</v>
      </c>
      <c r="P729" s="18">
        <v>0.26380170810679637</v>
      </c>
      <c r="Q729" s="18">
        <v>0.2354664341706362</v>
      </c>
      <c r="R729" s="18">
        <v>0.20146291802464031</v>
      </c>
      <c r="S729" s="18">
        <v>0.27413610709220759</v>
      </c>
      <c r="T729" s="18">
        <v>0.18404732118221789</v>
      </c>
      <c r="V729" s="18">
        <v>0.22695331806156069</v>
      </c>
      <c r="W729" s="18">
        <v>0.23366932563067461</v>
      </c>
      <c r="X729" s="18">
        <v>0.23464011616262689</v>
      </c>
      <c r="Y729" s="18">
        <v>0.29126077514069848</v>
      </c>
      <c r="Z729" s="18">
        <v>0.2308990850192259</v>
      </c>
      <c r="AA729" s="18">
        <v>0.2354331608465417</v>
      </c>
      <c r="AB729" s="18">
        <v>0.1977714105055173</v>
      </c>
      <c r="AC729" s="18">
        <v>0.11429556730519411</v>
      </c>
      <c r="AD729" s="18">
        <v>0.27310110994605741</v>
      </c>
      <c r="AF729" s="18">
        <v>0.20980432702900151</v>
      </c>
      <c r="AG729" s="18">
        <v>0.2388578972471887</v>
      </c>
      <c r="AH729" s="18">
        <v>0.19654542344961609</v>
      </c>
      <c r="AI729" s="18">
        <v>0.25497409124384612</v>
      </c>
      <c r="AJ729" s="18">
        <v>0.2979610168692256</v>
      </c>
      <c r="AK729" s="18">
        <v>0.1954957901003111</v>
      </c>
      <c r="AL729" s="18">
        <v>8.6407770209024626E-2</v>
      </c>
      <c r="AM729" s="18">
        <v>0.18107643194498721</v>
      </c>
      <c r="AO729" s="18">
        <v>0.20848244637238289</v>
      </c>
      <c r="AP729" s="18">
        <v>0.25770484876196881</v>
      </c>
      <c r="AQ729" s="18">
        <v>0.23013354696892219</v>
      </c>
      <c r="AR729" s="18">
        <v>0.25642803941283598</v>
      </c>
      <c r="AS729" s="18">
        <v>0.23195161055461189</v>
      </c>
      <c r="AT729" s="18">
        <v>0.15851619856703861</v>
      </c>
      <c r="AU729" s="18">
        <v>0.13766131781482041</v>
      </c>
      <c r="AV729" s="18">
        <v>0.13320736526753801</v>
      </c>
      <c r="AW729" s="18">
        <v>0.2803176103998638</v>
      </c>
    </row>
    <row r="730" spans="2:49" ht="29" x14ac:dyDescent="0.35">
      <c r="B730" s="17" t="s">
        <v>298</v>
      </c>
      <c r="C730" s="18">
        <v>0.2133403249745412</v>
      </c>
      <c r="D730" s="18">
        <v>0.19341324808663049</v>
      </c>
      <c r="E730" s="18">
        <v>0.23145496000780511</v>
      </c>
      <c r="F730" s="18">
        <v>0.2048789813854002</v>
      </c>
      <c r="G730" s="18">
        <v>0.25588808003473501</v>
      </c>
      <c r="H730" s="18">
        <v>0.16805443036863929</v>
      </c>
      <c r="I730" s="18">
        <v>0.21846728098156659</v>
      </c>
      <c r="K730" s="18">
        <v>0.2199947011261654</v>
      </c>
      <c r="L730" s="18">
        <v>0.20752739779606</v>
      </c>
      <c r="N730" s="18">
        <v>0.18606152233855089</v>
      </c>
      <c r="O730" s="18">
        <v>0.2104745358889753</v>
      </c>
      <c r="P730" s="18">
        <v>0.21962330480743139</v>
      </c>
      <c r="Q730" s="18">
        <v>0.23490931268778831</v>
      </c>
      <c r="R730" s="18">
        <v>0.2496763647001316</v>
      </c>
      <c r="S730" s="18">
        <v>0.31537022679419852</v>
      </c>
      <c r="T730" s="18">
        <v>0.103442018270407</v>
      </c>
      <c r="V730" s="18">
        <v>0.21181146115379559</v>
      </c>
      <c r="W730" s="18">
        <v>0.20046403042057859</v>
      </c>
      <c r="X730" s="18">
        <v>0.24041618052154851</v>
      </c>
      <c r="Y730" s="18">
        <v>0.29725509349153839</v>
      </c>
      <c r="Z730" s="18">
        <v>0.23527056958199591</v>
      </c>
      <c r="AA730" s="18">
        <v>0.28127258790068987</v>
      </c>
      <c r="AB730" s="18">
        <v>0.20882829925242191</v>
      </c>
      <c r="AC730" s="18">
        <v>0.23119314185448689</v>
      </c>
      <c r="AD730" s="18">
        <v>0.1773660111183139</v>
      </c>
      <c r="AF730" s="18">
        <v>0.2380902350738065</v>
      </c>
      <c r="AG730" s="18">
        <v>0.23111695216868361</v>
      </c>
      <c r="AH730" s="18">
        <v>0.20591320676006131</v>
      </c>
      <c r="AI730" s="18">
        <v>0.26061347252804767</v>
      </c>
      <c r="AJ730" s="18">
        <v>0.1854272173832841</v>
      </c>
      <c r="AK730" s="18">
        <v>0.22653658679297259</v>
      </c>
      <c r="AL730" s="18">
        <v>0.1787356997798554</v>
      </c>
      <c r="AM730" s="18">
        <v>0.17286276945085091</v>
      </c>
      <c r="AO730" s="18">
        <v>0.23842421652440329</v>
      </c>
      <c r="AP730" s="18">
        <v>0.22046039709657081</v>
      </c>
      <c r="AQ730" s="18">
        <v>0.25227073236848602</v>
      </c>
      <c r="AR730" s="18">
        <v>0.21280425206102521</v>
      </c>
      <c r="AS730" s="18">
        <v>0.17087513871989979</v>
      </c>
      <c r="AT730" s="18">
        <v>0.17507092907219121</v>
      </c>
      <c r="AU730" s="18">
        <v>0.14407241477597801</v>
      </c>
      <c r="AV730" s="18">
        <v>0.25148516961838951</v>
      </c>
      <c r="AW730" s="18">
        <v>0.30454478319586148</v>
      </c>
    </row>
    <row r="731" spans="2:49" ht="29" x14ac:dyDescent="0.35">
      <c r="B731" s="17" t="s">
        <v>299</v>
      </c>
      <c r="C731" s="18">
        <v>0.1921704176892883</v>
      </c>
      <c r="D731" s="18">
        <v>0.2120536935747471</v>
      </c>
      <c r="E731" s="18">
        <v>0.2401589246476919</v>
      </c>
      <c r="F731" s="18">
        <v>0.20289026182337591</v>
      </c>
      <c r="G731" s="18">
        <v>0.1928386111360991</v>
      </c>
      <c r="H731" s="18">
        <v>0.1661292551858855</v>
      </c>
      <c r="I731" s="18">
        <v>0.15878637284051711</v>
      </c>
      <c r="K731" s="18">
        <v>0.18328526729291411</v>
      </c>
      <c r="L731" s="18">
        <v>0.2015297919933712</v>
      </c>
      <c r="N731" s="18">
        <v>0.1675492625662118</v>
      </c>
      <c r="O731" s="18">
        <v>0.19151594650246459</v>
      </c>
      <c r="P731" s="18">
        <v>0.16431752520821721</v>
      </c>
      <c r="Q731" s="18">
        <v>0.2098106637368565</v>
      </c>
      <c r="R731" s="18">
        <v>0.22496016160912849</v>
      </c>
      <c r="S731" s="18">
        <v>0.217684659390042</v>
      </c>
      <c r="T731" s="18">
        <v>0.2269214941973324</v>
      </c>
      <c r="V731" s="18">
        <v>0.1698295533410342</v>
      </c>
      <c r="W731" s="18">
        <v>0.226824252371087</v>
      </c>
      <c r="X731" s="18">
        <v>0.15618125022910001</v>
      </c>
      <c r="Y731" s="18">
        <v>0.15665615257414789</v>
      </c>
      <c r="Z731" s="18">
        <v>0.13811216298651199</v>
      </c>
      <c r="AA731" s="18">
        <v>0.16818506769508759</v>
      </c>
      <c r="AB731" s="18">
        <v>0.20590165461408941</v>
      </c>
      <c r="AC731" s="18">
        <v>0.1685220232253033</v>
      </c>
      <c r="AD731" s="18">
        <v>0.17224145897370791</v>
      </c>
      <c r="AF731" s="18">
        <v>0.16829263966906971</v>
      </c>
      <c r="AG731" s="18">
        <v>0.2179498304544959</v>
      </c>
      <c r="AH731" s="18">
        <v>0.20034468835230509</v>
      </c>
      <c r="AI731" s="18">
        <v>0.17157486149206919</v>
      </c>
      <c r="AJ731" s="18">
        <v>0.18539715164636009</v>
      </c>
      <c r="AK731" s="18">
        <v>0.17286305489708659</v>
      </c>
      <c r="AL731" s="18">
        <v>0.15678612671978701</v>
      </c>
      <c r="AM731" s="18">
        <v>0.18525554825837731</v>
      </c>
      <c r="AO731" s="18">
        <v>0.17407318428435289</v>
      </c>
      <c r="AP731" s="18">
        <v>0.21510944824794881</v>
      </c>
      <c r="AQ731" s="18">
        <v>0.23516347955765271</v>
      </c>
      <c r="AR731" s="18">
        <v>0.23164863727485921</v>
      </c>
      <c r="AS731" s="18">
        <v>0.18838305551294579</v>
      </c>
      <c r="AT731" s="18">
        <v>0.2126960874647319</v>
      </c>
      <c r="AU731" s="18">
        <v>0.1772772391679151</v>
      </c>
      <c r="AV731" s="18">
        <v>0.1211479718368718</v>
      </c>
      <c r="AW731" s="18">
        <v>0.1052799188211043</v>
      </c>
    </row>
    <row r="732" spans="2:49" ht="29" x14ac:dyDescent="0.35">
      <c r="B732" s="17" t="s">
        <v>300</v>
      </c>
      <c r="C732" s="18">
        <v>0.17620791851213419</v>
      </c>
      <c r="D732" s="18">
        <v>0.24758789966697961</v>
      </c>
      <c r="E732" s="18">
        <v>0.2398923291073157</v>
      </c>
      <c r="F732" s="18">
        <v>0.24857616769031349</v>
      </c>
      <c r="G732" s="18">
        <v>0.13460655918990411</v>
      </c>
      <c r="H732" s="18">
        <v>0.14792858002398421</v>
      </c>
      <c r="I732" s="18">
        <v>9.3777638550319439E-2</v>
      </c>
      <c r="K732" s="18">
        <v>0.18877060096580289</v>
      </c>
      <c r="L732" s="18">
        <v>0.16465151459041841</v>
      </c>
      <c r="N732" s="18">
        <v>0.18718379224067189</v>
      </c>
      <c r="O732" s="18">
        <v>0.15601136935128471</v>
      </c>
      <c r="P732" s="18">
        <v>0.13459676973095491</v>
      </c>
      <c r="Q732" s="18">
        <v>0.18042471840049509</v>
      </c>
      <c r="R732" s="18">
        <v>0.23017063252821929</v>
      </c>
      <c r="S732" s="18">
        <v>0.26589388915896328</v>
      </c>
      <c r="T732" s="18">
        <v>0.1000878960706125</v>
      </c>
      <c r="V732" s="18">
        <v>0.1591263988089027</v>
      </c>
      <c r="W732" s="18">
        <v>0.17746050796729701</v>
      </c>
      <c r="X732" s="18">
        <v>0.17249564286967289</v>
      </c>
      <c r="Y732" s="18">
        <v>0.1417649863272776</v>
      </c>
      <c r="Z732" s="18">
        <v>0.2194945863141802</v>
      </c>
      <c r="AA732" s="18">
        <v>0.10144443246368701</v>
      </c>
      <c r="AB732" s="18">
        <v>0.21240358251045441</v>
      </c>
      <c r="AC732" s="18">
        <v>0.19492761145685991</v>
      </c>
      <c r="AD732" s="18">
        <v>0.14547889924040031</v>
      </c>
      <c r="AF732" s="18">
        <v>0.15058796723762771</v>
      </c>
      <c r="AG732" s="18">
        <v>0.21592594153973349</v>
      </c>
      <c r="AH732" s="18">
        <v>0.13943596623494969</v>
      </c>
      <c r="AI732" s="18">
        <v>0.1602771267769717</v>
      </c>
      <c r="AJ732" s="18">
        <v>0.1508380904024067</v>
      </c>
      <c r="AK732" s="18">
        <v>7.1842200976831513E-2</v>
      </c>
      <c r="AL732" s="18">
        <v>0.21187063070689491</v>
      </c>
      <c r="AM732" s="18">
        <v>0.1745851432167444</v>
      </c>
      <c r="AO732" s="18">
        <v>0.17060967929251861</v>
      </c>
      <c r="AP732" s="18">
        <v>0.20402205703263421</v>
      </c>
      <c r="AQ732" s="18">
        <v>0.1222600846807548</v>
      </c>
      <c r="AR732" s="18">
        <v>0.19783245835152399</v>
      </c>
      <c r="AS732" s="18">
        <v>0.17270351828773861</v>
      </c>
      <c r="AT732" s="18">
        <v>4.9360162730102353E-2</v>
      </c>
      <c r="AU732" s="18">
        <v>0.16966560524046839</v>
      </c>
      <c r="AV732" s="18">
        <v>0.17764668926208099</v>
      </c>
      <c r="AW732" s="18">
        <v>0.12879487605314671</v>
      </c>
    </row>
    <row r="733" spans="2:49" x14ac:dyDescent="0.35">
      <c r="B733" s="17" t="s">
        <v>68</v>
      </c>
      <c r="C733" s="18">
        <v>3.187311321056898E-2</v>
      </c>
      <c r="D733" s="18">
        <v>3.6949491569301197E-2</v>
      </c>
      <c r="E733" s="18">
        <v>4.1306032401415657E-2</v>
      </c>
      <c r="F733" s="18">
        <v>4.5222642107400707E-2</v>
      </c>
      <c r="G733" s="18">
        <v>2.8442676115058529E-2</v>
      </c>
      <c r="H733" s="18">
        <v>1.2266357073380099E-2</v>
      </c>
      <c r="I733" s="18">
        <v>2.8910029806598452E-2</v>
      </c>
      <c r="K733" s="18">
        <v>3.056798711888729E-2</v>
      </c>
      <c r="L733" s="18">
        <v>3.0633256382137399E-2</v>
      </c>
      <c r="N733" s="18">
        <v>3.087795759810151E-2</v>
      </c>
      <c r="O733" s="18">
        <v>3.782311575156614E-2</v>
      </c>
      <c r="P733" s="18">
        <v>2.3469861010065301E-2</v>
      </c>
      <c r="Q733" s="18">
        <v>3.2127544982212812E-2</v>
      </c>
      <c r="R733" s="18">
        <v>1.7819146015740851E-2</v>
      </c>
      <c r="S733" s="18">
        <v>2.3574384813953859E-2</v>
      </c>
      <c r="T733" s="18">
        <v>7.230735750805109E-2</v>
      </c>
      <c r="V733" s="18">
        <v>1.304073883093744E-2</v>
      </c>
      <c r="W733" s="18">
        <v>2.4910204932867639E-2</v>
      </c>
      <c r="X733" s="18">
        <v>4.4311804135681553E-2</v>
      </c>
      <c r="Y733" s="18">
        <v>1.221343591732537E-2</v>
      </c>
      <c r="Z733" s="18">
        <v>0</v>
      </c>
      <c r="AA733" s="18">
        <v>4.8870168692902893E-2</v>
      </c>
      <c r="AB733" s="18">
        <v>5.7040081857969827E-2</v>
      </c>
      <c r="AC733" s="18">
        <v>0.1320585841639062</v>
      </c>
      <c r="AD733" s="18">
        <v>1.9354132000168119E-2</v>
      </c>
      <c r="AF733" s="18">
        <v>1.8302103640756739E-2</v>
      </c>
      <c r="AG733" s="18">
        <v>1.6749225534153069E-2</v>
      </c>
      <c r="AH733" s="18">
        <v>3.2473170967349828E-2</v>
      </c>
      <c r="AI733" s="18">
        <v>0</v>
      </c>
      <c r="AJ733" s="18">
        <v>2.3656502401921471E-2</v>
      </c>
      <c r="AK733" s="18">
        <v>4.9517936379247909E-2</v>
      </c>
      <c r="AL733" s="18">
        <v>0.15897684605896609</v>
      </c>
      <c r="AM733" s="18">
        <v>6.7143070175001818E-2</v>
      </c>
      <c r="AO733" s="18">
        <v>1.8332748990395172E-2</v>
      </c>
      <c r="AP733" s="18">
        <v>1.701018785224603E-2</v>
      </c>
      <c r="AQ733" s="18">
        <v>2.937671301691596E-2</v>
      </c>
      <c r="AR733" s="18">
        <v>8.1682168774779452E-3</v>
      </c>
      <c r="AS733" s="18">
        <v>2.1908775982930579E-2</v>
      </c>
      <c r="AT733" s="18">
        <v>6.1028163454588877E-2</v>
      </c>
      <c r="AU733" s="18">
        <v>0.11857381024457581</v>
      </c>
      <c r="AV733" s="18">
        <v>9.4874892495569199E-2</v>
      </c>
      <c r="AW733" s="18">
        <v>2.54290965343534E-2</v>
      </c>
    </row>
    <row r="734" spans="2:49" x14ac:dyDescent="0.35">
      <c r="B734" s="17" t="s">
        <v>301</v>
      </c>
      <c r="C734" s="18">
        <v>8.6639709789468854E-3</v>
      </c>
      <c r="D734" s="18">
        <v>9.6569137186623792E-3</v>
      </c>
      <c r="E734" s="18">
        <v>9.3404120498994624E-3</v>
      </c>
      <c r="F734" s="18">
        <v>1.8094814873407541E-2</v>
      </c>
      <c r="G734" s="18">
        <v>5.7735632282570398E-3</v>
      </c>
      <c r="H734" s="18">
        <v>9.4322489657022914E-3</v>
      </c>
      <c r="I734" s="18">
        <v>2.3734548415243989E-3</v>
      </c>
      <c r="K734" s="18">
        <v>8.0349746641941305E-3</v>
      </c>
      <c r="L734" s="18">
        <v>9.3003718664455559E-3</v>
      </c>
      <c r="N734" s="18">
        <v>1.22919914590802E-2</v>
      </c>
      <c r="O734" s="18">
        <v>9.0002517689973683E-3</v>
      </c>
      <c r="P734" s="18">
        <v>5.1125211510268899E-3</v>
      </c>
      <c r="Q734" s="18">
        <v>6.1795862234192232E-3</v>
      </c>
      <c r="R734" s="18">
        <v>4.1885230465019694E-3</v>
      </c>
      <c r="S734" s="18">
        <v>0</v>
      </c>
      <c r="T734" s="18">
        <v>2.5189771859171019E-2</v>
      </c>
      <c r="V734" s="18">
        <v>5.4205686993136727E-3</v>
      </c>
      <c r="W734" s="18">
        <v>5.7063483902302517E-3</v>
      </c>
      <c r="X734" s="18">
        <v>6.0432819539166134E-3</v>
      </c>
      <c r="Y734" s="18">
        <v>2.6746372802882831E-2</v>
      </c>
      <c r="Z734" s="18">
        <v>2.5540723889863341E-2</v>
      </c>
      <c r="AA734" s="18">
        <v>2.5851952772932351E-2</v>
      </c>
      <c r="AB734" s="18">
        <v>1.0210059037672241E-2</v>
      </c>
      <c r="AC734" s="18">
        <v>1.496648470611453E-2</v>
      </c>
      <c r="AD734" s="18">
        <v>1.2062675125827409E-2</v>
      </c>
      <c r="AF734" s="18">
        <v>3.4192020251378689E-3</v>
      </c>
      <c r="AG734" s="18">
        <v>1.7157464515558821E-3</v>
      </c>
      <c r="AH734" s="18">
        <v>5.6200405468962711E-3</v>
      </c>
      <c r="AI734" s="18">
        <v>7.2433912563840798E-3</v>
      </c>
      <c r="AJ734" s="18">
        <v>1.437203718481482E-2</v>
      </c>
      <c r="AK734" s="18">
        <v>2.619461702155515E-2</v>
      </c>
      <c r="AL734" s="18">
        <v>2.134786472776946E-2</v>
      </c>
      <c r="AM734" s="18">
        <v>1.8637484215959409E-2</v>
      </c>
      <c r="AO734" s="18">
        <v>1.026566731746094E-2</v>
      </c>
      <c r="AP734" s="18">
        <v>1.9793348286955559E-3</v>
      </c>
      <c r="AQ734" s="18">
        <v>5.1904186319305726E-3</v>
      </c>
      <c r="AR734" s="18">
        <v>2.0856648949480139E-2</v>
      </c>
      <c r="AS734" s="18">
        <v>6.9827587345609307E-3</v>
      </c>
      <c r="AT734" s="18">
        <v>0</v>
      </c>
      <c r="AU734" s="18">
        <v>3.2225695512687447E-2</v>
      </c>
      <c r="AV734" s="18">
        <v>6.0859303153643716E-3</v>
      </c>
      <c r="AW734" s="18">
        <v>0</v>
      </c>
    </row>
    <row r="736" spans="2:49" ht="29" x14ac:dyDescent="0.35">
      <c r="B736" s="14" t="s">
        <v>115</v>
      </c>
    </row>
    <row r="737" spans="2:49" x14ac:dyDescent="0.35">
      <c r="B737" s="15" t="s">
        <v>18</v>
      </c>
    </row>
    <row r="738" spans="2:49" x14ac:dyDescent="0.35">
      <c r="B738" s="11" t="s">
        <v>59</v>
      </c>
      <c r="C738" s="16">
        <v>2028</v>
      </c>
      <c r="D738" s="16">
        <v>248</v>
      </c>
      <c r="E738" s="16">
        <v>354</v>
      </c>
      <c r="F738" s="16">
        <v>365</v>
      </c>
      <c r="G738" s="16">
        <v>348</v>
      </c>
      <c r="H738" s="16">
        <v>295</v>
      </c>
      <c r="I738" s="16">
        <v>418</v>
      </c>
      <c r="K738" s="16">
        <v>1004</v>
      </c>
      <c r="L738" s="16">
        <v>1018</v>
      </c>
      <c r="N738" s="16">
        <v>515</v>
      </c>
      <c r="O738" s="16">
        <v>455</v>
      </c>
      <c r="P738" s="16">
        <v>200</v>
      </c>
      <c r="Q738" s="16">
        <v>507</v>
      </c>
      <c r="R738" s="16">
        <v>238</v>
      </c>
      <c r="S738" s="16">
        <v>44</v>
      </c>
      <c r="T738" s="16">
        <v>69</v>
      </c>
      <c r="V738" s="16">
        <v>565</v>
      </c>
      <c r="W738" s="16">
        <v>604</v>
      </c>
      <c r="X738" s="16">
        <v>114</v>
      </c>
      <c r="Y738" s="16">
        <v>70</v>
      </c>
      <c r="Z738" s="16">
        <v>36</v>
      </c>
      <c r="AA738" s="16">
        <v>44</v>
      </c>
      <c r="AB738" s="16">
        <v>442</v>
      </c>
      <c r="AC738" s="16">
        <v>63</v>
      </c>
      <c r="AD738" s="16">
        <v>90</v>
      </c>
      <c r="AF738" s="16">
        <v>336</v>
      </c>
      <c r="AG738" s="16">
        <v>677</v>
      </c>
      <c r="AH738" s="16">
        <v>121</v>
      </c>
      <c r="AI738" s="16">
        <v>125</v>
      </c>
      <c r="AJ738" s="16">
        <v>261</v>
      </c>
      <c r="AK738" s="16">
        <v>43</v>
      </c>
      <c r="AL738" s="16">
        <v>45</v>
      </c>
      <c r="AM738" s="16">
        <v>420</v>
      </c>
      <c r="AO738" s="16">
        <v>312</v>
      </c>
      <c r="AP738" s="16">
        <v>557</v>
      </c>
      <c r="AQ738" s="16">
        <v>134</v>
      </c>
      <c r="AR738" s="16">
        <v>212</v>
      </c>
      <c r="AS738" s="16">
        <v>419</v>
      </c>
      <c r="AT738" s="16">
        <v>33</v>
      </c>
      <c r="AU738" s="16">
        <v>137</v>
      </c>
      <c r="AV738" s="16">
        <v>147</v>
      </c>
      <c r="AW738" s="16">
        <v>77</v>
      </c>
    </row>
    <row r="739" spans="2:49" x14ac:dyDescent="0.35">
      <c r="B739" s="12" t="s">
        <v>60</v>
      </c>
      <c r="C739" s="16">
        <v>2032</v>
      </c>
      <c r="D739" s="16">
        <v>215</v>
      </c>
      <c r="E739" s="16">
        <v>345</v>
      </c>
      <c r="F739" s="16">
        <v>345</v>
      </c>
      <c r="G739" s="16">
        <v>314</v>
      </c>
      <c r="H739" s="16">
        <v>328</v>
      </c>
      <c r="I739" s="16">
        <v>485</v>
      </c>
      <c r="K739" s="16">
        <v>981</v>
      </c>
      <c r="L739" s="16">
        <v>1045</v>
      </c>
      <c r="N739" s="16">
        <v>540</v>
      </c>
      <c r="O739" s="16">
        <v>458</v>
      </c>
      <c r="P739" s="16">
        <v>208</v>
      </c>
      <c r="Q739" s="16">
        <v>495</v>
      </c>
      <c r="R739" s="16">
        <v>222</v>
      </c>
      <c r="S739" s="16">
        <v>37</v>
      </c>
      <c r="T739" s="16">
        <v>71</v>
      </c>
      <c r="V739" s="16">
        <v>598</v>
      </c>
      <c r="W739" s="16">
        <v>590</v>
      </c>
      <c r="X739" s="16">
        <v>115</v>
      </c>
      <c r="Y739" s="16">
        <v>67</v>
      </c>
      <c r="Z739" s="16">
        <v>39</v>
      </c>
      <c r="AA739" s="16">
        <v>44</v>
      </c>
      <c r="AB739" s="16">
        <v>427</v>
      </c>
      <c r="AC739" s="16">
        <v>61</v>
      </c>
      <c r="AD739" s="16">
        <v>90</v>
      </c>
      <c r="AF739" s="16">
        <v>355</v>
      </c>
      <c r="AG739" s="16">
        <v>660</v>
      </c>
      <c r="AH739" s="16">
        <v>123</v>
      </c>
      <c r="AI739" s="16">
        <v>120</v>
      </c>
      <c r="AJ739" s="16">
        <v>274</v>
      </c>
      <c r="AK739" s="16">
        <v>44</v>
      </c>
      <c r="AL739" s="16">
        <v>43</v>
      </c>
      <c r="AM739" s="16">
        <v>413</v>
      </c>
      <c r="AO739" s="16">
        <v>321</v>
      </c>
      <c r="AP739" s="16">
        <v>538</v>
      </c>
      <c r="AQ739" s="16">
        <v>134</v>
      </c>
      <c r="AR739" s="16">
        <v>200</v>
      </c>
      <c r="AS739" s="16">
        <v>442</v>
      </c>
      <c r="AT739" s="16">
        <v>36</v>
      </c>
      <c r="AU739" s="16">
        <v>136</v>
      </c>
      <c r="AV739" s="16">
        <v>151</v>
      </c>
      <c r="AW739" s="16">
        <v>75</v>
      </c>
    </row>
    <row r="740" spans="2:49" ht="58" x14ac:dyDescent="0.35">
      <c r="B740" s="17" t="s">
        <v>302</v>
      </c>
      <c r="C740" s="18">
        <v>0.69114485836325634</v>
      </c>
      <c r="D740" s="18">
        <v>0.64670179779296011</v>
      </c>
      <c r="E740" s="18">
        <v>0.70547251316848647</v>
      </c>
      <c r="F740" s="18">
        <v>0.66844616927658107</v>
      </c>
      <c r="G740" s="18">
        <v>0.71747982859711967</v>
      </c>
      <c r="H740" s="18">
        <v>0.72119617145491799</v>
      </c>
      <c r="I740" s="18">
        <v>0.67940937516942335</v>
      </c>
      <c r="K740" s="18">
        <v>0.67695031174907194</v>
      </c>
      <c r="L740" s="18">
        <v>0.70554545172001093</v>
      </c>
      <c r="N740" s="18">
        <v>0.68603222939626096</v>
      </c>
      <c r="O740" s="18">
        <v>0.69599164023512328</v>
      </c>
      <c r="P740" s="18">
        <v>0.67892217590587989</v>
      </c>
      <c r="Q740" s="18">
        <v>0.69579233940833995</v>
      </c>
      <c r="R740" s="18">
        <v>0.71956164041969761</v>
      </c>
      <c r="S740" s="18">
        <v>0.70230409886474321</v>
      </c>
      <c r="T740" s="18">
        <v>0.60734135077377782</v>
      </c>
      <c r="V740" s="18">
        <v>0.68242565159743029</v>
      </c>
      <c r="W740" s="18">
        <v>0.73251117217852091</v>
      </c>
      <c r="X740" s="18">
        <v>0.65107079368069887</v>
      </c>
      <c r="Y740" s="18">
        <v>0.63861594005432609</v>
      </c>
      <c r="Z740" s="18">
        <v>0.77133830677351933</v>
      </c>
      <c r="AA740" s="18">
        <v>0.56670108266325392</v>
      </c>
      <c r="AB740" s="18">
        <v>0.65993316412036551</v>
      </c>
      <c r="AC740" s="18">
        <v>0.56508851865218845</v>
      </c>
      <c r="AD740" s="18">
        <v>0.8282655464083839</v>
      </c>
      <c r="AF740" s="18">
        <v>0.67206741191346697</v>
      </c>
      <c r="AG740" s="18">
        <v>0.73801929922510101</v>
      </c>
      <c r="AH740" s="18">
        <v>0.63422804073677963</v>
      </c>
      <c r="AI740" s="18">
        <v>0.63053226120104311</v>
      </c>
      <c r="AJ740" s="18">
        <v>0.70792462090011998</v>
      </c>
      <c r="AK740" s="18">
        <v>0.71290613116800128</v>
      </c>
      <c r="AL740" s="18">
        <v>0.54648532796237048</v>
      </c>
      <c r="AM740" s="18">
        <v>0.66877031810916532</v>
      </c>
      <c r="AO740" s="18">
        <v>0.67162561134203302</v>
      </c>
      <c r="AP740" s="18">
        <v>0.71796713991709082</v>
      </c>
      <c r="AQ740" s="18">
        <v>0.66430376040017181</v>
      </c>
      <c r="AR740" s="18">
        <v>0.77002280597778783</v>
      </c>
      <c r="AS740" s="18">
        <v>0.70606273078452542</v>
      </c>
      <c r="AT740" s="18">
        <v>0.7135399729036831</v>
      </c>
      <c r="AU740" s="18">
        <v>0.56146568355588544</v>
      </c>
      <c r="AV740" s="18">
        <v>0.57725571656530328</v>
      </c>
      <c r="AW740" s="18">
        <v>0.78487086752637436</v>
      </c>
    </row>
    <row r="741" spans="2:49" ht="43.5" x14ac:dyDescent="0.35">
      <c r="B741" s="17" t="s">
        <v>303</v>
      </c>
      <c r="C741" s="18">
        <v>0.17871932369715429</v>
      </c>
      <c r="D741" s="18">
        <v>0.2349673780891843</v>
      </c>
      <c r="E741" s="18">
        <v>0.17762055952013289</v>
      </c>
      <c r="F741" s="18">
        <v>0.16562330862575231</v>
      </c>
      <c r="G741" s="18">
        <v>0.1630655037487716</v>
      </c>
      <c r="H741" s="18">
        <v>0.17233858590176379</v>
      </c>
      <c r="I741" s="18">
        <v>0.17834809914628499</v>
      </c>
      <c r="K741" s="18">
        <v>0.20937463362310421</v>
      </c>
      <c r="L741" s="18">
        <v>0.14995164996209509</v>
      </c>
      <c r="N741" s="18">
        <v>0.16825927397872731</v>
      </c>
      <c r="O741" s="18">
        <v>0.18543026656132541</v>
      </c>
      <c r="P741" s="18">
        <v>0.20604728707071349</v>
      </c>
      <c r="Q741" s="18">
        <v>0.17965810381864991</v>
      </c>
      <c r="R741" s="18">
        <v>0.17325394151847651</v>
      </c>
      <c r="S741" s="18">
        <v>0.16483289829240111</v>
      </c>
      <c r="T741" s="18">
        <v>0.1524842471287382</v>
      </c>
      <c r="V741" s="18">
        <v>0.21771642780002451</v>
      </c>
      <c r="W741" s="18">
        <v>0.15334366770972699</v>
      </c>
      <c r="X741" s="18">
        <v>0.20469407490030619</v>
      </c>
      <c r="Y741" s="18">
        <v>0.20536036222738399</v>
      </c>
      <c r="Z741" s="18">
        <v>0.20250415456191251</v>
      </c>
      <c r="AA741" s="18">
        <v>0.25507729534724821</v>
      </c>
      <c r="AB741" s="18">
        <v>0.17089170745530061</v>
      </c>
      <c r="AC741" s="18">
        <v>9.8772918475631133E-2</v>
      </c>
      <c r="AD741" s="18">
        <v>7.6454261351857136E-2</v>
      </c>
      <c r="AF741" s="18">
        <v>0.21108884439753589</v>
      </c>
      <c r="AG741" s="18">
        <v>0.15652253956112561</v>
      </c>
      <c r="AH741" s="18">
        <v>0.23562908242714151</v>
      </c>
      <c r="AI741" s="18">
        <v>0.2380100307212559</v>
      </c>
      <c r="AJ741" s="18">
        <v>0.22574509896785611</v>
      </c>
      <c r="AK741" s="18">
        <v>0.12672161896365219</v>
      </c>
      <c r="AL741" s="18">
        <v>7.372949071372964E-2</v>
      </c>
      <c r="AM741" s="18">
        <v>0.13741481245769591</v>
      </c>
      <c r="AO741" s="18">
        <v>0.2072930271164522</v>
      </c>
      <c r="AP741" s="18">
        <v>0.15503231469743439</v>
      </c>
      <c r="AQ741" s="18">
        <v>0.20658492977709181</v>
      </c>
      <c r="AR741" s="18">
        <v>0.1537927535056931</v>
      </c>
      <c r="AS741" s="18">
        <v>0.2122491262279553</v>
      </c>
      <c r="AT741" s="18">
        <v>0.1497566423769261</v>
      </c>
      <c r="AU741" s="18">
        <v>0.17226120587288821</v>
      </c>
      <c r="AV741" s="18">
        <v>0.1198651094369852</v>
      </c>
      <c r="AW741" s="18">
        <v>0.18923677772199271</v>
      </c>
    </row>
    <row r="742" spans="2:49" x14ac:dyDescent="0.35">
      <c r="B742" s="17" t="s">
        <v>80</v>
      </c>
      <c r="C742" s="18">
        <v>0.13013581793958939</v>
      </c>
      <c r="D742" s="18">
        <v>0.11833082411785539</v>
      </c>
      <c r="E742" s="18">
        <v>0.1169069273113806</v>
      </c>
      <c r="F742" s="18">
        <v>0.16593052209766659</v>
      </c>
      <c r="G742" s="18">
        <v>0.1194546676541088</v>
      </c>
      <c r="H742" s="18">
        <v>0.106465242643318</v>
      </c>
      <c r="I742" s="18">
        <v>0.14224252568429149</v>
      </c>
      <c r="K742" s="18">
        <v>0.1136750546278238</v>
      </c>
      <c r="L742" s="18">
        <v>0.14450289831789401</v>
      </c>
      <c r="N742" s="18">
        <v>0.14570849662501151</v>
      </c>
      <c r="O742" s="18">
        <v>0.1185780932035512</v>
      </c>
      <c r="P742" s="18">
        <v>0.1150305370234064</v>
      </c>
      <c r="Q742" s="18">
        <v>0.1245495567730099</v>
      </c>
      <c r="R742" s="18">
        <v>0.1071844180618258</v>
      </c>
      <c r="S742" s="18">
        <v>0.13286300284285571</v>
      </c>
      <c r="T742" s="18">
        <v>0.24017440209748389</v>
      </c>
      <c r="V742" s="18">
        <v>9.9857920602545155E-2</v>
      </c>
      <c r="W742" s="18">
        <v>0.1141451601117521</v>
      </c>
      <c r="X742" s="18">
        <v>0.14423513141899499</v>
      </c>
      <c r="Y742" s="18">
        <v>0.15602369771829011</v>
      </c>
      <c r="Z742" s="18">
        <v>2.615753866456837E-2</v>
      </c>
      <c r="AA742" s="18">
        <v>0.17822162198949809</v>
      </c>
      <c r="AB742" s="18">
        <v>0.16917512842433399</v>
      </c>
      <c r="AC742" s="18">
        <v>0.3361385628721803</v>
      </c>
      <c r="AD742" s="18">
        <v>9.5280192239759101E-2</v>
      </c>
      <c r="AF742" s="18">
        <v>0.11684374368899721</v>
      </c>
      <c r="AG742" s="18">
        <v>0.1054581612137736</v>
      </c>
      <c r="AH742" s="18">
        <v>0.13014287683607889</v>
      </c>
      <c r="AI742" s="18">
        <v>0.13145770807770091</v>
      </c>
      <c r="AJ742" s="18">
        <v>6.6330280132023925E-2</v>
      </c>
      <c r="AK742" s="18">
        <v>0.16037224986834661</v>
      </c>
      <c r="AL742" s="18">
        <v>0.37978518132389982</v>
      </c>
      <c r="AM742" s="18">
        <v>0.19381486943313869</v>
      </c>
      <c r="AO742" s="18">
        <v>0.1210813615415149</v>
      </c>
      <c r="AP742" s="18">
        <v>0.12700054538547501</v>
      </c>
      <c r="AQ742" s="18">
        <v>0.12911130982273639</v>
      </c>
      <c r="AR742" s="18">
        <v>7.618444051651907E-2</v>
      </c>
      <c r="AS742" s="18">
        <v>8.1688142987519294E-2</v>
      </c>
      <c r="AT742" s="18">
        <v>0.13670338471939089</v>
      </c>
      <c r="AU742" s="18">
        <v>0.26627311057122638</v>
      </c>
      <c r="AV742" s="18">
        <v>0.30287917399771153</v>
      </c>
      <c r="AW742" s="18">
        <v>2.589235475163288E-2</v>
      </c>
    </row>
    <row r="744" spans="2:49" ht="29" x14ac:dyDescent="0.35">
      <c r="B744" s="14" t="s">
        <v>304</v>
      </c>
    </row>
    <row r="745" spans="2:49" x14ac:dyDescent="0.35">
      <c r="B745" s="15" t="s">
        <v>18</v>
      </c>
    </row>
    <row r="746" spans="2:49" x14ac:dyDescent="0.35">
      <c r="B746" s="11" t="s">
        <v>59</v>
      </c>
      <c r="C746" s="16">
        <v>2028</v>
      </c>
      <c r="D746" s="16">
        <v>248</v>
      </c>
      <c r="E746" s="16">
        <v>354</v>
      </c>
      <c r="F746" s="16">
        <v>365</v>
      </c>
      <c r="G746" s="16">
        <v>348</v>
      </c>
      <c r="H746" s="16">
        <v>295</v>
      </c>
      <c r="I746" s="16">
        <v>418</v>
      </c>
      <c r="K746" s="16">
        <v>1004</v>
      </c>
      <c r="L746" s="16">
        <v>1018</v>
      </c>
      <c r="N746" s="16">
        <v>515</v>
      </c>
      <c r="O746" s="16">
        <v>455</v>
      </c>
      <c r="P746" s="16">
        <v>200</v>
      </c>
      <c r="Q746" s="16">
        <v>507</v>
      </c>
      <c r="R746" s="16">
        <v>238</v>
      </c>
      <c r="S746" s="16">
        <v>44</v>
      </c>
      <c r="T746" s="16">
        <v>69</v>
      </c>
      <c r="V746" s="16">
        <v>565</v>
      </c>
      <c r="W746" s="16">
        <v>604</v>
      </c>
      <c r="X746" s="16">
        <v>114</v>
      </c>
      <c r="Y746" s="16">
        <v>70</v>
      </c>
      <c r="Z746" s="16">
        <v>36</v>
      </c>
      <c r="AA746" s="16">
        <v>44</v>
      </c>
      <c r="AB746" s="16">
        <v>442</v>
      </c>
      <c r="AC746" s="16">
        <v>63</v>
      </c>
      <c r="AD746" s="16">
        <v>90</v>
      </c>
      <c r="AF746" s="16">
        <v>336</v>
      </c>
      <c r="AG746" s="16">
        <v>677</v>
      </c>
      <c r="AH746" s="16">
        <v>121</v>
      </c>
      <c r="AI746" s="16">
        <v>125</v>
      </c>
      <c r="AJ746" s="16">
        <v>261</v>
      </c>
      <c r="AK746" s="16">
        <v>43</v>
      </c>
      <c r="AL746" s="16">
        <v>45</v>
      </c>
      <c r="AM746" s="16">
        <v>420</v>
      </c>
      <c r="AO746" s="16">
        <v>312</v>
      </c>
      <c r="AP746" s="16">
        <v>557</v>
      </c>
      <c r="AQ746" s="16">
        <v>134</v>
      </c>
      <c r="AR746" s="16">
        <v>212</v>
      </c>
      <c r="AS746" s="16">
        <v>419</v>
      </c>
      <c r="AT746" s="16">
        <v>33</v>
      </c>
      <c r="AU746" s="16">
        <v>137</v>
      </c>
      <c r="AV746" s="16">
        <v>147</v>
      </c>
      <c r="AW746" s="16">
        <v>77</v>
      </c>
    </row>
    <row r="747" spans="2:49" x14ac:dyDescent="0.35">
      <c r="B747" s="12" t="s">
        <v>60</v>
      </c>
      <c r="C747" s="16">
        <v>2032</v>
      </c>
      <c r="D747" s="16">
        <v>215</v>
      </c>
      <c r="E747" s="16">
        <v>345</v>
      </c>
      <c r="F747" s="16">
        <v>345</v>
      </c>
      <c r="G747" s="16">
        <v>314</v>
      </c>
      <c r="H747" s="16">
        <v>328</v>
      </c>
      <c r="I747" s="16">
        <v>485</v>
      </c>
      <c r="K747" s="16">
        <v>981</v>
      </c>
      <c r="L747" s="16">
        <v>1045</v>
      </c>
      <c r="N747" s="16">
        <v>540</v>
      </c>
      <c r="O747" s="16">
        <v>458</v>
      </c>
      <c r="P747" s="16">
        <v>208</v>
      </c>
      <c r="Q747" s="16">
        <v>495</v>
      </c>
      <c r="R747" s="16">
        <v>222</v>
      </c>
      <c r="S747" s="16">
        <v>37</v>
      </c>
      <c r="T747" s="16">
        <v>71</v>
      </c>
      <c r="V747" s="16">
        <v>598</v>
      </c>
      <c r="W747" s="16">
        <v>590</v>
      </c>
      <c r="X747" s="16">
        <v>115</v>
      </c>
      <c r="Y747" s="16">
        <v>67</v>
      </c>
      <c r="Z747" s="16">
        <v>39</v>
      </c>
      <c r="AA747" s="16">
        <v>44</v>
      </c>
      <c r="AB747" s="16">
        <v>427</v>
      </c>
      <c r="AC747" s="16">
        <v>61</v>
      </c>
      <c r="AD747" s="16">
        <v>90</v>
      </c>
      <c r="AF747" s="16">
        <v>355</v>
      </c>
      <c r="AG747" s="16">
        <v>660</v>
      </c>
      <c r="AH747" s="16">
        <v>123</v>
      </c>
      <c r="AI747" s="16">
        <v>120</v>
      </c>
      <c r="AJ747" s="16">
        <v>274</v>
      </c>
      <c r="AK747" s="16">
        <v>44</v>
      </c>
      <c r="AL747" s="16">
        <v>43</v>
      </c>
      <c r="AM747" s="16">
        <v>413</v>
      </c>
      <c r="AO747" s="16">
        <v>321</v>
      </c>
      <c r="AP747" s="16">
        <v>538</v>
      </c>
      <c r="AQ747" s="16">
        <v>134</v>
      </c>
      <c r="AR747" s="16">
        <v>200</v>
      </c>
      <c r="AS747" s="16">
        <v>442</v>
      </c>
      <c r="AT747" s="16">
        <v>36</v>
      </c>
      <c r="AU747" s="16">
        <v>136</v>
      </c>
      <c r="AV747" s="16">
        <v>151</v>
      </c>
      <c r="AW747" s="16">
        <v>75</v>
      </c>
    </row>
    <row r="748" spans="2:49" ht="87" x14ac:dyDescent="0.35">
      <c r="B748" s="17" t="s">
        <v>305</v>
      </c>
      <c r="C748" s="18">
        <v>0.23282403282327249</v>
      </c>
      <c r="D748" s="18">
        <v>0.26826624234457358</v>
      </c>
      <c r="E748" s="18">
        <v>0.23530896046376121</v>
      </c>
      <c r="F748" s="18">
        <v>0.21449679442121911</v>
      </c>
      <c r="G748" s="18">
        <v>0.18308462017904489</v>
      </c>
      <c r="H748" s="18">
        <v>0.25949489450622643</v>
      </c>
      <c r="I748" s="18">
        <v>0.2425191874612489</v>
      </c>
      <c r="K748" s="18">
        <v>0.2367556919634824</v>
      </c>
      <c r="L748" s="18">
        <v>0.22962591125604431</v>
      </c>
      <c r="N748" s="18">
        <v>0.24270040946276661</v>
      </c>
      <c r="O748" s="18">
        <v>0.23770415361728661</v>
      </c>
      <c r="P748" s="18">
        <v>0.20840338788149951</v>
      </c>
      <c r="Q748" s="18">
        <v>0.22698053612377761</v>
      </c>
      <c r="R748" s="18">
        <v>0.203667504177723</v>
      </c>
      <c r="S748" s="18">
        <v>0.40102617305676369</v>
      </c>
      <c r="T748" s="18">
        <v>0.24176860091165661</v>
      </c>
      <c r="V748" s="18">
        <v>0.2444364064263361</v>
      </c>
      <c r="W748" s="18">
        <v>0.23250520793079071</v>
      </c>
      <c r="X748" s="18">
        <v>0.26561777803763281</v>
      </c>
      <c r="Y748" s="18">
        <v>0.24967795073598861</v>
      </c>
      <c r="Z748" s="18">
        <v>0.21939329401309859</v>
      </c>
      <c r="AA748" s="18">
        <v>0.3317539486867857</v>
      </c>
      <c r="AB748" s="18">
        <v>0.20460043110061971</v>
      </c>
      <c r="AC748" s="18">
        <v>0.24959016459673641</v>
      </c>
      <c r="AD748" s="18">
        <v>0.18297846150170141</v>
      </c>
      <c r="AF748" s="18">
        <v>0.26129253028152832</v>
      </c>
      <c r="AG748" s="18">
        <v>0.24137252526806161</v>
      </c>
      <c r="AH748" s="18">
        <v>0.2433249715709199</v>
      </c>
      <c r="AI748" s="18">
        <v>0.29888354515836418</v>
      </c>
      <c r="AJ748" s="18">
        <v>0.22834428042609531</v>
      </c>
      <c r="AK748" s="18">
        <v>0.24740238562276029</v>
      </c>
      <c r="AL748" s="18">
        <v>0.118013583834138</v>
      </c>
      <c r="AM748" s="18">
        <v>0.18574779575647041</v>
      </c>
      <c r="AO748" s="18">
        <v>0.2764160833611074</v>
      </c>
      <c r="AP748" s="18">
        <v>0.2268564947938097</v>
      </c>
      <c r="AQ748" s="18">
        <v>0.21796504384600721</v>
      </c>
      <c r="AR748" s="18">
        <v>0.22296015969017291</v>
      </c>
      <c r="AS748" s="18">
        <v>0.25438414574398538</v>
      </c>
      <c r="AT748" s="18">
        <v>0.24344051246065571</v>
      </c>
      <c r="AU748" s="18">
        <v>0.13747685360674139</v>
      </c>
      <c r="AV748" s="18">
        <v>0.2212047984518962</v>
      </c>
      <c r="AW748" s="18">
        <v>0.20572890237397121</v>
      </c>
    </row>
    <row r="749" spans="2:49" ht="29" x14ac:dyDescent="0.35">
      <c r="B749" s="17" t="s">
        <v>306</v>
      </c>
      <c r="C749" s="18">
        <v>0.46546097027019689</v>
      </c>
      <c r="D749" s="18">
        <v>0.41628574105841892</v>
      </c>
      <c r="E749" s="18">
        <v>0.4658070418501874</v>
      </c>
      <c r="F749" s="18">
        <v>0.42335814555056761</v>
      </c>
      <c r="G749" s="18">
        <v>0.49954161396792163</v>
      </c>
      <c r="H749" s="18">
        <v>0.46683417200982691</v>
      </c>
      <c r="I749" s="18">
        <v>0.49402421306126237</v>
      </c>
      <c r="K749" s="18">
        <v>0.46224640606463913</v>
      </c>
      <c r="L749" s="18">
        <v>0.46850022213376707</v>
      </c>
      <c r="N749" s="18">
        <v>0.44464189595569581</v>
      </c>
      <c r="O749" s="18">
        <v>0.44517524212748061</v>
      </c>
      <c r="P749" s="18">
        <v>0.54080159728659893</v>
      </c>
      <c r="Q749" s="18">
        <v>0.50062470679825222</v>
      </c>
      <c r="R749" s="18">
        <v>0.47710519396419299</v>
      </c>
      <c r="S749" s="18">
        <v>0.27171068582438518</v>
      </c>
      <c r="T749" s="18">
        <v>0.35313634745801842</v>
      </c>
      <c r="V749" s="18">
        <v>0.53225168604255169</v>
      </c>
      <c r="W749" s="18">
        <v>0.47867381269694997</v>
      </c>
      <c r="X749" s="18">
        <v>0.44898985235327821</v>
      </c>
      <c r="Y749" s="18">
        <v>0.47334587739580619</v>
      </c>
      <c r="Z749" s="18">
        <v>0.37283132825949938</v>
      </c>
      <c r="AA749" s="18">
        <v>0.36990531462115078</v>
      </c>
      <c r="AB749" s="18">
        <v>0.39104095757007012</v>
      </c>
      <c r="AC749" s="18">
        <v>0.33938269796227849</v>
      </c>
      <c r="AD749" s="18">
        <v>0.47646509412051818</v>
      </c>
      <c r="AF749" s="18">
        <v>0.51524176279148459</v>
      </c>
      <c r="AG749" s="18">
        <v>0.47738454668195168</v>
      </c>
      <c r="AH749" s="18">
        <v>0.48676405754614549</v>
      </c>
      <c r="AI749" s="18">
        <v>0.44734592215396413</v>
      </c>
      <c r="AJ749" s="18">
        <v>0.50493202755694588</v>
      </c>
      <c r="AK749" s="18">
        <v>0.33585868957275111</v>
      </c>
      <c r="AL749" s="18">
        <v>0.27639199603831333</v>
      </c>
      <c r="AM749" s="18">
        <v>0.40967659597957989</v>
      </c>
      <c r="AO749" s="18">
        <v>0.51136396401615547</v>
      </c>
      <c r="AP749" s="18">
        <v>0.48666884197333471</v>
      </c>
      <c r="AQ749" s="18">
        <v>0.51381492165871956</v>
      </c>
      <c r="AR749" s="18">
        <v>0.50266146560822866</v>
      </c>
      <c r="AS749" s="18">
        <v>0.47136013839264768</v>
      </c>
      <c r="AT749" s="18">
        <v>0.42792712841386182</v>
      </c>
      <c r="AU749" s="18">
        <v>0.30107336409905711</v>
      </c>
      <c r="AV749" s="18">
        <v>0.32556405322565268</v>
      </c>
      <c r="AW749" s="18">
        <v>0.49338120153379272</v>
      </c>
    </row>
    <row r="750" spans="2:49" ht="72.5" x14ac:dyDescent="0.35">
      <c r="B750" s="17" t="s">
        <v>307</v>
      </c>
      <c r="C750" s="18">
        <v>0.173590673180362</v>
      </c>
      <c r="D750" s="18">
        <v>0.2168073878924561</v>
      </c>
      <c r="E750" s="18">
        <v>0.19253287162335481</v>
      </c>
      <c r="F750" s="18">
        <v>0.20900958199010239</v>
      </c>
      <c r="G750" s="18">
        <v>0.20993668855496531</v>
      </c>
      <c r="H750" s="18">
        <v>0.140098346714252</v>
      </c>
      <c r="I750" s="18">
        <v>0.1148833218926915</v>
      </c>
      <c r="K750" s="18">
        <v>0.1896601114928598</v>
      </c>
      <c r="L750" s="18">
        <v>0.15839155886579229</v>
      </c>
      <c r="N750" s="18">
        <v>0.16776897959591611</v>
      </c>
      <c r="O750" s="18">
        <v>0.18667757813709421</v>
      </c>
      <c r="P750" s="18">
        <v>0.13915306807812611</v>
      </c>
      <c r="Q750" s="18">
        <v>0.17046025379114429</v>
      </c>
      <c r="R750" s="18">
        <v>0.20743719750029671</v>
      </c>
      <c r="S750" s="18">
        <v>0.21826603011108389</v>
      </c>
      <c r="T750" s="18">
        <v>0.12705026621043461</v>
      </c>
      <c r="V750" s="18">
        <v>0.15216874874749231</v>
      </c>
      <c r="W750" s="18">
        <v>0.1908847768719639</v>
      </c>
      <c r="X750" s="18">
        <v>0.10609256083629789</v>
      </c>
      <c r="Y750" s="18">
        <v>0.17764025305087761</v>
      </c>
      <c r="Z750" s="18">
        <v>0.29697921221281498</v>
      </c>
      <c r="AA750" s="18">
        <v>0.17576259779591319</v>
      </c>
      <c r="AB750" s="18">
        <v>0.18097957025701811</v>
      </c>
      <c r="AC750" s="18">
        <v>0.1339214431323896</v>
      </c>
      <c r="AD750" s="18">
        <v>0.22270905124395809</v>
      </c>
      <c r="AF750" s="18">
        <v>0.15407548506853919</v>
      </c>
      <c r="AG750" s="18">
        <v>0.1929152370354531</v>
      </c>
      <c r="AH750" s="18">
        <v>0.1448542058622849</v>
      </c>
      <c r="AI750" s="18">
        <v>0.14201029591623021</v>
      </c>
      <c r="AJ750" s="18">
        <v>0.17049824737963401</v>
      </c>
      <c r="AK750" s="18">
        <v>0.25300153321449848</v>
      </c>
      <c r="AL750" s="18">
        <v>0.18768843093182999</v>
      </c>
      <c r="AM750" s="18">
        <v>0.1693607238264408</v>
      </c>
      <c r="AO750" s="18">
        <v>0.12517042593670799</v>
      </c>
      <c r="AP750" s="18">
        <v>0.20403650541008919</v>
      </c>
      <c r="AQ750" s="18">
        <v>0.16197999845551711</v>
      </c>
      <c r="AR750" s="18">
        <v>0.17017870081986089</v>
      </c>
      <c r="AS750" s="18">
        <v>0.19264612693821331</v>
      </c>
      <c r="AT750" s="18">
        <v>0.26155083893007181</v>
      </c>
      <c r="AU750" s="18">
        <v>0.1868002067903686</v>
      </c>
      <c r="AV750" s="18">
        <v>0.1070040765586083</v>
      </c>
      <c r="AW750" s="18">
        <v>0.1476370758391938</v>
      </c>
    </row>
    <row r="751" spans="2:49" x14ac:dyDescent="0.35">
      <c r="B751" s="17" t="s">
        <v>80</v>
      </c>
      <c r="C751" s="18">
        <v>0.12812432372616869</v>
      </c>
      <c r="D751" s="18">
        <v>9.8640628704551175E-2</v>
      </c>
      <c r="E751" s="18">
        <v>0.1063511260626965</v>
      </c>
      <c r="F751" s="18">
        <v>0.15313547803811089</v>
      </c>
      <c r="G751" s="18">
        <v>0.1074370772980684</v>
      </c>
      <c r="H751" s="18">
        <v>0.13357258676969461</v>
      </c>
      <c r="I751" s="18">
        <v>0.1485732775847971</v>
      </c>
      <c r="K751" s="18">
        <v>0.11133779047901871</v>
      </c>
      <c r="L751" s="18">
        <v>0.14348230774439641</v>
      </c>
      <c r="N751" s="18">
        <v>0.14488871498562139</v>
      </c>
      <c r="O751" s="18">
        <v>0.13044302611813841</v>
      </c>
      <c r="P751" s="18">
        <v>0.1116419467537754</v>
      </c>
      <c r="Q751" s="18">
        <v>0.10193450328682591</v>
      </c>
      <c r="R751" s="18">
        <v>0.1117901043577872</v>
      </c>
      <c r="S751" s="18">
        <v>0.1089971110077671</v>
      </c>
      <c r="T751" s="18">
        <v>0.27804478541989047</v>
      </c>
      <c r="V751" s="18">
        <v>7.1143158783619667E-2</v>
      </c>
      <c r="W751" s="18">
        <v>9.7936202500295402E-2</v>
      </c>
      <c r="X751" s="18">
        <v>0.17929980877279111</v>
      </c>
      <c r="Y751" s="18">
        <v>9.9335918817327742E-2</v>
      </c>
      <c r="Z751" s="18">
        <v>0.1107961655145871</v>
      </c>
      <c r="AA751" s="18">
        <v>0.12257813889615039</v>
      </c>
      <c r="AB751" s="18">
        <v>0.22337904107229231</v>
      </c>
      <c r="AC751" s="18">
        <v>0.27710569430859511</v>
      </c>
      <c r="AD751" s="18">
        <v>0.117847393133822</v>
      </c>
      <c r="AF751" s="18">
        <v>6.9390221858447926E-2</v>
      </c>
      <c r="AG751" s="18">
        <v>8.8327691014533624E-2</v>
      </c>
      <c r="AH751" s="18">
        <v>0.12505676502064969</v>
      </c>
      <c r="AI751" s="18">
        <v>0.1117602367714414</v>
      </c>
      <c r="AJ751" s="18">
        <v>9.622544463732495E-2</v>
      </c>
      <c r="AK751" s="18">
        <v>0.16373739158999009</v>
      </c>
      <c r="AL751" s="18">
        <v>0.4179059891957187</v>
      </c>
      <c r="AM751" s="18">
        <v>0.2352148844375089</v>
      </c>
      <c r="AO751" s="18">
        <v>8.7049526686029333E-2</v>
      </c>
      <c r="AP751" s="18">
        <v>8.2438157822766589E-2</v>
      </c>
      <c r="AQ751" s="18">
        <v>0.10624003603975631</v>
      </c>
      <c r="AR751" s="18">
        <v>0.10419967388173761</v>
      </c>
      <c r="AS751" s="18">
        <v>8.1609588925153548E-2</v>
      </c>
      <c r="AT751" s="18">
        <v>6.7081520195410818E-2</v>
      </c>
      <c r="AU751" s="18">
        <v>0.37464957550383288</v>
      </c>
      <c r="AV751" s="18">
        <v>0.34622707176384282</v>
      </c>
      <c r="AW751" s="18">
        <v>0.15325282025304221</v>
      </c>
    </row>
    <row r="753" spans="2:49" ht="72.5" x14ac:dyDescent="0.35">
      <c r="B753" s="14" t="s">
        <v>308</v>
      </c>
    </row>
    <row r="754" spans="2:49" x14ac:dyDescent="0.35">
      <c r="B754" s="15" t="s">
        <v>18</v>
      </c>
    </row>
    <row r="755" spans="2:49" x14ac:dyDescent="0.35">
      <c r="B755" s="11" t="s">
        <v>59</v>
      </c>
      <c r="C755" s="16">
        <v>2028</v>
      </c>
      <c r="D755" s="16">
        <v>248</v>
      </c>
      <c r="E755" s="16">
        <v>354</v>
      </c>
      <c r="F755" s="16">
        <v>365</v>
      </c>
      <c r="G755" s="16">
        <v>348</v>
      </c>
      <c r="H755" s="16">
        <v>295</v>
      </c>
      <c r="I755" s="16">
        <v>418</v>
      </c>
      <c r="K755" s="16">
        <v>1004</v>
      </c>
      <c r="L755" s="16">
        <v>1018</v>
      </c>
      <c r="N755" s="16">
        <v>515</v>
      </c>
      <c r="O755" s="16">
        <v>455</v>
      </c>
      <c r="P755" s="16">
        <v>200</v>
      </c>
      <c r="Q755" s="16">
        <v>507</v>
      </c>
      <c r="R755" s="16">
        <v>238</v>
      </c>
      <c r="S755" s="16">
        <v>44</v>
      </c>
      <c r="T755" s="16">
        <v>69</v>
      </c>
      <c r="V755" s="16">
        <v>565</v>
      </c>
      <c r="W755" s="16">
        <v>604</v>
      </c>
      <c r="X755" s="16">
        <v>114</v>
      </c>
      <c r="Y755" s="16">
        <v>70</v>
      </c>
      <c r="Z755" s="16">
        <v>36</v>
      </c>
      <c r="AA755" s="16">
        <v>44</v>
      </c>
      <c r="AB755" s="16">
        <v>442</v>
      </c>
      <c r="AC755" s="16">
        <v>63</v>
      </c>
      <c r="AD755" s="16">
        <v>90</v>
      </c>
      <c r="AF755" s="16">
        <v>336</v>
      </c>
      <c r="AG755" s="16">
        <v>677</v>
      </c>
      <c r="AH755" s="16">
        <v>121</v>
      </c>
      <c r="AI755" s="16">
        <v>125</v>
      </c>
      <c r="AJ755" s="16">
        <v>261</v>
      </c>
      <c r="AK755" s="16">
        <v>43</v>
      </c>
      <c r="AL755" s="16">
        <v>45</v>
      </c>
      <c r="AM755" s="16">
        <v>420</v>
      </c>
      <c r="AO755" s="16">
        <v>312</v>
      </c>
      <c r="AP755" s="16">
        <v>557</v>
      </c>
      <c r="AQ755" s="16">
        <v>134</v>
      </c>
      <c r="AR755" s="16">
        <v>212</v>
      </c>
      <c r="AS755" s="16">
        <v>419</v>
      </c>
      <c r="AT755" s="16">
        <v>33</v>
      </c>
      <c r="AU755" s="16">
        <v>137</v>
      </c>
      <c r="AV755" s="16">
        <v>147</v>
      </c>
      <c r="AW755" s="16">
        <v>77</v>
      </c>
    </row>
    <row r="756" spans="2:49" x14ac:dyDescent="0.35">
      <c r="B756" s="12" t="s">
        <v>60</v>
      </c>
      <c r="C756" s="16">
        <v>2032</v>
      </c>
      <c r="D756" s="16">
        <v>215</v>
      </c>
      <c r="E756" s="16">
        <v>345</v>
      </c>
      <c r="F756" s="16">
        <v>345</v>
      </c>
      <c r="G756" s="16">
        <v>314</v>
      </c>
      <c r="H756" s="16">
        <v>328</v>
      </c>
      <c r="I756" s="16">
        <v>485</v>
      </c>
      <c r="K756" s="16">
        <v>981</v>
      </c>
      <c r="L756" s="16">
        <v>1045</v>
      </c>
      <c r="N756" s="16">
        <v>540</v>
      </c>
      <c r="O756" s="16">
        <v>458</v>
      </c>
      <c r="P756" s="16">
        <v>208</v>
      </c>
      <c r="Q756" s="16">
        <v>495</v>
      </c>
      <c r="R756" s="16">
        <v>222</v>
      </c>
      <c r="S756" s="16">
        <v>37</v>
      </c>
      <c r="T756" s="16">
        <v>71</v>
      </c>
      <c r="V756" s="16">
        <v>598</v>
      </c>
      <c r="W756" s="16">
        <v>590</v>
      </c>
      <c r="X756" s="16">
        <v>115</v>
      </c>
      <c r="Y756" s="16">
        <v>67</v>
      </c>
      <c r="Z756" s="16">
        <v>39</v>
      </c>
      <c r="AA756" s="16">
        <v>44</v>
      </c>
      <c r="AB756" s="16">
        <v>427</v>
      </c>
      <c r="AC756" s="16">
        <v>61</v>
      </c>
      <c r="AD756" s="16">
        <v>90</v>
      </c>
      <c r="AF756" s="16">
        <v>355</v>
      </c>
      <c r="AG756" s="16">
        <v>660</v>
      </c>
      <c r="AH756" s="16">
        <v>123</v>
      </c>
      <c r="AI756" s="16">
        <v>120</v>
      </c>
      <c r="AJ756" s="16">
        <v>274</v>
      </c>
      <c r="AK756" s="16">
        <v>44</v>
      </c>
      <c r="AL756" s="16">
        <v>43</v>
      </c>
      <c r="AM756" s="16">
        <v>413</v>
      </c>
      <c r="AO756" s="16">
        <v>321</v>
      </c>
      <c r="AP756" s="16">
        <v>538</v>
      </c>
      <c r="AQ756" s="16">
        <v>134</v>
      </c>
      <c r="AR756" s="16">
        <v>200</v>
      </c>
      <c r="AS756" s="16">
        <v>442</v>
      </c>
      <c r="AT756" s="16">
        <v>36</v>
      </c>
      <c r="AU756" s="16">
        <v>136</v>
      </c>
      <c r="AV756" s="16">
        <v>151</v>
      </c>
      <c r="AW756" s="16">
        <v>75</v>
      </c>
    </row>
    <row r="757" spans="2:49" ht="29" x14ac:dyDescent="0.35">
      <c r="B757" s="17" t="s">
        <v>309</v>
      </c>
      <c r="C757" s="18">
        <v>0.1157969140541264</v>
      </c>
      <c r="D757" s="18">
        <v>0.15373051891986239</v>
      </c>
      <c r="E757" s="18">
        <v>0.1314892570467546</v>
      </c>
      <c r="F757" s="18">
        <v>0.1130119633262304</v>
      </c>
      <c r="G757" s="18">
        <v>0.1502775300866907</v>
      </c>
      <c r="H757" s="18">
        <v>0.1035321270214524</v>
      </c>
      <c r="I757" s="18">
        <v>7.5782712180399558E-2</v>
      </c>
      <c r="K757" s="18">
        <v>9.4496468989554924E-2</v>
      </c>
      <c r="L757" s="18">
        <v>0.13559376399465051</v>
      </c>
      <c r="N757" s="18">
        <v>0.11576697256995259</v>
      </c>
      <c r="O757" s="18">
        <v>0.1204600204250003</v>
      </c>
      <c r="P757" s="18">
        <v>0.113182802465833</v>
      </c>
      <c r="Q757" s="18">
        <v>0.1071639690600323</v>
      </c>
      <c r="R757" s="18">
        <v>0.13647604655584919</v>
      </c>
      <c r="S757" s="18">
        <v>0.16495337976646779</v>
      </c>
      <c r="T757" s="18">
        <v>6.3286022115576698E-2</v>
      </c>
      <c r="V757" s="18">
        <v>0.10172145307295979</v>
      </c>
      <c r="W757" s="18">
        <v>0.1232406244999413</v>
      </c>
      <c r="X757" s="18">
        <v>8.1905172593977144E-2</v>
      </c>
      <c r="Y757" s="18">
        <v>0.16167795012098021</v>
      </c>
      <c r="Z757" s="18">
        <v>2.981951891206153E-2</v>
      </c>
      <c r="AA757" s="18">
        <v>4.384744528112549E-2</v>
      </c>
      <c r="AB757" s="18">
        <v>0.12965150221705829</v>
      </c>
      <c r="AC757" s="18">
        <v>0.1366635750031012</v>
      </c>
      <c r="AD757" s="18">
        <v>0.16283153798188171</v>
      </c>
      <c r="AF757" s="18">
        <v>9.1760277410469854E-2</v>
      </c>
      <c r="AG757" s="18">
        <v>0.11682648687812951</v>
      </c>
      <c r="AH757" s="18">
        <v>8.8374875925759072E-2</v>
      </c>
      <c r="AI757" s="18">
        <v>0.1441254244650205</v>
      </c>
      <c r="AJ757" s="18">
        <v>0.12438702746353041</v>
      </c>
      <c r="AK757" s="18">
        <v>4.4096763730985013E-2</v>
      </c>
      <c r="AL757" s="18">
        <v>0.12853139403759259</v>
      </c>
      <c r="AM757" s="18">
        <v>0.13543595594637911</v>
      </c>
      <c r="AO757" s="18">
        <v>0.10161821168171831</v>
      </c>
      <c r="AP757" s="18">
        <v>0.1225123531844927</v>
      </c>
      <c r="AQ757" s="18">
        <v>0.1102532744723204</v>
      </c>
      <c r="AR757" s="18">
        <v>0.1314760213961913</v>
      </c>
      <c r="AS757" s="18">
        <v>0.1241694126344729</v>
      </c>
      <c r="AT757" s="18">
        <v>9.8748816624081845E-2</v>
      </c>
      <c r="AU757" s="18">
        <v>0.11462116502795081</v>
      </c>
      <c r="AV757" s="18">
        <v>9.1023092290364593E-2</v>
      </c>
      <c r="AW757" s="18">
        <v>0.1069572408774541</v>
      </c>
    </row>
    <row r="758" spans="2:49" ht="29" x14ac:dyDescent="0.35">
      <c r="B758" s="17" t="s">
        <v>310</v>
      </c>
      <c r="C758" s="18">
        <v>0.1667187771926508</v>
      </c>
      <c r="D758" s="18">
        <v>0.25801289425108859</v>
      </c>
      <c r="E758" s="18">
        <v>0.2967793941131584</v>
      </c>
      <c r="F758" s="18">
        <v>0.20547763647285319</v>
      </c>
      <c r="G758" s="18">
        <v>0.12861400272558221</v>
      </c>
      <c r="H758" s="18">
        <v>9.4190515617633613E-2</v>
      </c>
      <c r="I758" s="18">
        <v>7.9901391199482627E-2</v>
      </c>
      <c r="K758" s="18">
        <v>0.16235619317295161</v>
      </c>
      <c r="L758" s="18">
        <v>0.17006707879388669</v>
      </c>
      <c r="N758" s="18">
        <v>0.13959487663650841</v>
      </c>
      <c r="O758" s="18">
        <v>0.16759474264946411</v>
      </c>
      <c r="P758" s="18">
        <v>0.1370162233439014</v>
      </c>
      <c r="Q758" s="18">
        <v>0.20774593932853949</v>
      </c>
      <c r="R758" s="18">
        <v>0.18163867852304599</v>
      </c>
      <c r="S758" s="18">
        <v>0.19607976888258891</v>
      </c>
      <c r="T758" s="18">
        <v>0.1065371614730639</v>
      </c>
      <c r="V758" s="18">
        <v>0.13051939030102691</v>
      </c>
      <c r="W758" s="18">
        <v>0.20301464696190469</v>
      </c>
      <c r="X758" s="18">
        <v>0.20972640939864801</v>
      </c>
      <c r="Y758" s="18">
        <v>0.19509222463876499</v>
      </c>
      <c r="Z758" s="18">
        <v>0.15638486302622551</v>
      </c>
      <c r="AA758" s="18">
        <v>7.5003534679394065E-2</v>
      </c>
      <c r="AB758" s="18">
        <v>0.1577742619617945</v>
      </c>
      <c r="AC758" s="18">
        <v>0.14695962588711961</v>
      </c>
      <c r="AD758" s="18">
        <v>0.1994300563646689</v>
      </c>
      <c r="AF758" s="18">
        <v>0.1346886352598072</v>
      </c>
      <c r="AG758" s="18">
        <v>0.19668477463134751</v>
      </c>
      <c r="AH758" s="18">
        <v>0.20187284648264461</v>
      </c>
      <c r="AI758" s="18">
        <v>0.17074040002441471</v>
      </c>
      <c r="AJ758" s="18">
        <v>0.16718978669470061</v>
      </c>
      <c r="AK758" s="18">
        <v>9.1343918522513626E-2</v>
      </c>
      <c r="AL758" s="18">
        <v>0.16194501604714689</v>
      </c>
      <c r="AM758" s="18">
        <v>0.1429100558091384</v>
      </c>
      <c r="AO758" s="18">
        <v>0.1508947513984544</v>
      </c>
      <c r="AP758" s="18">
        <v>0.1988116732544519</v>
      </c>
      <c r="AQ758" s="18">
        <v>0.21405592685180291</v>
      </c>
      <c r="AR758" s="18">
        <v>0.15313925467376649</v>
      </c>
      <c r="AS758" s="18">
        <v>0.1737180485959644</v>
      </c>
      <c r="AT758" s="18">
        <v>6.1379587074655982E-2</v>
      </c>
      <c r="AU758" s="18">
        <v>0.1096867356531694</v>
      </c>
      <c r="AV758" s="18">
        <v>0.14735477878964781</v>
      </c>
      <c r="AW758" s="18">
        <v>0.1068649461583803</v>
      </c>
    </row>
    <row r="759" spans="2:49" ht="29" x14ac:dyDescent="0.35">
      <c r="B759" s="17" t="s">
        <v>311</v>
      </c>
      <c r="C759" s="18">
        <v>0.65758425735333881</v>
      </c>
      <c r="D759" s="18">
        <v>0.48904744419879348</v>
      </c>
      <c r="E759" s="18">
        <v>0.51482906773254822</v>
      </c>
      <c r="F759" s="18">
        <v>0.61188873119670795</v>
      </c>
      <c r="G759" s="18">
        <v>0.64811275072166541</v>
      </c>
      <c r="H759" s="18">
        <v>0.74562269983905161</v>
      </c>
      <c r="I759" s="18">
        <v>0.8129196701579775</v>
      </c>
      <c r="K759" s="18">
        <v>0.68726130292320475</v>
      </c>
      <c r="L759" s="18">
        <v>0.63217373364235208</v>
      </c>
      <c r="N759" s="18">
        <v>0.67732993433360267</v>
      </c>
      <c r="O759" s="18">
        <v>0.65671430744282799</v>
      </c>
      <c r="P759" s="18">
        <v>0.68839034926380227</v>
      </c>
      <c r="Q759" s="18">
        <v>0.63771657319943198</v>
      </c>
      <c r="R759" s="18">
        <v>0.63278848102745866</v>
      </c>
      <c r="S759" s="18">
        <v>0.61539246653698931</v>
      </c>
      <c r="T759" s="18">
        <v>0.66051288929752183</v>
      </c>
      <c r="V759" s="18">
        <v>0.7378067361501649</v>
      </c>
      <c r="W759" s="18">
        <v>0.6226437602626691</v>
      </c>
      <c r="X759" s="18">
        <v>0.66134178061456994</v>
      </c>
      <c r="Y759" s="18">
        <v>0.57899764984265478</v>
      </c>
      <c r="Z759" s="18">
        <v>0.75180786534537691</v>
      </c>
      <c r="AA759" s="18">
        <v>0.82584198413069387</v>
      </c>
      <c r="AB759" s="18">
        <v>0.62029779758110648</v>
      </c>
      <c r="AC759" s="18">
        <v>0.49061782514126578</v>
      </c>
      <c r="AD759" s="18">
        <v>0.57300387386802454</v>
      </c>
      <c r="AF759" s="18">
        <v>0.73854179317273627</v>
      </c>
      <c r="AG759" s="18">
        <v>0.64873509683195651</v>
      </c>
      <c r="AH759" s="18">
        <v>0.6950382663312763</v>
      </c>
      <c r="AI759" s="18">
        <v>0.60362192050458441</v>
      </c>
      <c r="AJ759" s="18">
        <v>0.67497028096192602</v>
      </c>
      <c r="AK759" s="18">
        <v>0.80016666313404039</v>
      </c>
      <c r="AL759" s="18">
        <v>0.35509949219013281</v>
      </c>
      <c r="AM759" s="18">
        <v>0.61123133036294908</v>
      </c>
      <c r="AO759" s="18">
        <v>0.70045718995184914</v>
      </c>
      <c r="AP759" s="18">
        <v>0.64360092200466701</v>
      </c>
      <c r="AQ759" s="18">
        <v>0.64775598682803204</v>
      </c>
      <c r="AR759" s="18">
        <v>0.65422584413275042</v>
      </c>
      <c r="AS759" s="18">
        <v>0.66132178344639148</v>
      </c>
      <c r="AT759" s="18">
        <v>0.79408948391269885</v>
      </c>
      <c r="AU759" s="18">
        <v>0.6136227588251455</v>
      </c>
      <c r="AV759" s="18">
        <v>0.60176406953232664</v>
      </c>
      <c r="AW759" s="18">
        <v>0.70586059922608035</v>
      </c>
    </row>
    <row r="760" spans="2:49" x14ac:dyDescent="0.35">
      <c r="B760" s="17" t="s">
        <v>80</v>
      </c>
      <c r="C760" s="18">
        <v>5.9900051399884052E-2</v>
      </c>
      <c r="D760" s="18">
        <v>9.9209142630255265E-2</v>
      </c>
      <c r="E760" s="18">
        <v>5.6902281107538637E-2</v>
      </c>
      <c r="F760" s="18">
        <v>6.9621669004208325E-2</v>
      </c>
      <c r="G760" s="18">
        <v>7.2995716466061789E-2</v>
      </c>
      <c r="H760" s="18">
        <v>5.6654657521862092E-2</v>
      </c>
      <c r="I760" s="18">
        <v>3.139622646214027E-2</v>
      </c>
      <c r="K760" s="18">
        <v>5.5886034914288563E-2</v>
      </c>
      <c r="L760" s="18">
        <v>6.216542356911077E-2</v>
      </c>
      <c r="N760" s="18">
        <v>6.7308216459936135E-2</v>
      </c>
      <c r="O760" s="18">
        <v>5.5230929482707559E-2</v>
      </c>
      <c r="P760" s="18">
        <v>6.1410624926463188E-2</v>
      </c>
      <c r="Q760" s="18">
        <v>4.7373518411996073E-2</v>
      </c>
      <c r="R760" s="18">
        <v>4.9096793893646087E-2</v>
      </c>
      <c r="S760" s="18">
        <v>2.3574384813953859E-2</v>
      </c>
      <c r="T760" s="18">
        <v>0.16966392711383771</v>
      </c>
      <c r="V760" s="18">
        <v>2.9952420475848208E-2</v>
      </c>
      <c r="W760" s="18">
        <v>5.1100968275484937E-2</v>
      </c>
      <c r="X760" s="18">
        <v>4.7026637392804778E-2</v>
      </c>
      <c r="Y760" s="18">
        <v>6.4232175397600122E-2</v>
      </c>
      <c r="Z760" s="18">
        <v>6.1987752716336282E-2</v>
      </c>
      <c r="AA760" s="18">
        <v>5.5307035908786752E-2</v>
      </c>
      <c r="AB760" s="18">
        <v>9.2276438240040851E-2</v>
      </c>
      <c r="AC760" s="18">
        <v>0.22575897396851291</v>
      </c>
      <c r="AD760" s="18">
        <v>6.4734531785424765E-2</v>
      </c>
      <c r="AF760" s="18">
        <v>3.5009294156986753E-2</v>
      </c>
      <c r="AG760" s="18">
        <v>3.7753641658566588E-2</v>
      </c>
      <c r="AH760" s="18">
        <v>1.4714011260320081E-2</v>
      </c>
      <c r="AI760" s="18">
        <v>8.1512255005980319E-2</v>
      </c>
      <c r="AJ760" s="18">
        <v>3.345290487984294E-2</v>
      </c>
      <c r="AK760" s="18">
        <v>6.4392654612461159E-2</v>
      </c>
      <c r="AL760" s="18">
        <v>0.35442409772512767</v>
      </c>
      <c r="AM760" s="18">
        <v>0.1104226578815333</v>
      </c>
      <c r="AO760" s="18">
        <v>4.702984696797826E-2</v>
      </c>
      <c r="AP760" s="18">
        <v>3.5075051556388598E-2</v>
      </c>
      <c r="AQ760" s="18">
        <v>2.7934811847844611E-2</v>
      </c>
      <c r="AR760" s="18">
        <v>6.1158879797291753E-2</v>
      </c>
      <c r="AS760" s="18">
        <v>4.0790755323171182E-2</v>
      </c>
      <c r="AT760" s="18">
        <v>4.5782112388563459E-2</v>
      </c>
      <c r="AU760" s="18">
        <v>0.16206934049373431</v>
      </c>
      <c r="AV760" s="18">
        <v>0.15985805938766101</v>
      </c>
      <c r="AW760" s="18">
        <v>8.0317213738085202E-2</v>
      </c>
    </row>
    <row r="762" spans="2:49" ht="72.5" x14ac:dyDescent="0.35">
      <c r="B762" s="14" t="s">
        <v>312</v>
      </c>
    </row>
    <row r="763" spans="2:49" x14ac:dyDescent="0.35">
      <c r="B763" s="15" t="s">
        <v>18</v>
      </c>
    </row>
    <row r="764" spans="2:49" x14ac:dyDescent="0.35">
      <c r="B764" s="11" t="s">
        <v>59</v>
      </c>
      <c r="C764" s="16">
        <v>2028</v>
      </c>
      <c r="D764" s="16">
        <v>248</v>
      </c>
      <c r="E764" s="16">
        <v>354</v>
      </c>
      <c r="F764" s="16">
        <v>365</v>
      </c>
      <c r="G764" s="16">
        <v>348</v>
      </c>
      <c r="H764" s="16">
        <v>295</v>
      </c>
      <c r="I764" s="16">
        <v>418</v>
      </c>
      <c r="K764" s="16">
        <v>1004</v>
      </c>
      <c r="L764" s="16">
        <v>1018</v>
      </c>
      <c r="N764" s="16">
        <v>515</v>
      </c>
      <c r="O764" s="16">
        <v>455</v>
      </c>
      <c r="P764" s="16">
        <v>200</v>
      </c>
      <c r="Q764" s="16">
        <v>507</v>
      </c>
      <c r="R764" s="16">
        <v>238</v>
      </c>
      <c r="S764" s="16">
        <v>44</v>
      </c>
      <c r="T764" s="16">
        <v>69</v>
      </c>
      <c r="V764" s="16">
        <v>565</v>
      </c>
      <c r="W764" s="16">
        <v>604</v>
      </c>
      <c r="X764" s="16">
        <v>114</v>
      </c>
      <c r="Y764" s="16">
        <v>70</v>
      </c>
      <c r="Z764" s="16">
        <v>36</v>
      </c>
      <c r="AA764" s="16">
        <v>44</v>
      </c>
      <c r="AB764" s="16">
        <v>442</v>
      </c>
      <c r="AC764" s="16">
        <v>63</v>
      </c>
      <c r="AD764" s="16">
        <v>90</v>
      </c>
      <c r="AF764" s="16">
        <v>336</v>
      </c>
      <c r="AG764" s="16">
        <v>677</v>
      </c>
      <c r="AH764" s="16">
        <v>121</v>
      </c>
      <c r="AI764" s="16">
        <v>125</v>
      </c>
      <c r="AJ764" s="16">
        <v>261</v>
      </c>
      <c r="AK764" s="16">
        <v>43</v>
      </c>
      <c r="AL764" s="16">
        <v>45</v>
      </c>
      <c r="AM764" s="16">
        <v>420</v>
      </c>
      <c r="AO764" s="16">
        <v>312</v>
      </c>
      <c r="AP764" s="16">
        <v>557</v>
      </c>
      <c r="AQ764" s="16">
        <v>134</v>
      </c>
      <c r="AR764" s="16">
        <v>212</v>
      </c>
      <c r="AS764" s="16">
        <v>419</v>
      </c>
      <c r="AT764" s="16">
        <v>33</v>
      </c>
      <c r="AU764" s="16">
        <v>137</v>
      </c>
      <c r="AV764" s="16">
        <v>147</v>
      </c>
      <c r="AW764" s="16">
        <v>77</v>
      </c>
    </row>
    <row r="765" spans="2:49" x14ac:dyDescent="0.35">
      <c r="B765" s="12" t="s">
        <v>60</v>
      </c>
      <c r="C765" s="16">
        <v>2032</v>
      </c>
      <c r="D765" s="16">
        <v>215</v>
      </c>
      <c r="E765" s="16">
        <v>345</v>
      </c>
      <c r="F765" s="16">
        <v>345</v>
      </c>
      <c r="G765" s="16">
        <v>314</v>
      </c>
      <c r="H765" s="16">
        <v>328</v>
      </c>
      <c r="I765" s="16">
        <v>485</v>
      </c>
      <c r="K765" s="16">
        <v>981</v>
      </c>
      <c r="L765" s="16">
        <v>1045</v>
      </c>
      <c r="N765" s="16">
        <v>540</v>
      </c>
      <c r="O765" s="16">
        <v>458</v>
      </c>
      <c r="P765" s="16">
        <v>208</v>
      </c>
      <c r="Q765" s="16">
        <v>495</v>
      </c>
      <c r="R765" s="16">
        <v>222</v>
      </c>
      <c r="S765" s="16">
        <v>37</v>
      </c>
      <c r="T765" s="16">
        <v>71</v>
      </c>
      <c r="V765" s="16">
        <v>598</v>
      </c>
      <c r="W765" s="16">
        <v>590</v>
      </c>
      <c r="X765" s="16">
        <v>115</v>
      </c>
      <c r="Y765" s="16">
        <v>67</v>
      </c>
      <c r="Z765" s="16">
        <v>39</v>
      </c>
      <c r="AA765" s="16">
        <v>44</v>
      </c>
      <c r="AB765" s="16">
        <v>427</v>
      </c>
      <c r="AC765" s="16">
        <v>61</v>
      </c>
      <c r="AD765" s="16">
        <v>90</v>
      </c>
      <c r="AF765" s="16">
        <v>355</v>
      </c>
      <c r="AG765" s="16">
        <v>660</v>
      </c>
      <c r="AH765" s="16">
        <v>123</v>
      </c>
      <c r="AI765" s="16">
        <v>120</v>
      </c>
      <c r="AJ765" s="16">
        <v>274</v>
      </c>
      <c r="AK765" s="16">
        <v>44</v>
      </c>
      <c r="AL765" s="16">
        <v>43</v>
      </c>
      <c r="AM765" s="16">
        <v>413</v>
      </c>
      <c r="AO765" s="16">
        <v>321</v>
      </c>
      <c r="AP765" s="16">
        <v>538</v>
      </c>
      <c r="AQ765" s="16">
        <v>134</v>
      </c>
      <c r="AR765" s="16">
        <v>200</v>
      </c>
      <c r="AS765" s="16">
        <v>442</v>
      </c>
      <c r="AT765" s="16">
        <v>36</v>
      </c>
      <c r="AU765" s="16">
        <v>136</v>
      </c>
      <c r="AV765" s="16">
        <v>151</v>
      </c>
      <c r="AW765" s="16">
        <v>75</v>
      </c>
    </row>
    <row r="766" spans="2:49" ht="29" x14ac:dyDescent="0.35">
      <c r="B766" s="17" t="s">
        <v>309</v>
      </c>
      <c r="C766" s="18">
        <v>0.12902467939356541</v>
      </c>
      <c r="D766" s="18">
        <v>0.16491256142330521</v>
      </c>
      <c r="E766" s="18">
        <v>0.1416613141044826</v>
      </c>
      <c r="F766" s="18">
        <v>0.1189931358060705</v>
      </c>
      <c r="G766" s="18">
        <v>0.17427466500029301</v>
      </c>
      <c r="H766" s="18">
        <v>9.8399384016891078E-2</v>
      </c>
      <c r="I766" s="18">
        <v>0.10272912650634169</v>
      </c>
      <c r="K766" s="18">
        <v>0.108965798019689</v>
      </c>
      <c r="L766" s="18">
        <v>0.14760493651953879</v>
      </c>
      <c r="N766" s="18">
        <v>0.11158491854680221</v>
      </c>
      <c r="O766" s="18">
        <v>0.12482877710154899</v>
      </c>
      <c r="P766" s="18">
        <v>0.1543262079384046</v>
      </c>
      <c r="Q766" s="18">
        <v>0.13167749936371079</v>
      </c>
      <c r="R766" s="18">
        <v>0.1577231893647415</v>
      </c>
      <c r="S766" s="18">
        <v>0.25245731826226098</v>
      </c>
      <c r="T766" s="18">
        <v>4.1614435837064742E-2</v>
      </c>
      <c r="V766" s="18">
        <v>0.1201440395394346</v>
      </c>
      <c r="W766" s="18">
        <v>0.1391168813784317</v>
      </c>
      <c r="X766" s="18">
        <v>0.12847825020003531</v>
      </c>
      <c r="Y766" s="18">
        <v>0.19354536833680711</v>
      </c>
      <c r="Z766" s="18">
        <v>2.981951891206153E-2</v>
      </c>
      <c r="AA766" s="18">
        <v>4.9779567608262028E-2</v>
      </c>
      <c r="AB766" s="18">
        <v>0.1186204974120401</v>
      </c>
      <c r="AC766" s="18">
        <v>0.1302372945691895</v>
      </c>
      <c r="AD766" s="18">
        <v>0.2056610187647479</v>
      </c>
      <c r="AF766" s="18">
        <v>0.1033019973371906</v>
      </c>
      <c r="AG766" s="18">
        <v>0.13295233171729759</v>
      </c>
      <c r="AH766" s="18">
        <v>0.13333722030508061</v>
      </c>
      <c r="AI766" s="18">
        <v>0.23110786605415609</v>
      </c>
      <c r="AJ766" s="18">
        <v>0.15433550201300189</v>
      </c>
      <c r="AK766" s="18">
        <v>4.1444154939103417E-2</v>
      </c>
      <c r="AL766" s="18">
        <v>6.3876293122554648E-2</v>
      </c>
      <c r="AM766" s="18">
        <v>0.11333668529271949</v>
      </c>
      <c r="AO766" s="18">
        <v>0.1078576453410285</v>
      </c>
      <c r="AP766" s="18">
        <v>0.12897097040929781</v>
      </c>
      <c r="AQ766" s="18">
        <v>0.13002522868032551</v>
      </c>
      <c r="AR766" s="18">
        <v>0.1576788399070716</v>
      </c>
      <c r="AS766" s="18">
        <v>0.144668946540986</v>
      </c>
      <c r="AT766" s="18">
        <v>3.1016801623007361E-2</v>
      </c>
      <c r="AU766" s="18">
        <v>0.12087479837803169</v>
      </c>
      <c r="AV766" s="18">
        <v>9.9860122682913152E-2</v>
      </c>
      <c r="AW766" s="18">
        <v>0.1695325362944948</v>
      </c>
    </row>
    <row r="767" spans="2:49" ht="29" x14ac:dyDescent="0.35">
      <c r="B767" s="17" t="s">
        <v>310</v>
      </c>
      <c r="C767" s="18">
        <v>0.16330344969295699</v>
      </c>
      <c r="D767" s="18">
        <v>0.24876499135221589</v>
      </c>
      <c r="E767" s="18">
        <v>0.1974095591434451</v>
      </c>
      <c r="F767" s="18">
        <v>0.2336852349749047</v>
      </c>
      <c r="G767" s="18">
        <v>0.12921536956955709</v>
      </c>
      <c r="H767" s="18">
        <v>0.1274626891123268</v>
      </c>
      <c r="I767" s="18">
        <v>9.7353494955962155E-2</v>
      </c>
      <c r="K767" s="18">
        <v>0.15500363018865551</v>
      </c>
      <c r="L767" s="18">
        <v>0.17040653304362971</v>
      </c>
      <c r="N767" s="18">
        <v>0.14270437591186899</v>
      </c>
      <c r="O767" s="18">
        <v>0.1623697608131755</v>
      </c>
      <c r="P767" s="18">
        <v>0.1381975201418621</v>
      </c>
      <c r="Q767" s="18">
        <v>0.19765848974173661</v>
      </c>
      <c r="R767" s="18">
        <v>0.18246302547184859</v>
      </c>
      <c r="S767" s="18">
        <v>0.18136806749612441</v>
      </c>
      <c r="T767" s="18">
        <v>9.0777925473103427E-2</v>
      </c>
      <c r="V767" s="18">
        <v>0.13374051286281441</v>
      </c>
      <c r="W767" s="18">
        <v>0.1907997148709755</v>
      </c>
      <c r="X767" s="18">
        <v>0.14324274341588381</v>
      </c>
      <c r="Y767" s="18">
        <v>0.27284225919737909</v>
      </c>
      <c r="Z767" s="18">
        <v>0.1159005050999245</v>
      </c>
      <c r="AA767" s="18">
        <v>0.1687119160584318</v>
      </c>
      <c r="AB767" s="18">
        <v>0.15812715320465101</v>
      </c>
      <c r="AC767" s="18">
        <v>0.1243717001695942</v>
      </c>
      <c r="AD767" s="18">
        <v>0.19309676483255711</v>
      </c>
      <c r="AF767" s="18">
        <v>0.15616598267620219</v>
      </c>
      <c r="AG767" s="18">
        <v>0.1747471739912434</v>
      </c>
      <c r="AH767" s="18">
        <v>0.1776886096964917</v>
      </c>
      <c r="AI767" s="18">
        <v>0.16543395396880159</v>
      </c>
      <c r="AJ767" s="18">
        <v>0.14857181516203299</v>
      </c>
      <c r="AK767" s="18">
        <v>0.1368223260542023</v>
      </c>
      <c r="AL767" s="18">
        <v>0.17632373516522459</v>
      </c>
      <c r="AM767" s="18">
        <v>0.15747380888290671</v>
      </c>
      <c r="AO767" s="18">
        <v>0.14449394966501591</v>
      </c>
      <c r="AP767" s="18">
        <v>0.19459488115913781</v>
      </c>
      <c r="AQ767" s="18">
        <v>0.17487386935326871</v>
      </c>
      <c r="AR767" s="18">
        <v>0.20429054646616829</v>
      </c>
      <c r="AS767" s="18">
        <v>0.13546166064520951</v>
      </c>
      <c r="AT767" s="18">
        <v>0.1922296675511645</v>
      </c>
      <c r="AU767" s="18">
        <v>0.11287978013105029</v>
      </c>
      <c r="AV767" s="18">
        <v>0.16832122350365281</v>
      </c>
      <c r="AW767" s="18">
        <v>0.1209929087963037</v>
      </c>
    </row>
    <row r="768" spans="2:49" ht="29" x14ac:dyDescent="0.35">
      <c r="B768" s="17" t="s">
        <v>311</v>
      </c>
      <c r="C768" s="18">
        <v>0.63555523973997607</v>
      </c>
      <c r="D768" s="18">
        <v>0.46901711321007561</v>
      </c>
      <c r="E768" s="18">
        <v>0.5591769107409531</v>
      </c>
      <c r="F768" s="18">
        <v>0.55716564149696735</v>
      </c>
      <c r="G768" s="18">
        <v>0.61315263308614409</v>
      </c>
      <c r="H768" s="18">
        <v>0.71517902732723071</v>
      </c>
      <c r="I768" s="18">
        <v>0.78014006871731112</v>
      </c>
      <c r="K768" s="18">
        <v>0.66994855395138564</v>
      </c>
      <c r="L768" s="18">
        <v>0.60663271859563528</v>
      </c>
      <c r="N768" s="18">
        <v>0.65843734545278387</v>
      </c>
      <c r="O768" s="18">
        <v>0.63785676989965268</v>
      </c>
      <c r="P768" s="18">
        <v>0.64723030920066094</v>
      </c>
      <c r="Q768" s="18">
        <v>0.61883259533324408</v>
      </c>
      <c r="R768" s="18">
        <v>0.5998848238238742</v>
      </c>
      <c r="S768" s="18">
        <v>0.52250031960656107</v>
      </c>
      <c r="T768" s="18">
        <v>0.69959107093062944</v>
      </c>
      <c r="V768" s="18">
        <v>0.71875825006041472</v>
      </c>
      <c r="W768" s="18">
        <v>0.61031432292684773</v>
      </c>
      <c r="X768" s="18">
        <v>0.65266882321773034</v>
      </c>
      <c r="Y768" s="18">
        <v>0.42773411935541789</v>
      </c>
      <c r="Z768" s="18">
        <v>0.76413282997822496</v>
      </c>
      <c r="AA768" s="18">
        <v>0.7815085163333062</v>
      </c>
      <c r="AB768" s="18">
        <v>0.61488400906284935</v>
      </c>
      <c r="AC768" s="18">
        <v>0.37969149816823378</v>
      </c>
      <c r="AD768" s="18">
        <v>0.52409720575036545</v>
      </c>
      <c r="AF768" s="18">
        <v>0.71698735634812805</v>
      </c>
      <c r="AG768" s="18">
        <v>0.64111289270307337</v>
      </c>
      <c r="AH768" s="18">
        <v>0.63128145118849699</v>
      </c>
      <c r="AI768" s="18">
        <v>0.50744480336865849</v>
      </c>
      <c r="AJ768" s="18">
        <v>0.66380294653720795</v>
      </c>
      <c r="AK768" s="18">
        <v>0.77559547966592246</v>
      </c>
      <c r="AL768" s="18">
        <v>0.28429717995691678</v>
      </c>
      <c r="AM768" s="18">
        <v>0.59783042523116781</v>
      </c>
      <c r="AO768" s="18">
        <v>0.70402656634781691</v>
      </c>
      <c r="AP768" s="18">
        <v>0.61660374400875295</v>
      </c>
      <c r="AQ768" s="18">
        <v>0.65601689290254572</v>
      </c>
      <c r="AR768" s="18">
        <v>0.54486952434672586</v>
      </c>
      <c r="AS768" s="18">
        <v>0.67985927190466233</v>
      </c>
      <c r="AT768" s="18">
        <v>0.74855415689176152</v>
      </c>
      <c r="AU768" s="18">
        <v>0.56962149038376542</v>
      </c>
      <c r="AV768" s="18">
        <v>0.55653278696318775</v>
      </c>
      <c r="AW768" s="18">
        <v>0.64706518325946871</v>
      </c>
    </row>
    <row r="769" spans="2:49" x14ac:dyDescent="0.35">
      <c r="B769" s="17" t="s">
        <v>80</v>
      </c>
      <c r="C769" s="18">
        <v>7.2116631173501644E-2</v>
      </c>
      <c r="D769" s="18">
        <v>0.1173053340144033</v>
      </c>
      <c r="E769" s="18">
        <v>0.1017522160111192</v>
      </c>
      <c r="F769" s="18">
        <v>9.0155987722057337E-2</v>
      </c>
      <c r="G769" s="18">
        <v>8.3357332344005899E-2</v>
      </c>
      <c r="H769" s="18">
        <v>5.8958899543551248E-2</v>
      </c>
      <c r="I769" s="18">
        <v>1.9777309820384871E-2</v>
      </c>
      <c r="K769" s="18">
        <v>6.6082017840269971E-2</v>
      </c>
      <c r="L769" s="18">
        <v>7.5355811841196191E-2</v>
      </c>
      <c r="N769" s="18">
        <v>8.7273360088544749E-2</v>
      </c>
      <c r="O769" s="18">
        <v>7.4944692185622608E-2</v>
      </c>
      <c r="P769" s="18">
        <v>6.024596271907235E-2</v>
      </c>
      <c r="Q769" s="18">
        <v>5.1831415561308457E-2</v>
      </c>
      <c r="R769" s="18">
        <v>5.992896133953584E-2</v>
      </c>
      <c r="S769" s="18">
        <v>4.3674294635053401E-2</v>
      </c>
      <c r="T769" s="18">
        <v>0.16801656775920251</v>
      </c>
      <c r="V769" s="18">
        <v>2.735719753733604E-2</v>
      </c>
      <c r="W769" s="18">
        <v>5.9769080823745151E-2</v>
      </c>
      <c r="X769" s="18">
        <v>7.5610183166350584E-2</v>
      </c>
      <c r="Y769" s="18">
        <v>0.105878253110396</v>
      </c>
      <c r="Z769" s="18">
        <v>9.0147146009789236E-2</v>
      </c>
      <c r="AA769" s="18">
        <v>0</v>
      </c>
      <c r="AB769" s="18">
        <v>0.10836834032045981</v>
      </c>
      <c r="AC769" s="18">
        <v>0.3656995070929821</v>
      </c>
      <c r="AD769" s="18">
        <v>7.7145010652329427E-2</v>
      </c>
      <c r="AF769" s="18">
        <v>2.3544663638479169E-2</v>
      </c>
      <c r="AG769" s="18">
        <v>5.1187601588385777E-2</v>
      </c>
      <c r="AH769" s="18">
        <v>5.7692718809930703E-2</v>
      </c>
      <c r="AI769" s="18">
        <v>9.6013376608383702E-2</v>
      </c>
      <c r="AJ769" s="18">
        <v>3.3289736287757089E-2</v>
      </c>
      <c r="AK769" s="18">
        <v>4.6138039340772062E-2</v>
      </c>
      <c r="AL769" s="18">
        <v>0.47550279175530391</v>
      </c>
      <c r="AM769" s="18">
        <v>0.13135908059320589</v>
      </c>
      <c r="AO769" s="18">
        <v>4.3621838646138812E-2</v>
      </c>
      <c r="AP769" s="18">
        <v>5.9830404422811498E-2</v>
      </c>
      <c r="AQ769" s="18">
        <v>3.9084009063860108E-2</v>
      </c>
      <c r="AR769" s="18">
        <v>9.3161089280034096E-2</v>
      </c>
      <c r="AS769" s="18">
        <v>4.001012090914223E-2</v>
      </c>
      <c r="AT769" s="18">
        <v>2.8199373934066681E-2</v>
      </c>
      <c r="AU769" s="18">
        <v>0.19662393110715259</v>
      </c>
      <c r="AV769" s="18">
        <v>0.1752858668502463</v>
      </c>
      <c r="AW769" s="18">
        <v>6.2409371649732641E-2</v>
      </c>
    </row>
    <row r="771" spans="2:49" ht="159.5" x14ac:dyDescent="0.35">
      <c r="B771" s="14" t="s">
        <v>313</v>
      </c>
    </row>
    <row r="772" spans="2:49" x14ac:dyDescent="0.35">
      <c r="B772" s="15" t="s">
        <v>18</v>
      </c>
    </row>
    <row r="773" spans="2:49" x14ac:dyDescent="0.35">
      <c r="B773" s="11" t="s">
        <v>59</v>
      </c>
      <c r="C773" s="16">
        <v>2028</v>
      </c>
      <c r="D773" s="16">
        <v>248</v>
      </c>
      <c r="E773" s="16">
        <v>354</v>
      </c>
      <c r="F773" s="16">
        <v>365</v>
      </c>
      <c r="G773" s="16">
        <v>348</v>
      </c>
      <c r="H773" s="16">
        <v>295</v>
      </c>
      <c r="I773" s="16">
        <v>418</v>
      </c>
      <c r="K773" s="16">
        <v>1004</v>
      </c>
      <c r="L773" s="16">
        <v>1018</v>
      </c>
      <c r="N773" s="16">
        <v>515</v>
      </c>
      <c r="O773" s="16">
        <v>455</v>
      </c>
      <c r="P773" s="16">
        <v>200</v>
      </c>
      <c r="Q773" s="16">
        <v>507</v>
      </c>
      <c r="R773" s="16">
        <v>238</v>
      </c>
      <c r="S773" s="16">
        <v>44</v>
      </c>
      <c r="T773" s="16">
        <v>69</v>
      </c>
      <c r="V773" s="16">
        <v>565</v>
      </c>
      <c r="W773" s="16">
        <v>604</v>
      </c>
      <c r="X773" s="16">
        <v>114</v>
      </c>
      <c r="Y773" s="16">
        <v>70</v>
      </c>
      <c r="Z773" s="16">
        <v>36</v>
      </c>
      <c r="AA773" s="16">
        <v>44</v>
      </c>
      <c r="AB773" s="16">
        <v>442</v>
      </c>
      <c r="AC773" s="16">
        <v>63</v>
      </c>
      <c r="AD773" s="16">
        <v>90</v>
      </c>
      <c r="AF773" s="16">
        <v>336</v>
      </c>
      <c r="AG773" s="16">
        <v>677</v>
      </c>
      <c r="AH773" s="16">
        <v>121</v>
      </c>
      <c r="AI773" s="16">
        <v>125</v>
      </c>
      <c r="AJ773" s="16">
        <v>261</v>
      </c>
      <c r="AK773" s="16">
        <v>43</v>
      </c>
      <c r="AL773" s="16">
        <v>45</v>
      </c>
      <c r="AM773" s="16">
        <v>420</v>
      </c>
      <c r="AO773" s="16">
        <v>312</v>
      </c>
      <c r="AP773" s="16">
        <v>557</v>
      </c>
      <c r="AQ773" s="16">
        <v>134</v>
      </c>
      <c r="AR773" s="16">
        <v>212</v>
      </c>
      <c r="AS773" s="16">
        <v>419</v>
      </c>
      <c r="AT773" s="16">
        <v>33</v>
      </c>
      <c r="AU773" s="16">
        <v>137</v>
      </c>
      <c r="AV773" s="16">
        <v>147</v>
      </c>
      <c r="AW773" s="16">
        <v>77</v>
      </c>
    </row>
    <row r="774" spans="2:49" x14ac:dyDescent="0.35">
      <c r="B774" s="12" t="s">
        <v>60</v>
      </c>
      <c r="C774" s="16">
        <v>2032</v>
      </c>
      <c r="D774" s="16">
        <v>215</v>
      </c>
      <c r="E774" s="16">
        <v>345</v>
      </c>
      <c r="F774" s="16">
        <v>345</v>
      </c>
      <c r="G774" s="16">
        <v>314</v>
      </c>
      <c r="H774" s="16">
        <v>328</v>
      </c>
      <c r="I774" s="16">
        <v>485</v>
      </c>
      <c r="K774" s="16">
        <v>981</v>
      </c>
      <c r="L774" s="16">
        <v>1045</v>
      </c>
      <c r="N774" s="16">
        <v>540</v>
      </c>
      <c r="O774" s="16">
        <v>458</v>
      </c>
      <c r="P774" s="16">
        <v>208</v>
      </c>
      <c r="Q774" s="16">
        <v>495</v>
      </c>
      <c r="R774" s="16">
        <v>222</v>
      </c>
      <c r="S774" s="16">
        <v>37</v>
      </c>
      <c r="T774" s="16">
        <v>71</v>
      </c>
      <c r="V774" s="16">
        <v>598</v>
      </c>
      <c r="W774" s="16">
        <v>590</v>
      </c>
      <c r="X774" s="16">
        <v>115</v>
      </c>
      <c r="Y774" s="16">
        <v>67</v>
      </c>
      <c r="Z774" s="16">
        <v>39</v>
      </c>
      <c r="AA774" s="16">
        <v>44</v>
      </c>
      <c r="AB774" s="16">
        <v>427</v>
      </c>
      <c r="AC774" s="16">
        <v>61</v>
      </c>
      <c r="AD774" s="16">
        <v>90</v>
      </c>
      <c r="AF774" s="16">
        <v>355</v>
      </c>
      <c r="AG774" s="16">
        <v>660</v>
      </c>
      <c r="AH774" s="16">
        <v>123</v>
      </c>
      <c r="AI774" s="16">
        <v>120</v>
      </c>
      <c r="AJ774" s="16">
        <v>274</v>
      </c>
      <c r="AK774" s="16">
        <v>44</v>
      </c>
      <c r="AL774" s="16">
        <v>43</v>
      </c>
      <c r="AM774" s="16">
        <v>413</v>
      </c>
      <c r="AO774" s="16">
        <v>321</v>
      </c>
      <c r="AP774" s="16">
        <v>538</v>
      </c>
      <c r="AQ774" s="16">
        <v>134</v>
      </c>
      <c r="AR774" s="16">
        <v>200</v>
      </c>
      <c r="AS774" s="16">
        <v>442</v>
      </c>
      <c r="AT774" s="16">
        <v>36</v>
      </c>
      <c r="AU774" s="16">
        <v>136</v>
      </c>
      <c r="AV774" s="16">
        <v>151</v>
      </c>
      <c r="AW774" s="16">
        <v>75</v>
      </c>
    </row>
    <row r="775" spans="2:49" ht="101.5" x14ac:dyDescent="0.35">
      <c r="B775" s="17" t="s">
        <v>314</v>
      </c>
      <c r="C775" s="18">
        <v>0.30998673695319812</v>
      </c>
      <c r="D775" s="18">
        <v>0.41066151397882272</v>
      </c>
      <c r="E775" s="18">
        <v>0.34456485962552569</v>
      </c>
      <c r="F775" s="18">
        <v>0.29054167912526302</v>
      </c>
      <c r="G775" s="18">
        <v>0.33757208837858621</v>
      </c>
      <c r="H775" s="18">
        <v>0.30407973345895217</v>
      </c>
      <c r="I775" s="18">
        <v>0.24073435218130901</v>
      </c>
      <c r="K775" s="18">
        <v>0.35230488661646009</v>
      </c>
      <c r="L775" s="18">
        <v>0.27189982192390799</v>
      </c>
      <c r="N775" s="18">
        <v>0.30878577571624521</v>
      </c>
      <c r="O775" s="18">
        <v>0.32314242915666169</v>
      </c>
      <c r="P775" s="18">
        <v>0.30341755363334499</v>
      </c>
      <c r="Q775" s="18">
        <v>0.30389070671776919</v>
      </c>
      <c r="R775" s="18">
        <v>0.334437761532906</v>
      </c>
      <c r="S775" s="18">
        <v>0.3198992107682983</v>
      </c>
      <c r="T775" s="18">
        <v>0.21405751381085031</v>
      </c>
      <c r="V775" s="18">
        <v>0.31045080131336777</v>
      </c>
      <c r="W775" s="18">
        <v>0.31408730901626503</v>
      </c>
      <c r="X775" s="18">
        <v>0.30302776746642751</v>
      </c>
      <c r="Y775" s="18">
        <v>0.40928297820159187</v>
      </c>
      <c r="Z775" s="18">
        <v>0.32951553153292701</v>
      </c>
      <c r="AA775" s="18">
        <v>0.26607634459538287</v>
      </c>
      <c r="AB775" s="18">
        <v>0.29864492858235547</v>
      </c>
      <c r="AC775" s="18">
        <v>0.24727668633041239</v>
      </c>
      <c r="AD775" s="18">
        <v>0.32497130747168168</v>
      </c>
      <c r="AF775" s="18">
        <v>0.30684888528679549</v>
      </c>
      <c r="AG775" s="18">
        <v>0.31322754555724591</v>
      </c>
      <c r="AH775" s="18">
        <v>0.36102041241607608</v>
      </c>
      <c r="AI775" s="18">
        <v>0.36632504154373791</v>
      </c>
      <c r="AJ775" s="18">
        <v>0.28488353925416482</v>
      </c>
      <c r="AK775" s="18">
        <v>0.28648207171015327</v>
      </c>
      <c r="AL775" s="18">
        <v>0.27951427331932699</v>
      </c>
      <c r="AM775" s="18">
        <v>0.29827460312945181</v>
      </c>
      <c r="AO775" s="18">
        <v>0.29913002127222921</v>
      </c>
      <c r="AP775" s="18">
        <v>0.3106676768500416</v>
      </c>
      <c r="AQ775" s="18">
        <v>0.4148521696105632</v>
      </c>
      <c r="AR775" s="18">
        <v>0.3775023635118343</v>
      </c>
      <c r="AS775" s="18">
        <v>0.31232200680928668</v>
      </c>
      <c r="AT775" s="18">
        <v>0.28117958744516752</v>
      </c>
      <c r="AU775" s="18">
        <v>0.25220956976712577</v>
      </c>
      <c r="AV775" s="18">
        <v>0.19844459444201051</v>
      </c>
      <c r="AW775" s="18">
        <v>0.31346735154307181</v>
      </c>
    </row>
    <row r="776" spans="2:49" ht="87" x14ac:dyDescent="0.35">
      <c r="B776" s="17" t="s">
        <v>315</v>
      </c>
      <c r="C776" s="18">
        <v>0.52390156876802851</v>
      </c>
      <c r="D776" s="18">
        <v>0.46272266421629937</v>
      </c>
      <c r="E776" s="18">
        <v>0.52635365166765291</v>
      </c>
      <c r="F776" s="18">
        <v>0.5369695251648382</v>
      </c>
      <c r="G776" s="18">
        <v>0.48101142919044187</v>
      </c>
      <c r="H776" s="18">
        <v>0.51919547080083583</v>
      </c>
      <c r="I776" s="18">
        <v>0.5709347229270989</v>
      </c>
      <c r="K776" s="18">
        <v>0.50642959581381586</v>
      </c>
      <c r="L776" s="18">
        <v>0.54111238532994932</v>
      </c>
      <c r="N776" s="18">
        <v>0.51547174698874809</v>
      </c>
      <c r="O776" s="18">
        <v>0.48639943824646648</v>
      </c>
      <c r="P776" s="18">
        <v>0.55388145640264563</v>
      </c>
      <c r="Q776" s="18">
        <v>0.53578670294974284</v>
      </c>
      <c r="R776" s="18">
        <v>0.56429980994504114</v>
      </c>
      <c r="S776" s="18">
        <v>0.56737540909872941</v>
      </c>
      <c r="T776" s="18">
        <v>0.51037119337857573</v>
      </c>
      <c r="V776" s="18">
        <v>0.5697253844741208</v>
      </c>
      <c r="W776" s="18">
        <v>0.54439307057783037</v>
      </c>
      <c r="X776" s="18">
        <v>0.47474061214941998</v>
      </c>
      <c r="Y776" s="18">
        <v>0.42336473431707511</v>
      </c>
      <c r="Z776" s="18">
        <v>0.53920255003871365</v>
      </c>
      <c r="AA776" s="18">
        <v>0.52160988808864028</v>
      </c>
      <c r="AB776" s="18">
        <v>0.49074750365681641</v>
      </c>
      <c r="AC776" s="18">
        <v>0.34176963762449308</v>
      </c>
      <c r="AD776" s="18">
        <v>0.49787150655352191</v>
      </c>
      <c r="AF776" s="18">
        <v>0.57929143173514019</v>
      </c>
      <c r="AG776" s="18">
        <v>0.55244977464114753</v>
      </c>
      <c r="AH776" s="18">
        <v>0.44189561065325172</v>
      </c>
      <c r="AI776" s="18">
        <v>0.44255620750619479</v>
      </c>
      <c r="AJ776" s="18">
        <v>0.56863549966677673</v>
      </c>
      <c r="AK776" s="18">
        <v>0.50275836643141636</v>
      </c>
      <c r="AL776" s="18">
        <v>0.30451360311173792</v>
      </c>
      <c r="AM776" s="18">
        <v>0.47400827181096938</v>
      </c>
      <c r="AO776" s="18">
        <v>0.57423444947324742</v>
      </c>
      <c r="AP776" s="18">
        <v>0.5724648228138659</v>
      </c>
      <c r="AQ776" s="18">
        <v>0.45410004594665682</v>
      </c>
      <c r="AR776" s="18">
        <v>0.46382911617653649</v>
      </c>
      <c r="AS776" s="18">
        <v>0.55597305254387097</v>
      </c>
      <c r="AT776" s="18">
        <v>0.60444593865789442</v>
      </c>
      <c r="AU776" s="18">
        <v>0.40869423200626409</v>
      </c>
      <c r="AV776" s="18">
        <v>0.39159717488842588</v>
      </c>
      <c r="AW776" s="18">
        <v>0.49133965442494199</v>
      </c>
    </row>
    <row r="777" spans="2:49" x14ac:dyDescent="0.35">
      <c r="B777" s="17" t="s">
        <v>80</v>
      </c>
      <c r="C777" s="18">
        <v>0.16611169427877351</v>
      </c>
      <c r="D777" s="18">
        <v>0.12661582180487779</v>
      </c>
      <c r="E777" s="18">
        <v>0.12908148870682121</v>
      </c>
      <c r="F777" s="18">
        <v>0.17248879570989861</v>
      </c>
      <c r="G777" s="18">
        <v>0.181416482430972</v>
      </c>
      <c r="H777" s="18">
        <v>0.1767247957402118</v>
      </c>
      <c r="I777" s="18">
        <v>0.18833092489159209</v>
      </c>
      <c r="K777" s="18">
        <v>0.14126551756972411</v>
      </c>
      <c r="L777" s="18">
        <v>0.18698779274614261</v>
      </c>
      <c r="N777" s="18">
        <v>0.17574247729500669</v>
      </c>
      <c r="O777" s="18">
        <v>0.19045813259687169</v>
      </c>
      <c r="P777" s="18">
        <v>0.14270098996400921</v>
      </c>
      <c r="Q777" s="18">
        <v>0.16032259033248791</v>
      </c>
      <c r="R777" s="18">
        <v>0.101262428522053</v>
      </c>
      <c r="S777" s="18">
        <v>0.11272538013297211</v>
      </c>
      <c r="T777" s="18">
        <v>0.27557129281057391</v>
      </c>
      <c r="V777" s="18">
        <v>0.11982381421251111</v>
      </c>
      <c r="W777" s="18">
        <v>0.1415196204059046</v>
      </c>
      <c r="X777" s="18">
        <v>0.2222316203841524</v>
      </c>
      <c r="Y777" s="18">
        <v>0.16735228748133321</v>
      </c>
      <c r="Z777" s="18">
        <v>0.13128191842835951</v>
      </c>
      <c r="AA777" s="18">
        <v>0.21231376731597701</v>
      </c>
      <c r="AB777" s="18">
        <v>0.2106075677608282</v>
      </c>
      <c r="AC777" s="18">
        <v>0.41095367604509431</v>
      </c>
      <c r="AD777" s="18">
        <v>0.17715718597479641</v>
      </c>
      <c r="AF777" s="18">
        <v>0.1138596829780644</v>
      </c>
      <c r="AG777" s="18">
        <v>0.1343226798016067</v>
      </c>
      <c r="AH777" s="18">
        <v>0.19708397693067201</v>
      </c>
      <c r="AI777" s="18">
        <v>0.19111875095006731</v>
      </c>
      <c r="AJ777" s="18">
        <v>0.1464809610790585</v>
      </c>
      <c r="AK777" s="18">
        <v>0.21075956185843039</v>
      </c>
      <c r="AL777" s="18">
        <v>0.41597212356893498</v>
      </c>
      <c r="AM777" s="18">
        <v>0.22771712505957889</v>
      </c>
      <c r="AO777" s="18">
        <v>0.12663552925452351</v>
      </c>
      <c r="AP777" s="18">
        <v>0.1168675003360926</v>
      </c>
      <c r="AQ777" s="18">
        <v>0.13104778444278001</v>
      </c>
      <c r="AR777" s="18">
        <v>0.1586685203116292</v>
      </c>
      <c r="AS777" s="18">
        <v>0.13170494064684241</v>
      </c>
      <c r="AT777" s="18">
        <v>0.11437447389693831</v>
      </c>
      <c r="AU777" s="18">
        <v>0.33909619822661002</v>
      </c>
      <c r="AV777" s="18">
        <v>0.40995823066956349</v>
      </c>
      <c r="AW777" s="18">
        <v>0.19519299403198609</v>
      </c>
    </row>
    <row r="779" spans="2:49" ht="87" x14ac:dyDescent="0.35">
      <c r="B779" s="14" t="s">
        <v>316</v>
      </c>
    </row>
    <row r="780" spans="2:49" x14ac:dyDescent="0.35">
      <c r="B780" s="15" t="s">
        <v>18</v>
      </c>
    </row>
    <row r="781" spans="2:49" x14ac:dyDescent="0.35">
      <c r="B781" s="11" t="s">
        <v>59</v>
      </c>
      <c r="C781" s="16">
        <v>2028</v>
      </c>
      <c r="D781" s="16">
        <v>248</v>
      </c>
      <c r="E781" s="16">
        <v>354</v>
      </c>
      <c r="F781" s="16">
        <v>365</v>
      </c>
      <c r="G781" s="16">
        <v>348</v>
      </c>
      <c r="H781" s="16">
        <v>295</v>
      </c>
      <c r="I781" s="16">
        <v>418</v>
      </c>
      <c r="K781" s="16">
        <v>1004</v>
      </c>
      <c r="L781" s="16">
        <v>1018</v>
      </c>
      <c r="N781" s="16">
        <v>515</v>
      </c>
      <c r="O781" s="16">
        <v>455</v>
      </c>
      <c r="P781" s="16">
        <v>200</v>
      </c>
      <c r="Q781" s="16">
        <v>507</v>
      </c>
      <c r="R781" s="16">
        <v>238</v>
      </c>
      <c r="S781" s="16">
        <v>44</v>
      </c>
      <c r="T781" s="16">
        <v>69</v>
      </c>
      <c r="V781" s="16">
        <v>565</v>
      </c>
      <c r="W781" s="16">
        <v>604</v>
      </c>
      <c r="X781" s="16">
        <v>114</v>
      </c>
      <c r="Y781" s="16">
        <v>70</v>
      </c>
      <c r="Z781" s="16">
        <v>36</v>
      </c>
      <c r="AA781" s="16">
        <v>44</v>
      </c>
      <c r="AB781" s="16">
        <v>442</v>
      </c>
      <c r="AC781" s="16">
        <v>63</v>
      </c>
      <c r="AD781" s="16">
        <v>90</v>
      </c>
      <c r="AF781" s="16">
        <v>336</v>
      </c>
      <c r="AG781" s="16">
        <v>677</v>
      </c>
      <c r="AH781" s="16">
        <v>121</v>
      </c>
      <c r="AI781" s="16">
        <v>125</v>
      </c>
      <c r="AJ781" s="16">
        <v>261</v>
      </c>
      <c r="AK781" s="16">
        <v>43</v>
      </c>
      <c r="AL781" s="16">
        <v>45</v>
      </c>
      <c r="AM781" s="16">
        <v>420</v>
      </c>
      <c r="AO781" s="16">
        <v>312</v>
      </c>
      <c r="AP781" s="16">
        <v>557</v>
      </c>
      <c r="AQ781" s="16">
        <v>134</v>
      </c>
      <c r="AR781" s="16">
        <v>212</v>
      </c>
      <c r="AS781" s="16">
        <v>419</v>
      </c>
      <c r="AT781" s="16">
        <v>33</v>
      </c>
      <c r="AU781" s="16">
        <v>137</v>
      </c>
      <c r="AV781" s="16">
        <v>147</v>
      </c>
      <c r="AW781" s="16">
        <v>77</v>
      </c>
    </row>
    <row r="782" spans="2:49" x14ac:dyDescent="0.35">
      <c r="B782" s="12" t="s">
        <v>60</v>
      </c>
      <c r="C782" s="16">
        <v>2032</v>
      </c>
      <c r="D782" s="16">
        <v>215</v>
      </c>
      <c r="E782" s="16">
        <v>345</v>
      </c>
      <c r="F782" s="16">
        <v>345</v>
      </c>
      <c r="G782" s="16">
        <v>314</v>
      </c>
      <c r="H782" s="16">
        <v>328</v>
      </c>
      <c r="I782" s="16">
        <v>485</v>
      </c>
      <c r="K782" s="16">
        <v>981</v>
      </c>
      <c r="L782" s="16">
        <v>1045</v>
      </c>
      <c r="N782" s="16">
        <v>540</v>
      </c>
      <c r="O782" s="16">
        <v>458</v>
      </c>
      <c r="P782" s="16">
        <v>208</v>
      </c>
      <c r="Q782" s="16">
        <v>495</v>
      </c>
      <c r="R782" s="16">
        <v>222</v>
      </c>
      <c r="S782" s="16">
        <v>37</v>
      </c>
      <c r="T782" s="16">
        <v>71</v>
      </c>
      <c r="V782" s="16">
        <v>598</v>
      </c>
      <c r="W782" s="16">
        <v>590</v>
      </c>
      <c r="X782" s="16">
        <v>115</v>
      </c>
      <c r="Y782" s="16">
        <v>67</v>
      </c>
      <c r="Z782" s="16">
        <v>39</v>
      </c>
      <c r="AA782" s="16">
        <v>44</v>
      </c>
      <c r="AB782" s="16">
        <v>427</v>
      </c>
      <c r="AC782" s="16">
        <v>61</v>
      </c>
      <c r="AD782" s="16">
        <v>90</v>
      </c>
      <c r="AF782" s="16">
        <v>355</v>
      </c>
      <c r="AG782" s="16">
        <v>660</v>
      </c>
      <c r="AH782" s="16">
        <v>123</v>
      </c>
      <c r="AI782" s="16">
        <v>120</v>
      </c>
      <c r="AJ782" s="16">
        <v>274</v>
      </c>
      <c r="AK782" s="16">
        <v>44</v>
      </c>
      <c r="AL782" s="16">
        <v>43</v>
      </c>
      <c r="AM782" s="16">
        <v>413</v>
      </c>
      <c r="AO782" s="16">
        <v>321</v>
      </c>
      <c r="AP782" s="16">
        <v>538</v>
      </c>
      <c r="AQ782" s="16">
        <v>134</v>
      </c>
      <c r="AR782" s="16">
        <v>200</v>
      </c>
      <c r="AS782" s="16">
        <v>442</v>
      </c>
      <c r="AT782" s="16">
        <v>36</v>
      </c>
      <c r="AU782" s="16">
        <v>136</v>
      </c>
      <c r="AV782" s="16">
        <v>151</v>
      </c>
      <c r="AW782" s="16">
        <v>75</v>
      </c>
    </row>
    <row r="783" spans="2:49" x14ac:dyDescent="0.35">
      <c r="B783" s="17" t="s">
        <v>317</v>
      </c>
      <c r="C783" s="18">
        <v>0.1196661935826996</v>
      </c>
      <c r="D783" s="18">
        <v>0.1034064004837033</v>
      </c>
      <c r="E783" s="18">
        <v>0.1643339105732643</v>
      </c>
      <c r="F783" s="18">
        <v>0.14731759337749711</v>
      </c>
      <c r="G783" s="18">
        <v>0.10899003043216331</v>
      </c>
      <c r="H783" s="18">
        <v>0.11998712858374951</v>
      </c>
      <c r="I783" s="18">
        <v>8.2084090168996898E-2</v>
      </c>
      <c r="K783" s="18">
        <v>0.15702901838351019</v>
      </c>
      <c r="L783" s="18">
        <v>8.5223323049867725E-2</v>
      </c>
      <c r="N783" s="18">
        <v>0.1365086312784759</v>
      </c>
      <c r="O783" s="18">
        <v>0.1000222875238176</v>
      </c>
      <c r="P783" s="18">
        <v>0.10157409539498111</v>
      </c>
      <c r="Q783" s="18">
        <v>0.1113265344714726</v>
      </c>
      <c r="R783" s="18">
        <v>0.12651576741449971</v>
      </c>
      <c r="S783" s="18">
        <v>0.35290189224242913</v>
      </c>
      <c r="T783" s="18">
        <v>8.6129888165755758E-2</v>
      </c>
      <c r="V783" s="18">
        <v>0.1569424750878971</v>
      </c>
      <c r="W783" s="18">
        <v>0.1204420261536903</v>
      </c>
      <c r="X783" s="18">
        <v>0.10835601431151359</v>
      </c>
      <c r="Y783" s="18">
        <v>0.13387260967476139</v>
      </c>
      <c r="Z783" s="18">
        <v>8.3601932116640743E-2</v>
      </c>
      <c r="AA783" s="18">
        <v>8.8314538957203273E-2</v>
      </c>
      <c r="AB783" s="18">
        <v>9.0300492522923367E-2</v>
      </c>
      <c r="AC783" s="18">
        <v>4.4127819528189102E-2</v>
      </c>
      <c r="AD783" s="18">
        <v>9.2630767427376554E-2</v>
      </c>
      <c r="AF783" s="18">
        <v>0.14935516031989629</v>
      </c>
      <c r="AG783" s="18">
        <v>0.15209881739995099</v>
      </c>
      <c r="AH783" s="18">
        <v>8.9878499839167542E-2</v>
      </c>
      <c r="AI783" s="18">
        <v>0.1140757071718118</v>
      </c>
      <c r="AJ783" s="18">
        <v>0.10695323311665481</v>
      </c>
      <c r="AK783" s="18">
        <v>4.6155147609249783E-2</v>
      </c>
      <c r="AL783" s="18">
        <v>3.8989060120707478E-2</v>
      </c>
      <c r="AM783" s="18">
        <v>7.741749715762973E-2</v>
      </c>
      <c r="AO783" s="18">
        <v>0.1175089681716263</v>
      </c>
      <c r="AP783" s="18">
        <v>0.1459318365822497</v>
      </c>
      <c r="AQ783" s="18">
        <v>9.8407210994120184E-2</v>
      </c>
      <c r="AR783" s="18">
        <v>8.5377837200134962E-2</v>
      </c>
      <c r="AS783" s="18">
        <v>0.14281410721343801</v>
      </c>
      <c r="AT783" s="18">
        <v>0.12612150311986081</v>
      </c>
      <c r="AU783" s="18">
        <v>0.1060217121690054</v>
      </c>
      <c r="AV783" s="18">
        <v>6.0499914624722928E-2</v>
      </c>
      <c r="AW783" s="18">
        <v>7.3534127163416216E-2</v>
      </c>
    </row>
    <row r="784" spans="2:49" x14ac:dyDescent="0.35">
      <c r="B784" s="17" t="s">
        <v>318</v>
      </c>
      <c r="C784" s="18">
        <v>0.33244608266916131</v>
      </c>
      <c r="D784" s="18">
        <v>0.32304271859394379</v>
      </c>
      <c r="E784" s="18">
        <v>0.37374480927884313</v>
      </c>
      <c r="F784" s="18">
        <v>0.33737480177102752</v>
      </c>
      <c r="G784" s="18">
        <v>0.34489315970646411</v>
      </c>
      <c r="H784" s="18">
        <v>0.31491888636681831</v>
      </c>
      <c r="I784" s="18">
        <v>0.30753876217269538</v>
      </c>
      <c r="K784" s="18">
        <v>0.34509322845268381</v>
      </c>
      <c r="L784" s="18">
        <v>0.32070324147305818</v>
      </c>
      <c r="N784" s="18">
        <v>0.29410556585572623</v>
      </c>
      <c r="O784" s="18">
        <v>0.33361455863810641</v>
      </c>
      <c r="P784" s="18">
        <v>0.33351689711763532</v>
      </c>
      <c r="Q784" s="18">
        <v>0.34188765780231828</v>
      </c>
      <c r="R784" s="18">
        <v>0.44362320756536627</v>
      </c>
      <c r="S784" s="18">
        <v>0.2625054243476968</v>
      </c>
      <c r="T784" s="18">
        <v>0.23663477618969511</v>
      </c>
      <c r="V784" s="18">
        <v>0.33113343726927758</v>
      </c>
      <c r="W784" s="18">
        <v>0.4160866843535172</v>
      </c>
      <c r="X784" s="18">
        <v>0.28900163825406322</v>
      </c>
      <c r="Y784" s="18">
        <v>0.29106814424968258</v>
      </c>
      <c r="Z784" s="18">
        <v>0.39060235109879032</v>
      </c>
      <c r="AA784" s="18">
        <v>0.14935946286839269</v>
      </c>
      <c r="AB784" s="18">
        <v>0.28691802391904192</v>
      </c>
      <c r="AC784" s="18">
        <v>0.20842929864996049</v>
      </c>
      <c r="AD784" s="18">
        <v>0.24491061163124089</v>
      </c>
      <c r="AF784" s="18">
        <v>0.35400203166120059</v>
      </c>
      <c r="AG784" s="18">
        <v>0.37283990294175828</v>
      </c>
      <c r="AH784" s="18">
        <v>0.3124516572765732</v>
      </c>
      <c r="AI784" s="18">
        <v>0.29417738185683578</v>
      </c>
      <c r="AJ784" s="18">
        <v>0.36402270971288542</v>
      </c>
      <c r="AK784" s="18">
        <v>0.27096634481431631</v>
      </c>
      <c r="AL784" s="18">
        <v>0.19290065759608979</v>
      </c>
      <c r="AM784" s="18">
        <v>0.26645364057043153</v>
      </c>
      <c r="AO784" s="18">
        <v>0.39506737560638272</v>
      </c>
      <c r="AP784" s="18">
        <v>0.38740254470134139</v>
      </c>
      <c r="AQ784" s="18">
        <v>0.35316136440757601</v>
      </c>
      <c r="AR784" s="18">
        <v>0.28056659121224808</v>
      </c>
      <c r="AS784" s="18">
        <v>0.32840827395617311</v>
      </c>
      <c r="AT784" s="18">
        <v>0.330598271061531</v>
      </c>
      <c r="AU784" s="18">
        <v>0.19810648700583519</v>
      </c>
      <c r="AV784" s="18">
        <v>0.20955920024119951</v>
      </c>
      <c r="AW784" s="18">
        <v>0.28616735520460679</v>
      </c>
    </row>
    <row r="785" spans="2:49" x14ac:dyDescent="0.35">
      <c r="B785" s="17" t="s">
        <v>319</v>
      </c>
      <c r="C785" s="18">
        <v>0.30413424504970182</v>
      </c>
      <c r="D785" s="18">
        <v>0.2857102426228158</v>
      </c>
      <c r="E785" s="18">
        <v>0.26563074248088392</v>
      </c>
      <c r="F785" s="18">
        <v>0.28445518461419472</v>
      </c>
      <c r="G785" s="18">
        <v>0.33794307695833958</v>
      </c>
      <c r="H785" s="18">
        <v>0.32369166088289292</v>
      </c>
      <c r="I785" s="18">
        <v>0.31857880975229008</v>
      </c>
      <c r="K785" s="18">
        <v>0.2914055235298651</v>
      </c>
      <c r="L785" s="18">
        <v>0.31510880521385748</v>
      </c>
      <c r="N785" s="18">
        <v>0.32508576281117729</v>
      </c>
      <c r="O785" s="18">
        <v>0.31897709774185468</v>
      </c>
      <c r="P785" s="18">
        <v>0.2758370423984966</v>
      </c>
      <c r="Q785" s="18">
        <v>0.29673533166606558</v>
      </c>
      <c r="R785" s="18">
        <v>0.27442970652427839</v>
      </c>
      <c r="S785" s="18">
        <v>0.18189013796978029</v>
      </c>
      <c r="T785" s="18">
        <v>0.34029389785742681</v>
      </c>
      <c r="V785" s="18">
        <v>0.27558358002796279</v>
      </c>
      <c r="W785" s="18">
        <v>0.28293167010381209</v>
      </c>
      <c r="X785" s="18">
        <v>0.3473390670667092</v>
      </c>
      <c r="Y785" s="18">
        <v>0.36007266955144918</v>
      </c>
      <c r="Z785" s="18">
        <v>0.40509933358228911</v>
      </c>
      <c r="AA785" s="18">
        <v>0.41614359638321319</v>
      </c>
      <c r="AB785" s="18">
        <v>0.32903874474579592</v>
      </c>
      <c r="AC785" s="18">
        <v>0.24470542660203681</v>
      </c>
      <c r="AD785" s="18">
        <v>0.3591520761185773</v>
      </c>
      <c r="AF785" s="18">
        <v>0.2325048194294399</v>
      </c>
      <c r="AG785" s="18">
        <v>0.28733052377018059</v>
      </c>
      <c r="AH785" s="18">
        <v>0.38091880028999631</v>
      </c>
      <c r="AI785" s="18">
        <v>0.30942141324739791</v>
      </c>
      <c r="AJ785" s="18">
        <v>0.29791676594121153</v>
      </c>
      <c r="AK785" s="18">
        <v>0.39556986129215871</v>
      </c>
      <c r="AL785" s="18">
        <v>0.25743903618992547</v>
      </c>
      <c r="AM785" s="18">
        <v>0.36744832782427128</v>
      </c>
      <c r="AO785" s="18">
        <v>0.24006965177319889</v>
      </c>
      <c r="AP785" s="18">
        <v>0.28536033177620801</v>
      </c>
      <c r="AQ785" s="18">
        <v>0.36322525965991581</v>
      </c>
      <c r="AR785" s="18">
        <v>0.35592029689517529</v>
      </c>
      <c r="AS785" s="18">
        <v>0.29704468325956951</v>
      </c>
      <c r="AT785" s="18">
        <v>0.32408339596194202</v>
      </c>
      <c r="AU785" s="18">
        <v>0.3652138065537569</v>
      </c>
      <c r="AV785" s="18">
        <v>0.31065969059154269</v>
      </c>
      <c r="AW785" s="18">
        <v>0.37844118446435082</v>
      </c>
    </row>
    <row r="786" spans="2:49" x14ac:dyDescent="0.35">
      <c r="B786" s="17" t="s">
        <v>320</v>
      </c>
      <c r="C786" s="18">
        <v>0.1228193064522365</v>
      </c>
      <c r="D786" s="18">
        <v>0.16211566795606161</v>
      </c>
      <c r="E786" s="18">
        <v>0.1130920996744373</v>
      </c>
      <c r="F786" s="18">
        <v>0.1038928225395903</v>
      </c>
      <c r="G786" s="18">
        <v>0.10298955661759331</v>
      </c>
      <c r="H786" s="18">
        <v>0.1217149510993302</v>
      </c>
      <c r="I786" s="18">
        <v>0.13938655301406669</v>
      </c>
      <c r="K786" s="18">
        <v>0.1020582564609019</v>
      </c>
      <c r="L786" s="18">
        <v>0.1429605964424927</v>
      </c>
      <c r="N786" s="18">
        <v>0.10378900634278949</v>
      </c>
      <c r="O786" s="18">
        <v>0.14543769623714031</v>
      </c>
      <c r="P786" s="18">
        <v>0.1243281417287964</v>
      </c>
      <c r="Q786" s="18">
        <v>0.1422842714408174</v>
      </c>
      <c r="R786" s="18">
        <v>8.7660528340481811E-2</v>
      </c>
      <c r="S786" s="18">
        <v>9.5908821335116787E-2</v>
      </c>
      <c r="T786" s="18">
        <v>0.10535796354235211</v>
      </c>
      <c r="V786" s="18">
        <v>0.1305378252305481</v>
      </c>
      <c r="W786" s="18">
        <v>9.4879468323499805E-2</v>
      </c>
      <c r="X786" s="18">
        <v>0.12867417468791381</v>
      </c>
      <c r="Y786" s="18">
        <v>0.13083276880167791</v>
      </c>
      <c r="Z786" s="18">
        <v>0</v>
      </c>
      <c r="AA786" s="18">
        <v>0.22237535693088109</v>
      </c>
      <c r="AB786" s="18">
        <v>0.13784600286941659</v>
      </c>
      <c r="AC786" s="18">
        <v>0.1397768404501909</v>
      </c>
      <c r="AD786" s="18">
        <v>0.16258601768260739</v>
      </c>
      <c r="AF786" s="18">
        <v>0.1358972509233875</v>
      </c>
      <c r="AG786" s="18">
        <v>0.1157062156543516</v>
      </c>
      <c r="AH786" s="18">
        <v>0.13001915712876291</v>
      </c>
      <c r="AI786" s="18">
        <v>0.14665193969172999</v>
      </c>
      <c r="AJ786" s="18">
        <v>0.1026823572724254</v>
      </c>
      <c r="AK786" s="18">
        <v>0.10508453587795159</v>
      </c>
      <c r="AL786" s="18">
        <v>0.12503491460707611</v>
      </c>
      <c r="AM786" s="18">
        <v>0.12890326782821271</v>
      </c>
      <c r="AO786" s="18">
        <v>0.14817775142945031</v>
      </c>
      <c r="AP786" s="18">
        <v>0.112562306807167</v>
      </c>
      <c r="AQ786" s="18">
        <v>0.1024572089156805</v>
      </c>
      <c r="AR786" s="18">
        <v>0.1673684980609377</v>
      </c>
      <c r="AS786" s="18">
        <v>0.1078614745369911</v>
      </c>
      <c r="AT786" s="18">
        <v>7.698712801012747E-2</v>
      </c>
      <c r="AU786" s="18">
        <v>0.1023437402601617</v>
      </c>
      <c r="AV786" s="18">
        <v>0.15627850737813959</v>
      </c>
      <c r="AW786" s="18">
        <v>8.5298671095061757E-2</v>
      </c>
    </row>
    <row r="787" spans="2:49" x14ac:dyDescent="0.35">
      <c r="B787" s="17" t="s">
        <v>321</v>
      </c>
      <c r="C787" s="18">
        <v>7.2389206809699416E-2</v>
      </c>
      <c r="D787" s="18">
        <v>5.6354876891632912E-2</v>
      </c>
      <c r="E787" s="18">
        <v>3.5076570828476233E-2</v>
      </c>
      <c r="F787" s="18">
        <v>6.0815813679149767E-2</v>
      </c>
      <c r="G787" s="18">
        <v>8.0786373150984039E-2</v>
      </c>
      <c r="H787" s="18">
        <v>8.114998654153939E-2</v>
      </c>
      <c r="I787" s="18">
        <v>0.1029223980903886</v>
      </c>
      <c r="K787" s="18">
        <v>6.8432630236258965E-2</v>
      </c>
      <c r="L787" s="18">
        <v>7.6487120324585656E-2</v>
      </c>
      <c r="N787" s="18">
        <v>9.4756609360800187E-2</v>
      </c>
      <c r="O787" s="18">
        <v>5.3409444367840897E-2</v>
      </c>
      <c r="P787" s="18">
        <v>0.10734244012773091</v>
      </c>
      <c r="Q787" s="18">
        <v>6.5868040285450902E-2</v>
      </c>
      <c r="R787" s="18">
        <v>4.5883554759102982E-2</v>
      </c>
      <c r="S787" s="18">
        <v>2.9027256193674189E-2</v>
      </c>
      <c r="T787" s="18">
        <v>7.3032782342981814E-2</v>
      </c>
      <c r="V787" s="18">
        <v>8.8729889286741179E-2</v>
      </c>
      <c r="W787" s="18">
        <v>4.5130722813287012E-2</v>
      </c>
      <c r="X787" s="18">
        <v>5.4409150772370692E-2</v>
      </c>
      <c r="Y787" s="18">
        <v>8.4153807722428975E-2</v>
      </c>
      <c r="Z787" s="18">
        <v>0.12069638320227991</v>
      </c>
      <c r="AA787" s="18">
        <v>2.131879822883271E-2</v>
      </c>
      <c r="AB787" s="18">
        <v>7.4748218099803546E-2</v>
      </c>
      <c r="AC787" s="18">
        <v>9.9459547281803173E-2</v>
      </c>
      <c r="AD787" s="18">
        <v>0.13099884194847111</v>
      </c>
      <c r="AF787" s="18">
        <v>0.1039716814663697</v>
      </c>
      <c r="AG787" s="18">
        <v>4.4208864497075007E-2</v>
      </c>
      <c r="AH787" s="18">
        <v>4.0330617326963712E-2</v>
      </c>
      <c r="AI787" s="18">
        <v>8.877074096451322E-2</v>
      </c>
      <c r="AJ787" s="18">
        <v>0.120655729145783</v>
      </c>
      <c r="AK787" s="18">
        <v>0</v>
      </c>
      <c r="AL787" s="18">
        <v>0.1070793109663499</v>
      </c>
      <c r="AM787" s="18">
        <v>6.7155275601297831E-2</v>
      </c>
      <c r="AO787" s="18">
        <v>7.5926171450723751E-2</v>
      </c>
      <c r="AP787" s="18">
        <v>3.7324298867222758E-2</v>
      </c>
      <c r="AQ787" s="18">
        <v>5.383702578657177E-2</v>
      </c>
      <c r="AR787" s="18">
        <v>6.4861928250799075E-2</v>
      </c>
      <c r="AS787" s="18">
        <v>0.1089275779579109</v>
      </c>
      <c r="AT787" s="18">
        <v>0</v>
      </c>
      <c r="AU787" s="18">
        <v>7.8205420842101539E-2</v>
      </c>
      <c r="AV787" s="18">
        <v>7.7406342253388466E-2</v>
      </c>
      <c r="AW787" s="18">
        <v>0.1604721405735082</v>
      </c>
    </row>
    <row r="788" spans="2:49" x14ac:dyDescent="0.35">
      <c r="B788" s="17" t="s">
        <v>140</v>
      </c>
      <c r="C788" s="18">
        <v>4.8544965436501518E-2</v>
      </c>
      <c r="D788" s="18">
        <v>6.9370093451842432E-2</v>
      </c>
      <c r="E788" s="18">
        <v>4.8121867164095021E-2</v>
      </c>
      <c r="F788" s="18">
        <v>6.6143784018540583E-2</v>
      </c>
      <c r="G788" s="18">
        <v>2.4397803134455609E-2</v>
      </c>
      <c r="H788" s="18">
        <v>3.8537386525669418E-2</v>
      </c>
      <c r="I788" s="18">
        <v>4.9489386801562292E-2</v>
      </c>
      <c r="K788" s="18">
        <v>3.5981342936779952E-2</v>
      </c>
      <c r="L788" s="18">
        <v>5.9516913496138142E-2</v>
      </c>
      <c r="N788" s="18">
        <v>4.5754424351030762E-2</v>
      </c>
      <c r="O788" s="18">
        <v>4.8538915491239988E-2</v>
      </c>
      <c r="P788" s="18">
        <v>5.7401383232359687E-2</v>
      </c>
      <c r="Q788" s="18">
        <v>4.1898164333875193E-2</v>
      </c>
      <c r="R788" s="18">
        <v>2.188723539627082E-2</v>
      </c>
      <c r="S788" s="18">
        <v>7.7766467911302706E-2</v>
      </c>
      <c r="T788" s="18">
        <v>0.1585506919017885</v>
      </c>
      <c r="V788" s="18">
        <v>1.7072793097573129E-2</v>
      </c>
      <c r="W788" s="18">
        <v>4.0529428252193703E-2</v>
      </c>
      <c r="X788" s="18">
        <v>7.2219954907429482E-2</v>
      </c>
      <c r="Y788" s="18">
        <v>0</v>
      </c>
      <c r="Z788" s="18">
        <v>0</v>
      </c>
      <c r="AA788" s="18">
        <v>0.1024882466314771</v>
      </c>
      <c r="AB788" s="18">
        <v>8.1148517843018797E-2</v>
      </c>
      <c r="AC788" s="18">
        <v>0.26350106748781921</v>
      </c>
      <c r="AD788" s="18">
        <v>9.721685191726703E-3</v>
      </c>
      <c r="AF788" s="18">
        <v>2.4269056199705891E-2</v>
      </c>
      <c r="AG788" s="18">
        <v>2.7815675736683469E-2</v>
      </c>
      <c r="AH788" s="18">
        <v>4.6401268138536261E-2</v>
      </c>
      <c r="AI788" s="18">
        <v>4.6902817067711253E-2</v>
      </c>
      <c r="AJ788" s="18">
        <v>7.7692048110399436E-3</v>
      </c>
      <c r="AK788" s="18">
        <v>0.1822241104063238</v>
      </c>
      <c r="AL788" s="18">
        <v>0.2785570205198511</v>
      </c>
      <c r="AM788" s="18">
        <v>9.2621991018156921E-2</v>
      </c>
      <c r="AO788" s="18">
        <v>2.3250081568618158E-2</v>
      </c>
      <c r="AP788" s="18">
        <v>3.1418681265811217E-2</v>
      </c>
      <c r="AQ788" s="18">
        <v>2.891193023613577E-2</v>
      </c>
      <c r="AR788" s="18">
        <v>4.5904848380704813E-2</v>
      </c>
      <c r="AS788" s="18">
        <v>1.494388307591742E-2</v>
      </c>
      <c r="AT788" s="18">
        <v>0.14220970184653889</v>
      </c>
      <c r="AU788" s="18">
        <v>0.15010883316913939</v>
      </c>
      <c r="AV788" s="18">
        <v>0.18559634491100671</v>
      </c>
      <c r="AW788" s="18">
        <v>1.6086521499056049E-2</v>
      </c>
    </row>
    <row r="790" spans="2:49" ht="87" x14ac:dyDescent="0.35">
      <c r="B790" s="14" t="s">
        <v>322</v>
      </c>
    </row>
    <row r="791" spans="2:49" x14ac:dyDescent="0.35">
      <c r="B791" s="15" t="s">
        <v>18</v>
      </c>
    </row>
    <row r="792" spans="2:49" x14ac:dyDescent="0.35">
      <c r="B792" s="11" t="s">
        <v>59</v>
      </c>
      <c r="C792" s="16">
        <v>2028</v>
      </c>
      <c r="D792" s="16">
        <v>248</v>
      </c>
      <c r="E792" s="16">
        <v>354</v>
      </c>
      <c r="F792" s="16">
        <v>365</v>
      </c>
      <c r="G792" s="16">
        <v>348</v>
      </c>
      <c r="H792" s="16">
        <v>295</v>
      </c>
      <c r="I792" s="16">
        <v>418</v>
      </c>
      <c r="K792" s="16">
        <v>1004</v>
      </c>
      <c r="L792" s="16">
        <v>1018</v>
      </c>
      <c r="N792" s="16">
        <v>515</v>
      </c>
      <c r="O792" s="16">
        <v>455</v>
      </c>
      <c r="P792" s="16">
        <v>200</v>
      </c>
      <c r="Q792" s="16">
        <v>507</v>
      </c>
      <c r="R792" s="16">
        <v>238</v>
      </c>
      <c r="S792" s="16">
        <v>44</v>
      </c>
      <c r="T792" s="16">
        <v>69</v>
      </c>
      <c r="V792" s="16">
        <v>565</v>
      </c>
      <c r="W792" s="16">
        <v>604</v>
      </c>
      <c r="X792" s="16">
        <v>114</v>
      </c>
      <c r="Y792" s="16">
        <v>70</v>
      </c>
      <c r="Z792" s="16">
        <v>36</v>
      </c>
      <c r="AA792" s="16">
        <v>44</v>
      </c>
      <c r="AB792" s="16">
        <v>442</v>
      </c>
      <c r="AC792" s="16">
        <v>63</v>
      </c>
      <c r="AD792" s="16">
        <v>90</v>
      </c>
      <c r="AF792" s="16">
        <v>336</v>
      </c>
      <c r="AG792" s="16">
        <v>677</v>
      </c>
      <c r="AH792" s="16">
        <v>121</v>
      </c>
      <c r="AI792" s="16">
        <v>125</v>
      </c>
      <c r="AJ792" s="16">
        <v>261</v>
      </c>
      <c r="AK792" s="16">
        <v>43</v>
      </c>
      <c r="AL792" s="16">
        <v>45</v>
      </c>
      <c r="AM792" s="16">
        <v>420</v>
      </c>
      <c r="AO792" s="16">
        <v>312</v>
      </c>
      <c r="AP792" s="16">
        <v>557</v>
      </c>
      <c r="AQ792" s="16">
        <v>134</v>
      </c>
      <c r="AR792" s="16">
        <v>212</v>
      </c>
      <c r="AS792" s="16">
        <v>419</v>
      </c>
      <c r="AT792" s="16">
        <v>33</v>
      </c>
      <c r="AU792" s="16">
        <v>137</v>
      </c>
      <c r="AV792" s="16">
        <v>147</v>
      </c>
      <c r="AW792" s="16">
        <v>77</v>
      </c>
    </row>
    <row r="793" spans="2:49" x14ac:dyDescent="0.35">
      <c r="B793" s="12" t="s">
        <v>60</v>
      </c>
      <c r="C793" s="16">
        <v>2032</v>
      </c>
      <c r="D793" s="16">
        <v>215</v>
      </c>
      <c r="E793" s="16">
        <v>345</v>
      </c>
      <c r="F793" s="16">
        <v>345</v>
      </c>
      <c r="G793" s="16">
        <v>314</v>
      </c>
      <c r="H793" s="16">
        <v>328</v>
      </c>
      <c r="I793" s="16">
        <v>485</v>
      </c>
      <c r="K793" s="16">
        <v>981</v>
      </c>
      <c r="L793" s="16">
        <v>1045</v>
      </c>
      <c r="N793" s="16">
        <v>540</v>
      </c>
      <c r="O793" s="16">
        <v>458</v>
      </c>
      <c r="P793" s="16">
        <v>208</v>
      </c>
      <c r="Q793" s="16">
        <v>495</v>
      </c>
      <c r="R793" s="16">
        <v>222</v>
      </c>
      <c r="S793" s="16">
        <v>37</v>
      </c>
      <c r="T793" s="16">
        <v>71</v>
      </c>
      <c r="V793" s="16">
        <v>598</v>
      </c>
      <c r="W793" s="16">
        <v>590</v>
      </c>
      <c r="X793" s="16">
        <v>115</v>
      </c>
      <c r="Y793" s="16">
        <v>67</v>
      </c>
      <c r="Z793" s="16">
        <v>39</v>
      </c>
      <c r="AA793" s="16">
        <v>44</v>
      </c>
      <c r="AB793" s="16">
        <v>427</v>
      </c>
      <c r="AC793" s="16">
        <v>61</v>
      </c>
      <c r="AD793" s="16">
        <v>90</v>
      </c>
      <c r="AF793" s="16">
        <v>355</v>
      </c>
      <c r="AG793" s="16">
        <v>660</v>
      </c>
      <c r="AH793" s="16">
        <v>123</v>
      </c>
      <c r="AI793" s="16">
        <v>120</v>
      </c>
      <c r="AJ793" s="16">
        <v>274</v>
      </c>
      <c r="AK793" s="16">
        <v>44</v>
      </c>
      <c r="AL793" s="16">
        <v>43</v>
      </c>
      <c r="AM793" s="16">
        <v>413</v>
      </c>
      <c r="AO793" s="16">
        <v>321</v>
      </c>
      <c r="AP793" s="16">
        <v>538</v>
      </c>
      <c r="AQ793" s="16">
        <v>134</v>
      </c>
      <c r="AR793" s="16">
        <v>200</v>
      </c>
      <c r="AS793" s="16">
        <v>442</v>
      </c>
      <c r="AT793" s="16">
        <v>36</v>
      </c>
      <c r="AU793" s="16">
        <v>136</v>
      </c>
      <c r="AV793" s="16">
        <v>151</v>
      </c>
      <c r="AW793" s="16">
        <v>75</v>
      </c>
    </row>
    <row r="794" spans="2:49" x14ac:dyDescent="0.35">
      <c r="B794" s="17" t="s">
        <v>317</v>
      </c>
      <c r="C794" s="18">
        <v>0.1176679990388831</v>
      </c>
      <c r="D794" s="18">
        <v>7.7064608795911829E-2</v>
      </c>
      <c r="E794" s="18">
        <v>0.15534093487423969</v>
      </c>
      <c r="F794" s="18">
        <v>0.1198929644014952</v>
      </c>
      <c r="G794" s="18">
        <v>0.1408113991435252</v>
      </c>
      <c r="H794" s="18">
        <v>0.1050107530266665</v>
      </c>
      <c r="I794" s="18">
        <v>0.1008769324708846</v>
      </c>
      <c r="K794" s="18">
        <v>0.1744887010879666</v>
      </c>
      <c r="L794" s="18">
        <v>6.4206994945804313E-2</v>
      </c>
      <c r="N794" s="18">
        <v>0.10118563270752361</v>
      </c>
      <c r="O794" s="18">
        <v>9.2471490847159402E-2</v>
      </c>
      <c r="P794" s="18">
        <v>0.136424993964707</v>
      </c>
      <c r="Q794" s="18">
        <v>0.12050918325529369</v>
      </c>
      <c r="R794" s="18">
        <v>0.16816836895666751</v>
      </c>
      <c r="S794" s="18">
        <v>0.25236770745886911</v>
      </c>
      <c r="T794" s="18">
        <v>0.1027085936849471</v>
      </c>
      <c r="V794" s="18">
        <v>0.15697201756410811</v>
      </c>
      <c r="W794" s="18">
        <v>0.13074157956572849</v>
      </c>
      <c r="X794" s="18">
        <v>7.7155659102510377E-2</v>
      </c>
      <c r="Y794" s="18">
        <v>8.5882933700171013E-2</v>
      </c>
      <c r="Z794" s="18">
        <v>6.3886166641188166E-2</v>
      </c>
      <c r="AA794" s="18">
        <v>0.11570017900001189</v>
      </c>
      <c r="AB794" s="18">
        <v>7.214946935889846E-2</v>
      </c>
      <c r="AC794" s="18">
        <v>4.3765647372627323E-2</v>
      </c>
      <c r="AD794" s="18">
        <v>0.13652561415774681</v>
      </c>
      <c r="AF794" s="18">
        <v>0.1453692944494393</v>
      </c>
      <c r="AG794" s="18">
        <v>0.1524393669557573</v>
      </c>
      <c r="AH794" s="18">
        <v>7.6395854967427776E-2</v>
      </c>
      <c r="AI794" s="18">
        <v>8.7757157334271543E-2</v>
      </c>
      <c r="AJ794" s="18">
        <v>0.1135525894962983</v>
      </c>
      <c r="AK794" s="18">
        <v>0.1208626518690868</v>
      </c>
      <c r="AL794" s="18">
        <v>6.2426357169389213E-2</v>
      </c>
      <c r="AM794" s="18">
        <v>6.7353192334993275E-2</v>
      </c>
      <c r="AO794" s="18">
        <v>0.1237598514242244</v>
      </c>
      <c r="AP794" s="18">
        <v>0.152909789863034</v>
      </c>
      <c r="AQ794" s="18">
        <v>7.8614482392197246E-2</v>
      </c>
      <c r="AR794" s="18">
        <v>8.0441937805111816E-2</v>
      </c>
      <c r="AS794" s="18">
        <v>0.13901814094510589</v>
      </c>
      <c r="AT794" s="18">
        <v>0.18872753934536379</v>
      </c>
      <c r="AU794" s="18">
        <v>7.8496461133117271E-2</v>
      </c>
      <c r="AV794" s="18">
        <v>4.1908159812145913E-2</v>
      </c>
      <c r="AW794" s="18">
        <v>7.0802656761424554E-2</v>
      </c>
    </row>
    <row r="795" spans="2:49" x14ac:dyDescent="0.35">
      <c r="B795" s="17" t="s">
        <v>318</v>
      </c>
      <c r="C795" s="18">
        <v>0.27331034152001532</v>
      </c>
      <c r="D795" s="18">
        <v>0.27650807479026529</v>
      </c>
      <c r="E795" s="18">
        <v>0.32652473099428342</v>
      </c>
      <c r="F795" s="18">
        <v>0.28596470197343582</v>
      </c>
      <c r="G795" s="18">
        <v>0.24314283602647421</v>
      </c>
      <c r="H795" s="18">
        <v>0.24811494671221321</v>
      </c>
      <c r="I795" s="18">
        <v>0.2616190504799335</v>
      </c>
      <c r="K795" s="18">
        <v>0.31993895902335517</v>
      </c>
      <c r="L795" s="18">
        <v>0.23004774091066699</v>
      </c>
      <c r="N795" s="18">
        <v>0.2281421219788273</v>
      </c>
      <c r="O795" s="18">
        <v>0.25568710658335819</v>
      </c>
      <c r="P795" s="18">
        <v>0.31538255722214609</v>
      </c>
      <c r="Q795" s="18">
        <v>0.28866258955603191</v>
      </c>
      <c r="R795" s="18">
        <v>0.38327340895183398</v>
      </c>
      <c r="S795" s="18">
        <v>0.33772831986531809</v>
      </c>
      <c r="T795" s="18">
        <v>0.1226242209000229</v>
      </c>
      <c r="V795" s="18">
        <v>0.28500764835320269</v>
      </c>
      <c r="W795" s="18">
        <v>0.3338007654997252</v>
      </c>
      <c r="X795" s="18">
        <v>0.33650974710804737</v>
      </c>
      <c r="Y795" s="18">
        <v>0.29546664407041129</v>
      </c>
      <c r="Z795" s="18">
        <v>0.2487619707681431</v>
      </c>
      <c r="AA795" s="18">
        <v>0.2317112990288378</v>
      </c>
      <c r="AB795" s="18">
        <v>0.1952660160102776</v>
      </c>
      <c r="AC795" s="18">
        <v>8.5986278981313224E-2</v>
      </c>
      <c r="AD795" s="18">
        <v>0.2313693870172881</v>
      </c>
      <c r="AF795" s="18">
        <v>0.28665735746084042</v>
      </c>
      <c r="AG795" s="18">
        <v>0.30539147487374541</v>
      </c>
      <c r="AH795" s="18">
        <v>0.33371065514464238</v>
      </c>
      <c r="AI795" s="18">
        <v>0.32612751416439761</v>
      </c>
      <c r="AJ795" s="18">
        <v>0.29090822062759308</v>
      </c>
      <c r="AK795" s="18">
        <v>0.14322522983696701</v>
      </c>
      <c r="AL795" s="18">
        <v>0.1083506379742081</v>
      </c>
      <c r="AM795" s="18">
        <v>0.1964988200710259</v>
      </c>
      <c r="AO795" s="18">
        <v>0.28677703106937552</v>
      </c>
      <c r="AP795" s="18">
        <v>0.34222169163622002</v>
      </c>
      <c r="AQ795" s="18">
        <v>0.36855748850710918</v>
      </c>
      <c r="AR795" s="18">
        <v>0.23565380684498349</v>
      </c>
      <c r="AS795" s="18">
        <v>0.25584578922174672</v>
      </c>
      <c r="AT795" s="18">
        <v>0.2259613306068875</v>
      </c>
      <c r="AU795" s="18">
        <v>0.1413618675352579</v>
      </c>
      <c r="AV795" s="18">
        <v>0.14907150148017259</v>
      </c>
      <c r="AW795" s="18">
        <v>0.26577529964344188</v>
      </c>
    </row>
    <row r="796" spans="2:49" x14ac:dyDescent="0.35">
      <c r="B796" s="17" t="s">
        <v>319</v>
      </c>
      <c r="C796" s="18">
        <v>0.26907835362502602</v>
      </c>
      <c r="D796" s="18">
        <v>0.28105928715983602</v>
      </c>
      <c r="E796" s="18">
        <v>0.23408619552633991</v>
      </c>
      <c r="F796" s="18">
        <v>0.27261614897065639</v>
      </c>
      <c r="G796" s="18">
        <v>0.26637316099834502</v>
      </c>
      <c r="H796" s="18">
        <v>0.29312382269742282</v>
      </c>
      <c r="I796" s="18">
        <v>0.2715967981848933</v>
      </c>
      <c r="K796" s="18">
        <v>0.26030639952357559</v>
      </c>
      <c r="L796" s="18">
        <v>0.27804309872220001</v>
      </c>
      <c r="N796" s="18">
        <v>0.2921299940145678</v>
      </c>
      <c r="O796" s="18">
        <v>0.29360764140960921</v>
      </c>
      <c r="P796" s="18">
        <v>0.2455562749086376</v>
      </c>
      <c r="Q796" s="18">
        <v>0.25655662164937948</v>
      </c>
      <c r="R796" s="18">
        <v>0.19259626064022109</v>
      </c>
      <c r="S796" s="18">
        <v>0.1756733504723173</v>
      </c>
      <c r="T796" s="18">
        <v>0.37973306839011162</v>
      </c>
      <c r="V796" s="18">
        <v>0.23923901194742911</v>
      </c>
      <c r="W796" s="18">
        <v>0.25707298300348452</v>
      </c>
      <c r="X796" s="18">
        <v>0.27490926800247589</v>
      </c>
      <c r="Y796" s="18">
        <v>0.31172798361830428</v>
      </c>
      <c r="Z796" s="18">
        <v>0.38102444010191189</v>
      </c>
      <c r="AA796" s="18">
        <v>0.27105174457720899</v>
      </c>
      <c r="AB796" s="18">
        <v>0.31267602644187031</v>
      </c>
      <c r="AC796" s="18">
        <v>0.26693331802295528</v>
      </c>
      <c r="AD796" s="18">
        <v>0.25193477115982299</v>
      </c>
      <c r="AF796" s="18">
        <v>0.2402951319617917</v>
      </c>
      <c r="AG796" s="18">
        <v>0.25665103611070977</v>
      </c>
      <c r="AH796" s="18">
        <v>0.27136471214385421</v>
      </c>
      <c r="AI796" s="18">
        <v>0.26678349546560348</v>
      </c>
      <c r="AJ796" s="18">
        <v>0.29528301999025991</v>
      </c>
      <c r="AK796" s="18">
        <v>0.36819213550794549</v>
      </c>
      <c r="AL796" s="18">
        <v>0.33647451921770732</v>
      </c>
      <c r="AM796" s="18">
        <v>0.27876414272873662</v>
      </c>
      <c r="AO796" s="18">
        <v>0.26962589364443301</v>
      </c>
      <c r="AP796" s="18">
        <v>0.2341752427693283</v>
      </c>
      <c r="AQ796" s="18">
        <v>0.2370710097092954</v>
      </c>
      <c r="AR796" s="18">
        <v>0.33238755054110658</v>
      </c>
      <c r="AS796" s="18">
        <v>0.27534009186066832</v>
      </c>
      <c r="AT796" s="18">
        <v>0.35862320598847502</v>
      </c>
      <c r="AU796" s="18">
        <v>0.26132517777852038</v>
      </c>
      <c r="AV796" s="18">
        <v>0.3107260565962886</v>
      </c>
      <c r="AW796" s="18">
        <v>0.25647796443449677</v>
      </c>
    </row>
    <row r="797" spans="2:49" x14ac:dyDescent="0.35">
      <c r="B797" s="17" t="s">
        <v>320</v>
      </c>
      <c r="C797" s="18">
        <v>0.1690621241005214</v>
      </c>
      <c r="D797" s="18">
        <v>0.21915955919497099</v>
      </c>
      <c r="E797" s="18">
        <v>0.14150629391806441</v>
      </c>
      <c r="F797" s="18">
        <v>0.15222377928559561</v>
      </c>
      <c r="G797" s="18">
        <v>0.16168252978768549</v>
      </c>
      <c r="H797" s="18">
        <v>0.17233500269721769</v>
      </c>
      <c r="I797" s="18">
        <v>0.18101096120620239</v>
      </c>
      <c r="K797" s="18">
        <v>0.1193857475243667</v>
      </c>
      <c r="L797" s="18">
        <v>0.21474842483683651</v>
      </c>
      <c r="N797" s="18">
        <v>0.17592150998614331</v>
      </c>
      <c r="O797" s="18">
        <v>0.19482926138396639</v>
      </c>
      <c r="P797" s="18">
        <v>0.13273667744020581</v>
      </c>
      <c r="Q797" s="18">
        <v>0.17805304758850579</v>
      </c>
      <c r="R797" s="18">
        <v>0.1238354002335493</v>
      </c>
      <c r="S797" s="18">
        <v>0.12743689809851849</v>
      </c>
      <c r="T797" s="18">
        <v>0.15745406142281301</v>
      </c>
      <c r="V797" s="18">
        <v>0.1719083801026102</v>
      </c>
      <c r="W797" s="18">
        <v>0.1473423125092001</v>
      </c>
      <c r="X797" s="18">
        <v>0.17164037473099111</v>
      </c>
      <c r="Y797" s="18">
        <v>0.17725634021952999</v>
      </c>
      <c r="Z797" s="18">
        <v>0.1154161286014652</v>
      </c>
      <c r="AA797" s="18">
        <v>0.13987980447815621</v>
      </c>
      <c r="AB797" s="18">
        <v>0.19804801471948341</v>
      </c>
      <c r="AC797" s="18">
        <v>0.15115098032143101</v>
      </c>
      <c r="AD797" s="18">
        <v>0.19550089178189961</v>
      </c>
      <c r="AF797" s="18">
        <v>0.16514083483978259</v>
      </c>
      <c r="AG797" s="18">
        <v>0.16519696698672309</v>
      </c>
      <c r="AH797" s="18">
        <v>0.1557069870380112</v>
      </c>
      <c r="AI797" s="18">
        <v>0.1566279866822701</v>
      </c>
      <c r="AJ797" s="18">
        <v>0.15604980168946461</v>
      </c>
      <c r="AK797" s="18">
        <v>0.18783811416874679</v>
      </c>
      <c r="AL797" s="18">
        <v>0.1091838441678379</v>
      </c>
      <c r="AM797" s="18">
        <v>0.19907632483530649</v>
      </c>
      <c r="AO797" s="18">
        <v>0.18106115835497669</v>
      </c>
      <c r="AP797" s="18">
        <v>0.15933586175927719</v>
      </c>
      <c r="AQ797" s="18">
        <v>0.21739844006492451</v>
      </c>
      <c r="AR797" s="18">
        <v>0.18337876150101451</v>
      </c>
      <c r="AS797" s="18">
        <v>0.15585671188178071</v>
      </c>
      <c r="AT797" s="18">
        <v>0.12732296303187041</v>
      </c>
      <c r="AU797" s="18">
        <v>0.17823661484603151</v>
      </c>
      <c r="AV797" s="18">
        <v>0.16385416772498479</v>
      </c>
      <c r="AW797" s="18">
        <v>0.15481568712773131</v>
      </c>
    </row>
    <row r="798" spans="2:49" x14ac:dyDescent="0.35">
      <c r="B798" s="17" t="s">
        <v>321</v>
      </c>
      <c r="C798" s="18">
        <v>0.11426661434910119</v>
      </c>
      <c r="D798" s="18">
        <v>7.6756341507089459E-2</v>
      </c>
      <c r="E798" s="18">
        <v>7.7755919058137418E-2</v>
      </c>
      <c r="F798" s="18">
        <v>9.3450980156944627E-2</v>
      </c>
      <c r="G798" s="18">
        <v>0.1338966219477852</v>
      </c>
      <c r="H798" s="18">
        <v>0.14996213873605951</v>
      </c>
      <c r="I798" s="18">
        <v>0.13480690872451731</v>
      </c>
      <c r="K798" s="18">
        <v>8.6713971608931503E-2</v>
      </c>
      <c r="L798" s="18">
        <v>0.14073863962729841</v>
      </c>
      <c r="N798" s="18">
        <v>0.1412445225075297</v>
      </c>
      <c r="O798" s="18">
        <v>0.10105109950569401</v>
      </c>
      <c r="P798" s="18">
        <v>0.1176196840445687</v>
      </c>
      <c r="Q798" s="18">
        <v>0.10885514216373519</v>
      </c>
      <c r="R798" s="18">
        <v>0.1046230574169196</v>
      </c>
      <c r="S798" s="18">
        <v>5.8054512387348392E-2</v>
      </c>
      <c r="T798" s="18">
        <v>8.1541442737224357E-2</v>
      </c>
      <c r="V798" s="18">
        <v>0.12627153393998411</v>
      </c>
      <c r="W798" s="18">
        <v>7.8128895476708371E-2</v>
      </c>
      <c r="X798" s="18">
        <v>6.2019617883483258E-2</v>
      </c>
      <c r="Y798" s="18">
        <v>0.10164882356614929</v>
      </c>
      <c r="Z798" s="18">
        <v>0.17015934469461211</v>
      </c>
      <c r="AA798" s="18">
        <v>0.1876485689319902</v>
      </c>
      <c r="AB798" s="18">
        <v>0.13195211259614051</v>
      </c>
      <c r="AC798" s="18">
        <v>0.153424237903273</v>
      </c>
      <c r="AD798" s="18">
        <v>0.17584186911802521</v>
      </c>
      <c r="AF798" s="18">
        <v>0.13846959891510779</v>
      </c>
      <c r="AG798" s="18">
        <v>7.7994040931872954E-2</v>
      </c>
      <c r="AH798" s="18">
        <v>9.4112455782328241E-2</v>
      </c>
      <c r="AI798" s="18">
        <v>0.1212468103079498</v>
      </c>
      <c r="AJ798" s="18">
        <v>0.12132103312994991</v>
      </c>
      <c r="AK798" s="18">
        <v>0.1052141679919817</v>
      </c>
      <c r="AL798" s="18">
        <v>8.0386348872111296E-2</v>
      </c>
      <c r="AM798" s="18">
        <v>0.15523669654286701</v>
      </c>
      <c r="AO798" s="18">
        <v>0.11481781890073731</v>
      </c>
      <c r="AP798" s="18">
        <v>6.761204254508979E-2</v>
      </c>
      <c r="AQ798" s="18">
        <v>6.7250626239470812E-2</v>
      </c>
      <c r="AR798" s="18">
        <v>0.12681108934556809</v>
      </c>
      <c r="AS798" s="18">
        <v>0.1366666961756135</v>
      </c>
      <c r="AT798" s="18">
        <v>6.4203705137422448E-2</v>
      </c>
      <c r="AU798" s="18">
        <v>0.20014390680557151</v>
      </c>
      <c r="AV798" s="18">
        <v>0.12644071658289599</v>
      </c>
      <c r="AW798" s="18">
        <v>0.20887908267304059</v>
      </c>
    </row>
    <row r="799" spans="2:49" x14ac:dyDescent="0.35">
      <c r="B799" s="17" t="s">
        <v>140</v>
      </c>
      <c r="C799" s="18">
        <v>5.6614567366453108E-2</v>
      </c>
      <c r="D799" s="18">
        <v>6.9452128551926243E-2</v>
      </c>
      <c r="E799" s="18">
        <v>6.4785925628935273E-2</v>
      </c>
      <c r="F799" s="18">
        <v>7.585142521187227E-2</v>
      </c>
      <c r="G799" s="18">
        <v>5.4093452096185081E-2</v>
      </c>
      <c r="H799" s="18">
        <v>3.1453336130420007E-2</v>
      </c>
      <c r="I799" s="18">
        <v>5.0089348933568797E-2</v>
      </c>
      <c r="K799" s="18">
        <v>3.9166221231804348E-2</v>
      </c>
      <c r="L799" s="18">
        <v>7.2215100957193731E-2</v>
      </c>
      <c r="N799" s="18">
        <v>6.1376218805408223E-2</v>
      </c>
      <c r="O799" s="18">
        <v>6.235340027021271E-2</v>
      </c>
      <c r="P799" s="18">
        <v>5.2279812419734777E-2</v>
      </c>
      <c r="Q799" s="18">
        <v>4.7363415787053817E-2</v>
      </c>
      <c r="R799" s="18">
        <v>2.7503503800808519E-2</v>
      </c>
      <c r="S799" s="18">
        <v>4.8739211717628503E-2</v>
      </c>
      <c r="T799" s="18">
        <v>0.15593861286488109</v>
      </c>
      <c r="V799" s="18">
        <v>2.060140809266587E-2</v>
      </c>
      <c r="W799" s="18">
        <v>5.2913463945153359E-2</v>
      </c>
      <c r="X799" s="18">
        <v>7.7765333172492068E-2</v>
      </c>
      <c r="Y799" s="18">
        <v>2.801727482543389E-2</v>
      </c>
      <c r="Z799" s="18">
        <v>2.0751949192679631E-2</v>
      </c>
      <c r="AA799" s="18">
        <v>5.4008403983795188E-2</v>
      </c>
      <c r="AB799" s="18">
        <v>8.9908360873329984E-2</v>
      </c>
      <c r="AC799" s="18">
        <v>0.29873953739839992</v>
      </c>
      <c r="AD799" s="18">
        <v>8.8274667652172688E-3</v>
      </c>
      <c r="AF799" s="18">
        <v>2.4067782373038131E-2</v>
      </c>
      <c r="AG799" s="18">
        <v>4.2327114141191592E-2</v>
      </c>
      <c r="AH799" s="18">
        <v>6.8709334923736057E-2</v>
      </c>
      <c r="AI799" s="18">
        <v>4.1457036045507489E-2</v>
      </c>
      <c r="AJ799" s="18">
        <v>2.2885335066434299E-2</v>
      </c>
      <c r="AK799" s="18">
        <v>7.466770062527224E-2</v>
      </c>
      <c r="AL799" s="18">
        <v>0.30317829259874612</v>
      </c>
      <c r="AM799" s="18">
        <v>0.10307082348707081</v>
      </c>
      <c r="AO799" s="18">
        <v>2.3958246606253151E-2</v>
      </c>
      <c r="AP799" s="18">
        <v>4.3745371427050893E-2</v>
      </c>
      <c r="AQ799" s="18">
        <v>3.110795308700269E-2</v>
      </c>
      <c r="AR799" s="18">
        <v>4.1326853962215547E-2</v>
      </c>
      <c r="AS799" s="18">
        <v>3.7272569915084937E-2</v>
      </c>
      <c r="AT799" s="18">
        <v>3.5161255889980973E-2</v>
      </c>
      <c r="AU799" s="18">
        <v>0.14043597190150139</v>
      </c>
      <c r="AV799" s="18">
        <v>0.20799939780351209</v>
      </c>
      <c r="AW799" s="18">
        <v>4.3249309359864603E-2</v>
      </c>
    </row>
    <row r="801" spans="2:49" ht="101.5" x14ac:dyDescent="0.35">
      <c r="B801" s="14" t="s">
        <v>323</v>
      </c>
    </row>
    <row r="802" spans="2:49" x14ac:dyDescent="0.35">
      <c r="B802" s="15" t="s">
        <v>18</v>
      </c>
    </row>
    <row r="803" spans="2:49" x14ac:dyDescent="0.35">
      <c r="B803" s="11" t="s">
        <v>59</v>
      </c>
      <c r="C803" s="16">
        <v>2028</v>
      </c>
      <c r="D803" s="16">
        <v>248</v>
      </c>
      <c r="E803" s="16">
        <v>354</v>
      </c>
      <c r="F803" s="16">
        <v>365</v>
      </c>
      <c r="G803" s="16">
        <v>348</v>
      </c>
      <c r="H803" s="16">
        <v>295</v>
      </c>
      <c r="I803" s="16">
        <v>418</v>
      </c>
      <c r="K803" s="16">
        <v>1004</v>
      </c>
      <c r="L803" s="16">
        <v>1018</v>
      </c>
      <c r="N803" s="16">
        <v>515</v>
      </c>
      <c r="O803" s="16">
        <v>455</v>
      </c>
      <c r="P803" s="16">
        <v>200</v>
      </c>
      <c r="Q803" s="16">
        <v>507</v>
      </c>
      <c r="R803" s="16">
        <v>238</v>
      </c>
      <c r="S803" s="16">
        <v>44</v>
      </c>
      <c r="T803" s="16">
        <v>69</v>
      </c>
      <c r="V803" s="16">
        <v>565</v>
      </c>
      <c r="W803" s="16">
        <v>604</v>
      </c>
      <c r="X803" s="16">
        <v>114</v>
      </c>
      <c r="Y803" s="16">
        <v>70</v>
      </c>
      <c r="Z803" s="16">
        <v>36</v>
      </c>
      <c r="AA803" s="16">
        <v>44</v>
      </c>
      <c r="AB803" s="16">
        <v>442</v>
      </c>
      <c r="AC803" s="16">
        <v>63</v>
      </c>
      <c r="AD803" s="16">
        <v>90</v>
      </c>
      <c r="AF803" s="16">
        <v>336</v>
      </c>
      <c r="AG803" s="16">
        <v>677</v>
      </c>
      <c r="AH803" s="16">
        <v>121</v>
      </c>
      <c r="AI803" s="16">
        <v>125</v>
      </c>
      <c r="AJ803" s="16">
        <v>261</v>
      </c>
      <c r="AK803" s="16">
        <v>43</v>
      </c>
      <c r="AL803" s="16">
        <v>45</v>
      </c>
      <c r="AM803" s="16">
        <v>420</v>
      </c>
      <c r="AO803" s="16">
        <v>312</v>
      </c>
      <c r="AP803" s="16">
        <v>557</v>
      </c>
      <c r="AQ803" s="16">
        <v>134</v>
      </c>
      <c r="AR803" s="16">
        <v>212</v>
      </c>
      <c r="AS803" s="16">
        <v>419</v>
      </c>
      <c r="AT803" s="16">
        <v>33</v>
      </c>
      <c r="AU803" s="16">
        <v>137</v>
      </c>
      <c r="AV803" s="16">
        <v>147</v>
      </c>
      <c r="AW803" s="16">
        <v>77</v>
      </c>
    </row>
    <row r="804" spans="2:49" x14ac:dyDescent="0.35">
      <c r="B804" s="12" t="s">
        <v>60</v>
      </c>
      <c r="C804" s="16">
        <v>2032</v>
      </c>
      <c r="D804" s="16">
        <v>215</v>
      </c>
      <c r="E804" s="16">
        <v>345</v>
      </c>
      <c r="F804" s="16">
        <v>345</v>
      </c>
      <c r="G804" s="16">
        <v>314</v>
      </c>
      <c r="H804" s="16">
        <v>328</v>
      </c>
      <c r="I804" s="16">
        <v>485</v>
      </c>
      <c r="K804" s="16">
        <v>981</v>
      </c>
      <c r="L804" s="16">
        <v>1045</v>
      </c>
      <c r="N804" s="16">
        <v>540</v>
      </c>
      <c r="O804" s="16">
        <v>458</v>
      </c>
      <c r="P804" s="16">
        <v>208</v>
      </c>
      <c r="Q804" s="16">
        <v>495</v>
      </c>
      <c r="R804" s="16">
        <v>222</v>
      </c>
      <c r="S804" s="16">
        <v>37</v>
      </c>
      <c r="T804" s="16">
        <v>71</v>
      </c>
      <c r="V804" s="16">
        <v>598</v>
      </c>
      <c r="W804" s="16">
        <v>590</v>
      </c>
      <c r="X804" s="16">
        <v>115</v>
      </c>
      <c r="Y804" s="16">
        <v>67</v>
      </c>
      <c r="Z804" s="16">
        <v>39</v>
      </c>
      <c r="AA804" s="16">
        <v>44</v>
      </c>
      <c r="AB804" s="16">
        <v>427</v>
      </c>
      <c r="AC804" s="16">
        <v>61</v>
      </c>
      <c r="AD804" s="16">
        <v>90</v>
      </c>
      <c r="AF804" s="16">
        <v>355</v>
      </c>
      <c r="AG804" s="16">
        <v>660</v>
      </c>
      <c r="AH804" s="16">
        <v>123</v>
      </c>
      <c r="AI804" s="16">
        <v>120</v>
      </c>
      <c r="AJ804" s="16">
        <v>274</v>
      </c>
      <c r="AK804" s="16">
        <v>44</v>
      </c>
      <c r="AL804" s="16">
        <v>43</v>
      </c>
      <c r="AM804" s="16">
        <v>413</v>
      </c>
      <c r="AO804" s="16">
        <v>321</v>
      </c>
      <c r="AP804" s="16">
        <v>538</v>
      </c>
      <c r="AQ804" s="16">
        <v>134</v>
      </c>
      <c r="AR804" s="16">
        <v>200</v>
      </c>
      <c r="AS804" s="16">
        <v>442</v>
      </c>
      <c r="AT804" s="16">
        <v>36</v>
      </c>
      <c r="AU804" s="16">
        <v>136</v>
      </c>
      <c r="AV804" s="16">
        <v>151</v>
      </c>
      <c r="AW804" s="16">
        <v>75</v>
      </c>
    </row>
    <row r="805" spans="2:49" x14ac:dyDescent="0.35">
      <c r="B805" s="17" t="s">
        <v>317</v>
      </c>
      <c r="C805" s="18">
        <v>8.5581559362300358E-2</v>
      </c>
      <c r="D805" s="18">
        <v>8.6381399520252505E-2</v>
      </c>
      <c r="E805" s="18">
        <v>0.12931296074102211</v>
      </c>
      <c r="F805" s="18">
        <v>0.1109678790221785</v>
      </c>
      <c r="G805" s="18">
        <v>0.10152808102753071</v>
      </c>
      <c r="H805" s="18">
        <v>5.6904452251956089E-2</v>
      </c>
      <c r="I805" s="18">
        <v>4.5135330889360441E-2</v>
      </c>
      <c r="K805" s="18">
        <v>0.1133728449088954</v>
      </c>
      <c r="L805" s="18">
        <v>5.994403827851507E-2</v>
      </c>
      <c r="N805" s="18">
        <v>5.9587371690980162E-2</v>
      </c>
      <c r="O805" s="18">
        <v>7.0025442651388312E-2</v>
      </c>
      <c r="P805" s="18">
        <v>0.1105802207640844</v>
      </c>
      <c r="Q805" s="18">
        <v>7.2907189777494857E-2</v>
      </c>
      <c r="R805" s="18">
        <v>0.14113233696747091</v>
      </c>
      <c r="S805" s="18">
        <v>0.38204664627103663</v>
      </c>
      <c r="T805" s="18">
        <v>7.0273675845426167E-2</v>
      </c>
      <c r="V805" s="18">
        <v>0.1064770006513117</v>
      </c>
      <c r="W805" s="18">
        <v>0.11542072153070421</v>
      </c>
      <c r="X805" s="18">
        <v>5.466927148841224E-2</v>
      </c>
      <c r="Y805" s="18">
        <v>5.7732261887473879E-2</v>
      </c>
      <c r="Z805" s="18">
        <v>0</v>
      </c>
      <c r="AA805" s="18">
        <v>4.3943697377800239E-2</v>
      </c>
      <c r="AB805" s="18">
        <v>5.3677330951252551E-2</v>
      </c>
      <c r="AC805" s="18">
        <v>1.098464330669049E-2</v>
      </c>
      <c r="AD805" s="18">
        <v>7.1241789232211014E-2</v>
      </c>
      <c r="AF805" s="18">
        <v>0.11886201227992831</v>
      </c>
      <c r="AG805" s="18">
        <v>0.12821824038634649</v>
      </c>
      <c r="AH805" s="18">
        <v>4.9132727879993968E-2</v>
      </c>
      <c r="AI805" s="18">
        <v>4.8474134654938418E-2</v>
      </c>
      <c r="AJ805" s="18">
        <v>8.3498697330862195E-2</v>
      </c>
      <c r="AK805" s="18">
        <v>4.6155147609249783E-2</v>
      </c>
      <c r="AL805" s="18">
        <v>3.5199892413266529E-2</v>
      </c>
      <c r="AM805" s="18">
        <v>2.1208969476144951E-2</v>
      </c>
      <c r="AO805" s="18">
        <v>0.1013412363693275</v>
      </c>
      <c r="AP805" s="18">
        <v>0.12555461747318211</v>
      </c>
      <c r="AQ805" s="18">
        <v>7.3611861501268055E-2</v>
      </c>
      <c r="AR805" s="18">
        <v>3.2102681803864663E-2</v>
      </c>
      <c r="AS805" s="18">
        <v>9.5419769021531819E-2</v>
      </c>
      <c r="AT805" s="18">
        <v>9.6416350254623084E-2</v>
      </c>
      <c r="AU805" s="18">
        <v>3.3301182244421218E-2</v>
      </c>
      <c r="AV805" s="18">
        <v>2.565370098664874E-2</v>
      </c>
      <c r="AW805" s="18">
        <v>4.6917690653595592E-2</v>
      </c>
    </row>
    <row r="806" spans="2:49" x14ac:dyDescent="0.35">
      <c r="B806" s="17" t="s">
        <v>318</v>
      </c>
      <c r="C806" s="18">
        <v>0.19229922857786019</v>
      </c>
      <c r="D806" s="18">
        <v>0.20882258480542989</v>
      </c>
      <c r="E806" s="18">
        <v>0.28892271180090989</v>
      </c>
      <c r="F806" s="18">
        <v>0.23283529582686921</v>
      </c>
      <c r="G806" s="18">
        <v>0.16334530934327751</v>
      </c>
      <c r="H806" s="18">
        <v>0.12810444500273871</v>
      </c>
      <c r="I806" s="18">
        <v>0.14959416367615311</v>
      </c>
      <c r="K806" s="18">
        <v>0.2425063633911132</v>
      </c>
      <c r="L806" s="18">
        <v>0.14548694851307839</v>
      </c>
      <c r="N806" s="18">
        <v>0.14973203216720321</v>
      </c>
      <c r="O806" s="18">
        <v>0.17707212394518609</v>
      </c>
      <c r="P806" s="18">
        <v>0.17855639653640781</v>
      </c>
      <c r="Q806" s="18">
        <v>0.21365739415547361</v>
      </c>
      <c r="R806" s="18">
        <v>0.29662220630801361</v>
      </c>
      <c r="S806" s="18">
        <v>0.243526614886241</v>
      </c>
      <c r="T806" s="18">
        <v>0.1532134956061762</v>
      </c>
      <c r="V806" s="18">
        <v>0.2191829059234878</v>
      </c>
      <c r="W806" s="18">
        <v>0.22996449449803141</v>
      </c>
      <c r="X806" s="18">
        <v>0.17579924355988791</v>
      </c>
      <c r="Y806" s="18">
        <v>0.2430764196929894</v>
      </c>
      <c r="Z806" s="18">
        <v>0.18790342672770499</v>
      </c>
      <c r="AA806" s="18">
        <v>0.12906932430583981</v>
      </c>
      <c r="AB806" s="18">
        <v>0.13799839453098961</v>
      </c>
      <c r="AC806" s="18">
        <v>5.4986031334341358E-2</v>
      </c>
      <c r="AD806" s="18">
        <v>0.13453605485829431</v>
      </c>
      <c r="AF806" s="18">
        <v>0.24124870221602021</v>
      </c>
      <c r="AG806" s="18">
        <v>0.21217713307337141</v>
      </c>
      <c r="AH806" s="18">
        <v>0.16574159824707951</v>
      </c>
      <c r="AI806" s="18">
        <v>0.20090383007975299</v>
      </c>
      <c r="AJ806" s="18">
        <v>0.2000155594229365</v>
      </c>
      <c r="AK806" s="18">
        <v>9.5059669627664004E-2</v>
      </c>
      <c r="AL806" s="18">
        <v>8.7765225971816921E-2</v>
      </c>
      <c r="AM806" s="18">
        <v>0.13991632565714521</v>
      </c>
      <c r="AO806" s="18">
        <v>0.25998054085525663</v>
      </c>
      <c r="AP806" s="18">
        <v>0.2310874771454661</v>
      </c>
      <c r="AQ806" s="18">
        <v>0.19330149008388159</v>
      </c>
      <c r="AR806" s="18">
        <v>0.17108551050516521</v>
      </c>
      <c r="AS806" s="18">
        <v>0.1834535897966233</v>
      </c>
      <c r="AT806" s="18">
        <v>8.9893532693125805E-2</v>
      </c>
      <c r="AU806" s="18">
        <v>9.2920346716487093E-2</v>
      </c>
      <c r="AV806" s="18">
        <v>0.1170532260920021</v>
      </c>
      <c r="AW806" s="18">
        <v>0.1108783860262462</v>
      </c>
    </row>
    <row r="807" spans="2:49" x14ac:dyDescent="0.35">
      <c r="B807" s="17" t="s">
        <v>319</v>
      </c>
      <c r="C807" s="18">
        <v>0.23991111320822861</v>
      </c>
      <c r="D807" s="18">
        <v>0.21881675398477859</v>
      </c>
      <c r="E807" s="18">
        <v>0.21249093372138991</v>
      </c>
      <c r="F807" s="18">
        <v>0.24990944201572199</v>
      </c>
      <c r="G807" s="18">
        <v>0.27263128388010432</v>
      </c>
      <c r="H807" s="18">
        <v>0.24089975762227961</v>
      </c>
      <c r="I807" s="18">
        <v>0.23980041723426371</v>
      </c>
      <c r="K807" s="18">
        <v>0.22741949526840599</v>
      </c>
      <c r="L807" s="18">
        <v>0.25123422296087089</v>
      </c>
      <c r="N807" s="18">
        <v>0.26849480598421438</v>
      </c>
      <c r="O807" s="18">
        <v>0.22689140801578589</v>
      </c>
      <c r="P807" s="18">
        <v>0.24551151789106321</v>
      </c>
      <c r="Q807" s="18">
        <v>0.24004844785302029</v>
      </c>
      <c r="R807" s="18">
        <v>0.20991055700823449</v>
      </c>
      <c r="S807" s="18">
        <v>8.8698636315144547E-2</v>
      </c>
      <c r="T807" s="18">
        <v>0.2618677462019573</v>
      </c>
      <c r="V807" s="18">
        <v>0.20529595746975149</v>
      </c>
      <c r="W807" s="18">
        <v>0.24887164389856231</v>
      </c>
      <c r="X807" s="18">
        <v>0.23332117501832789</v>
      </c>
      <c r="Y807" s="18">
        <v>0.18847778094596249</v>
      </c>
      <c r="Z807" s="18">
        <v>0.39813134049154247</v>
      </c>
      <c r="AA807" s="18">
        <v>0.25206392189560273</v>
      </c>
      <c r="AB807" s="18">
        <v>0.25657954552282108</v>
      </c>
      <c r="AC807" s="18">
        <v>0.30400766330537832</v>
      </c>
      <c r="AD807" s="18">
        <v>0.26013833302039802</v>
      </c>
      <c r="AF807" s="18">
        <v>0.20009167518581381</v>
      </c>
      <c r="AG807" s="18">
        <v>0.23678760223875589</v>
      </c>
      <c r="AH807" s="18">
        <v>0.24745394537650239</v>
      </c>
      <c r="AI807" s="18">
        <v>0.2426918402490098</v>
      </c>
      <c r="AJ807" s="18">
        <v>0.27238066862096372</v>
      </c>
      <c r="AK807" s="18">
        <v>0.29937492320287279</v>
      </c>
      <c r="AL807" s="18">
        <v>0.31033219155865632</v>
      </c>
      <c r="AM807" s="18">
        <v>0.2409257694642431</v>
      </c>
      <c r="AO807" s="18">
        <v>0.2160579010291574</v>
      </c>
      <c r="AP807" s="18">
        <v>0.24812162754912989</v>
      </c>
      <c r="AQ807" s="18">
        <v>0.2236077493188445</v>
      </c>
      <c r="AR807" s="18">
        <v>0.2075977576154148</v>
      </c>
      <c r="AS807" s="18">
        <v>0.28080535241811999</v>
      </c>
      <c r="AT807" s="18">
        <v>0.26548863543672802</v>
      </c>
      <c r="AU807" s="18">
        <v>0.22299932034456391</v>
      </c>
      <c r="AV807" s="18">
        <v>0.2410065545990023</v>
      </c>
      <c r="AW807" s="18">
        <v>0.17327263322971351</v>
      </c>
    </row>
    <row r="808" spans="2:49" x14ac:dyDescent="0.35">
      <c r="B808" s="17" t="s">
        <v>320</v>
      </c>
      <c r="C808" s="18">
        <v>0.17924665475512891</v>
      </c>
      <c r="D808" s="18">
        <v>0.1235180996529283</v>
      </c>
      <c r="E808" s="18">
        <v>0.15217974640569359</v>
      </c>
      <c r="F808" s="18">
        <v>0.15001486641516479</v>
      </c>
      <c r="G808" s="18">
        <v>0.19152799000809889</v>
      </c>
      <c r="H808" s="18">
        <v>0.22653145394359209</v>
      </c>
      <c r="I808" s="18">
        <v>0.20404373704363279</v>
      </c>
      <c r="K808" s="18">
        <v>0.1457293459124826</v>
      </c>
      <c r="L808" s="18">
        <v>0.21166256996975219</v>
      </c>
      <c r="N808" s="18">
        <v>0.209292536358853</v>
      </c>
      <c r="O808" s="18">
        <v>0.16982706276758189</v>
      </c>
      <c r="P808" s="18">
        <v>0.13897088744117819</v>
      </c>
      <c r="Q808" s="18">
        <v>0.1867440022930609</v>
      </c>
      <c r="R808" s="18">
        <v>0.1620694263228023</v>
      </c>
      <c r="S808" s="18">
        <v>7.5804860718368561E-2</v>
      </c>
      <c r="T808" s="18">
        <v>0.18509807624062111</v>
      </c>
      <c r="V808" s="18">
        <v>0.18236414016431671</v>
      </c>
      <c r="W808" s="18">
        <v>0.18139204731410319</v>
      </c>
      <c r="X808" s="18">
        <v>0.23361371153468699</v>
      </c>
      <c r="Y808" s="18">
        <v>0.16263638803950339</v>
      </c>
      <c r="Z808" s="18">
        <v>7.7906391646299783E-2</v>
      </c>
      <c r="AA808" s="18">
        <v>0.17303854890342671</v>
      </c>
      <c r="AB808" s="18">
        <v>0.1610942186414448</v>
      </c>
      <c r="AC808" s="18">
        <v>0.2069763895707801</v>
      </c>
      <c r="AD808" s="18">
        <v>0.20196186765087529</v>
      </c>
      <c r="AF808" s="18">
        <v>0.1763495561826878</v>
      </c>
      <c r="AG808" s="18">
        <v>0.18440938811958171</v>
      </c>
      <c r="AH808" s="18">
        <v>0.18576617447311511</v>
      </c>
      <c r="AI808" s="18">
        <v>0.14779261640671859</v>
      </c>
      <c r="AJ808" s="18">
        <v>0.17928993996177151</v>
      </c>
      <c r="AK808" s="18">
        <v>0.19148991352517589</v>
      </c>
      <c r="AL808" s="18">
        <v>0.1554332555915231</v>
      </c>
      <c r="AM808" s="18">
        <v>0.18179060380379911</v>
      </c>
      <c r="AO808" s="18">
        <v>0.18118867720547119</v>
      </c>
      <c r="AP808" s="18">
        <v>0.17090988856512301</v>
      </c>
      <c r="AQ808" s="18">
        <v>0.17997400018554729</v>
      </c>
      <c r="AR808" s="18">
        <v>0.15935856224359399</v>
      </c>
      <c r="AS808" s="18">
        <v>0.16717002375530651</v>
      </c>
      <c r="AT808" s="18">
        <v>0.27553354492165699</v>
      </c>
      <c r="AU808" s="18">
        <v>0.22711362354187009</v>
      </c>
      <c r="AV808" s="18">
        <v>0.20575874932672031</v>
      </c>
      <c r="AW808" s="18">
        <v>0.1679837173008234</v>
      </c>
    </row>
    <row r="809" spans="2:49" x14ac:dyDescent="0.35">
      <c r="B809" s="17" t="s">
        <v>321</v>
      </c>
      <c r="C809" s="18">
        <v>0.24908969280813389</v>
      </c>
      <c r="D809" s="18">
        <v>0.31897397731103549</v>
      </c>
      <c r="E809" s="18">
        <v>0.1580815604690009</v>
      </c>
      <c r="F809" s="18">
        <v>0.19942954858401141</v>
      </c>
      <c r="G809" s="18">
        <v>0.21429593117424489</v>
      </c>
      <c r="H809" s="18">
        <v>0.29909744936119692</v>
      </c>
      <c r="I809" s="18">
        <v>0.30686999054825281</v>
      </c>
      <c r="K809" s="18">
        <v>0.23180068615671581</v>
      </c>
      <c r="L809" s="18">
        <v>0.26479418982223318</v>
      </c>
      <c r="N809" s="18">
        <v>0.26896121732771661</v>
      </c>
      <c r="O809" s="18">
        <v>0.28984313890606472</v>
      </c>
      <c r="P809" s="18">
        <v>0.27033907170619659</v>
      </c>
      <c r="Q809" s="18">
        <v>0.24036152580107031</v>
      </c>
      <c r="R809" s="18">
        <v>0.16112824064796441</v>
      </c>
      <c r="S809" s="18">
        <v>0.16118403009158069</v>
      </c>
      <c r="T809" s="18">
        <v>0.1536134192544889</v>
      </c>
      <c r="V809" s="18">
        <v>0.24781034780269409</v>
      </c>
      <c r="W809" s="18">
        <v>0.18032224985562101</v>
      </c>
      <c r="X809" s="18">
        <v>0.24860309781396411</v>
      </c>
      <c r="Y809" s="18">
        <v>0.28618931080158011</v>
      </c>
      <c r="Z809" s="18">
        <v>0.33605884113445272</v>
      </c>
      <c r="AA809" s="18">
        <v>0.35330096072991229</v>
      </c>
      <c r="AB809" s="18">
        <v>0.3124196516801766</v>
      </c>
      <c r="AC809" s="18">
        <v>0.20180288298592999</v>
      </c>
      <c r="AD809" s="18">
        <v>0.32339629917930829</v>
      </c>
      <c r="AF809" s="18">
        <v>0.22400812038131249</v>
      </c>
      <c r="AG809" s="18">
        <v>0.19428259188747779</v>
      </c>
      <c r="AH809" s="18">
        <v>0.30593446604173441</v>
      </c>
      <c r="AI809" s="18">
        <v>0.31390983056474092</v>
      </c>
      <c r="AJ809" s="18">
        <v>0.25250737011949709</v>
      </c>
      <c r="AK809" s="18">
        <v>0.24524252378004111</v>
      </c>
      <c r="AL809" s="18">
        <v>0.14385233009969789</v>
      </c>
      <c r="AM809" s="18">
        <v>0.33165022206836903</v>
      </c>
      <c r="AO809" s="18">
        <v>0.19467960141035581</v>
      </c>
      <c r="AP809" s="18">
        <v>0.17729666516009879</v>
      </c>
      <c r="AQ809" s="18">
        <v>0.31310680686989051</v>
      </c>
      <c r="AR809" s="18">
        <v>0.39766764886697792</v>
      </c>
      <c r="AS809" s="18">
        <v>0.24276731399517409</v>
      </c>
      <c r="AT809" s="18">
        <v>0.20384579644886849</v>
      </c>
      <c r="AU809" s="18">
        <v>0.29560145110160158</v>
      </c>
      <c r="AV809" s="18">
        <v>0.23877259136942811</v>
      </c>
      <c r="AW809" s="18">
        <v>0.48276642918592061</v>
      </c>
    </row>
    <row r="810" spans="2:49" x14ac:dyDescent="0.35">
      <c r="B810" s="17" t="s">
        <v>140</v>
      </c>
      <c r="C810" s="18">
        <v>5.3871751288348112E-2</v>
      </c>
      <c r="D810" s="18">
        <v>4.3487184725575112E-2</v>
      </c>
      <c r="E810" s="18">
        <v>5.9012086861983663E-2</v>
      </c>
      <c r="F810" s="18">
        <v>5.6842968136054092E-2</v>
      </c>
      <c r="G810" s="18">
        <v>5.6671404566743772E-2</v>
      </c>
      <c r="H810" s="18">
        <v>4.8462441818236363E-2</v>
      </c>
      <c r="I810" s="18">
        <v>5.4556360608337157E-2</v>
      </c>
      <c r="K810" s="18">
        <v>3.9171264362386937E-2</v>
      </c>
      <c r="L810" s="18">
        <v>6.687803045555013E-2</v>
      </c>
      <c r="N810" s="18">
        <v>4.3932036471032491E-2</v>
      </c>
      <c r="O810" s="18">
        <v>6.6340823713992927E-2</v>
      </c>
      <c r="P810" s="18">
        <v>5.6041905661069639E-2</v>
      </c>
      <c r="Q810" s="18">
        <v>4.6281440119880002E-2</v>
      </c>
      <c r="R810" s="18">
        <v>2.9137232745514191E-2</v>
      </c>
      <c r="S810" s="18">
        <v>4.8739211717628503E-2</v>
      </c>
      <c r="T810" s="18">
        <v>0.1759335868513304</v>
      </c>
      <c r="V810" s="18">
        <v>3.8869647988437922E-2</v>
      </c>
      <c r="W810" s="18">
        <v>4.4028842902977983E-2</v>
      </c>
      <c r="X810" s="18">
        <v>5.3993500584720848E-2</v>
      </c>
      <c r="Y810" s="18">
        <v>6.1887838632490769E-2</v>
      </c>
      <c r="Z810" s="18">
        <v>0</v>
      </c>
      <c r="AA810" s="18">
        <v>4.8583546787418531E-2</v>
      </c>
      <c r="AB810" s="18">
        <v>7.8230858673315556E-2</v>
      </c>
      <c r="AC810" s="18">
        <v>0.22124238949687941</v>
      </c>
      <c r="AD810" s="18">
        <v>8.7256560589130932E-3</v>
      </c>
      <c r="AF810" s="18">
        <v>3.9439933754237357E-2</v>
      </c>
      <c r="AG810" s="18">
        <v>4.4125044294466932E-2</v>
      </c>
      <c r="AH810" s="18">
        <v>4.5971087981574392E-2</v>
      </c>
      <c r="AI810" s="18">
        <v>4.6227748044839097E-2</v>
      </c>
      <c r="AJ810" s="18">
        <v>1.2307764543969049E-2</v>
      </c>
      <c r="AK810" s="18">
        <v>0.1226778222549964</v>
      </c>
      <c r="AL810" s="18">
        <v>0.26741710436503918</v>
      </c>
      <c r="AM810" s="18">
        <v>8.4508109530298733E-2</v>
      </c>
      <c r="AO810" s="18">
        <v>4.675204313043152E-2</v>
      </c>
      <c r="AP810" s="18">
        <v>4.702972410700032E-2</v>
      </c>
      <c r="AQ810" s="18">
        <v>1.6398092040568059E-2</v>
      </c>
      <c r="AR810" s="18">
        <v>3.2187838964983527E-2</v>
      </c>
      <c r="AS810" s="18">
        <v>3.0383951013244179E-2</v>
      </c>
      <c r="AT810" s="18">
        <v>6.8822140244997609E-2</v>
      </c>
      <c r="AU810" s="18">
        <v>0.1280640760510561</v>
      </c>
      <c r="AV810" s="18">
        <v>0.17175517762619841</v>
      </c>
      <c r="AW810" s="18">
        <v>1.818114360370043E-2</v>
      </c>
    </row>
    <row r="812" spans="2:49" ht="101.5" x14ac:dyDescent="0.35">
      <c r="B812" s="14" t="s">
        <v>324</v>
      </c>
    </row>
    <row r="813" spans="2:49" x14ac:dyDescent="0.35">
      <c r="B813" s="15" t="s">
        <v>18</v>
      </c>
    </row>
    <row r="814" spans="2:49" x14ac:dyDescent="0.35">
      <c r="B814" s="11" t="s">
        <v>59</v>
      </c>
      <c r="C814" s="16">
        <v>2028</v>
      </c>
      <c r="D814" s="16">
        <v>248</v>
      </c>
      <c r="E814" s="16">
        <v>354</v>
      </c>
      <c r="F814" s="16">
        <v>365</v>
      </c>
      <c r="G814" s="16">
        <v>348</v>
      </c>
      <c r="H814" s="16">
        <v>295</v>
      </c>
      <c r="I814" s="16">
        <v>418</v>
      </c>
      <c r="K814" s="16">
        <v>1004</v>
      </c>
      <c r="L814" s="16">
        <v>1018</v>
      </c>
      <c r="N814" s="16">
        <v>515</v>
      </c>
      <c r="O814" s="16">
        <v>455</v>
      </c>
      <c r="P814" s="16">
        <v>200</v>
      </c>
      <c r="Q814" s="16">
        <v>507</v>
      </c>
      <c r="R814" s="16">
        <v>238</v>
      </c>
      <c r="S814" s="16">
        <v>44</v>
      </c>
      <c r="T814" s="16">
        <v>69</v>
      </c>
      <c r="V814" s="16">
        <v>565</v>
      </c>
      <c r="W814" s="16">
        <v>604</v>
      </c>
      <c r="X814" s="16">
        <v>114</v>
      </c>
      <c r="Y814" s="16">
        <v>70</v>
      </c>
      <c r="Z814" s="16">
        <v>36</v>
      </c>
      <c r="AA814" s="16">
        <v>44</v>
      </c>
      <c r="AB814" s="16">
        <v>442</v>
      </c>
      <c r="AC814" s="16">
        <v>63</v>
      </c>
      <c r="AD814" s="16">
        <v>90</v>
      </c>
      <c r="AF814" s="16">
        <v>336</v>
      </c>
      <c r="AG814" s="16">
        <v>677</v>
      </c>
      <c r="AH814" s="16">
        <v>121</v>
      </c>
      <c r="AI814" s="16">
        <v>125</v>
      </c>
      <c r="AJ814" s="16">
        <v>261</v>
      </c>
      <c r="AK814" s="16">
        <v>43</v>
      </c>
      <c r="AL814" s="16">
        <v>45</v>
      </c>
      <c r="AM814" s="16">
        <v>420</v>
      </c>
      <c r="AO814" s="16">
        <v>312</v>
      </c>
      <c r="AP814" s="16">
        <v>557</v>
      </c>
      <c r="AQ814" s="16">
        <v>134</v>
      </c>
      <c r="AR814" s="16">
        <v>212</v>
      </c>
      <c r="AS814" s="16">
        <v>419</v>
      </c>
      <c r="AT814" s="16">
        <v>33</v>
      </c>
      <c r="AU814" s="16">
        <v>137</v>
      </c>
      <c r="AV814" s="16">
        <v>147</v>
      </c>
      <c r="AW814" s="16">
        <v>77</v>
      </c>
    </row>
    <row r="815" spans="2:49" x14ac:dyDescent="0.35">
      <c r="B815" s="12" t="s">
        <v>60</v>
      </c>
      <c r="C815" s="16">
        <v>2032</v>
      </c>
      <c r="D815" s="16">
        <v>215</v>
      </c>
      <c r="E815" s="16">
        <v>345</v>
      </c>
      <c r="F815" s="16">
        <v>345</v>
      </c>
      <c r="G815" s="16">
        <v>314</v>
      </c>
      <c r="H815" s="16">
        <v>328</v>
      </c>
      <c r="I815" s="16">
        <v>485</v>
      </c>
      <c r="K815" s="16">
        <v>981</v>
      </c>
      <c r="L815" s="16">
        <v>1045</v>
      </c>
      <c r="N815" s="16">
        <v>540</v>
      </c>
      <c r="O815" s="16">
        <v>458</v>
      </c>
      <c r="P815" s="16">
        <v>208</v>
      </c>
      <c r="Q815" s="16">
        <v>495</v>
      </c>
      <c r="R815" s="16">
        <v>222</v>
      </c>
      <c r="S815" s="16">
        <v>37</v>
      </c>
      <c r="T815" s="16">
        <v>71</v>
      </c>
      <c r="V815" s="16">
        <v>598</v>
      </c>
      <c r="W815" s="16">
        <v>590</v>
      </c>
      <c r="X815" s="16">
        <v>115</v>
      </c>
      <c r="Y815" s="16">
        <v>67</v>
      </c>
      <c r="Z815" s="16">
        <v>39</v>
      </c>
      <c r="AA815" s="16">
        <v>44</v>
      </c>
      <c r="AB815" s="16">
        <v>427</v>
      </c>
      <c r="AC815" s="16">
        <v>61</v>
      </c>
      <c r="AD815" s="16">
        <v>90</v>
      </c>
      <c r="AF815" s="16">
        <v>355</v>
      </c>
      <c r="AG815" s="16">
        <v>660</v>
      </c>
      <c r="AH815" s="16">
        <v>123</v>
      </c>
      <c r="AI815" s="16">
        <v>120</v>
      </c>
      <c r="AJ815" s="16">
        <v>274</v>
      </c>
      <c r="AK815" s="16">
        <v>44</v>
      </c>
      <c r="AL815" s="16">
        <v>43</v>
      </c>
      <c r="AM815" s="16">
        <v>413</v>
      </c>
      <c r="AO815" s="16">
        <v>321</v>
      </c>
      <c r="AP815" s="16">
        <v>538</v>
      </c>
      <c r="AQ815" s="16">
        <v>134</v>
      </c>
      <c r="AR815" s="16">
        <v>200</v>
      </c>
      <c r="AS815" s="16">
        <v>442</v>
      </c>
      <c r="AT815" s="16">
        <v>36</v>
      </c>
      <c r="AU815" s="16">
        <v>136</v>
      </c>
      <c r="AV815" s="16">
        <v>151</v>
      </c>
      <c r="AW815" s="16">
        <v>75</v>
      </c>
    </row>
    <row r="816" spans="2:49" x14ac:dyDescent="0.35">
      <c r="B816" s="17" t="s">
        <v>317</v>
      </c>
      <c r="C816" s="18">
        <v>8.9359989086716343E-2</v>
      </c>
      <c r="D816" s="18">
        <v>9.2591926132694499E-2</v>
      </c>
      <c r="E816" s="18">
        <v>0.14687101695915339</v>
      </c>
      <c r="F816" s="18">
        <v>0.10206905796461251</v>
      </c>
      <c r="G816" s="18">
        <v>9.2587023346948349E-2</v>
      </c>
      <c r="H816" s="18">
        <v>7.7450972417127395E-2</v>
      </c>
      <c r="I816" s="18">
        <v>4.3930014112309797E-2</v>
      </c>
      <c r="K816" s="18">
        <v>0.1191155782491596</v>
      </c>
      <c r="L816" s="18">
        <v>6.1898367280022862E-2</v>
      </c>
      <c r="N816" s="18">
        <v>6.9468619655740291E-2</v>
      </c>
      <c r="O816" s="18">
        <v>7.5746071027737616E-2</v>
      </c>
      <c r="P816" s="18">
        <v>0.1014061055406084</v>
      </c>
      <c r="Q816" s="18">
        <v>8.9092370607217988E-2</v>
      </c>
      <c r="R816" s="18">
        <v>0.1172636848476669</v>
      </c>
      <c r="S816" s="18">
        <v>0.34741216812943387</v>
      </c>
      <c r="T816" s="18">
        <v>7.3050445585435331E-2</v>
      </c>
      <c r="V816" s="18">
        <v>0.1082415851718527</v>
      </c>
      <c r="W816" s="18">
        <v>0.1148166072161589</v>
      </c>
      <c r="X816" s="18">
        <v>7.0590476442907488E-2</v>
      </c>
      <c r="Y816" s="18">
        <v>8.4071672305281425E-2</v>
      </c>
      <c r="Z816" s="18">
        <v>0</v>
      </c>
      <c r="AA816" s="18">
        <v>4.3943697377800239E-2</v>
      </c>
      <c r="AB816" s="18">
        <v>5.7338854760380718E-2</v>
      </c>
      <c r="AC816" s="18">
        <v>2.777815191228462E-2</v>
      </c>
      <c r="AD816" s="18">
        <v>8.0135362509261246E-2</v>
      </c>
      <c r="AF816" s="18">
        <v>0.10514220452681509</v>
      </c>
      <c r="AG816" s="18">
        <v>0.12961561855645851</v>
      </c>
      <c r="AH816" s="18">
        <v>4.8201404609860728E-2</v>
      </c>
      <c r="AI816" s="18">
        <v>8.3036276602194786E-2</v>
      </c>
      <c r="AJ816" s="18">
        <v>7.2864330768742547E-2</v>
      </c>
      <c r="AK816" s="18">
        <v>9.2119198446364722E-2</v>
      </c>
      <c r="AL816" s="18">
        <v>1.5668253701433491E-2</v>
      </c>
      <c r="AM816" s="18">
        <v>4.3855368636319517E-2</v>
      </c>
      <c r="AO816" s="18">
        <v>9.9166911931662771E-2</v>
      </c>
      <c r="AP816" s="18">
        <v>0.13082298970963019</v>
      </c>
      <c r="AQ816" s="18">
        <v>7.0011589493803955E-2</v>
      </c>
      <c r="AR816" s="18">
        <v>5.5643290366440439E-2</v>
      </c>
      <c r="AS816" s="18">
        <v>9.0877191696264736E-2</v>
      </c>
      <c r="AT816" s="18">
        <v>0.12612150311986081</v>
      </c>
      <c r="AU816" s="18">
        <v>4.2598313868127811E-2</v>
      </c>
      <c r="AV816" s="18">
        <v>2.6465902677275589E-2</v>
      </c>
      <c r="AW816" s="18">
        <v>5.8665049390299102E-2</v>
      </c>
    </row>
    <row r="817" spans="2:49" x14ac:dyDescent="0.35">
      <c r="B817" s="17" t="s">
        <v>318</v>
      </c>
      <c r="C817" s="18">
        <v>0.24409851116376571</v>
      </c>
      <c r="D817" s="18">
        <v>0.26810546834729482</v>
      </c>
      <c r="E817" s="18">
        <v>0.31063791647385819</v>
      </c>
      <c r="F817" s="18">
        <v>0.29880001975876758</v>
      </c>
      <c r="G817" s="18">
        <v>0.2086753704686323</v>
      </c>
      <c r="H817" s="18">
        <v>0.17572678078084519</v>
      </c>
      <c r="I817" s="18">
        <v>0.21640996763991621</v>
      </c>
      <c r="K817" s="18">
        <v>0.28038123984841767</v>
      </c>
      <c r="L817" s="18">
        <v>0.2113287355908014</v>
      </c>
      <c r="N817" s="18">
        <v>0.21266464502523061</v>
      </c>
      <c r="O817" s="18">
        <v>0.21521257542967739</v>
      </c>
      <c r="P817" s="18">
        <v>0.22002379987721871</v>
      </c>
      <c r="Q817" s="18">
        <v>0.27016061033547623</v>
      </c>
      <c r="R817" s="18">
        <v>0.355832491706289</v>
      </c>
      <c r="S817" s="18">
        <v>0.31410072027003438</v>
      </c>
      <c r="T817" s="18">
        <v>0.17292783147431651</v>
      </c>
      <c r="V817" s="18">
        <v>0.25780616157183511</v>
      </c>
      <c r="W817" s="18">
        <v>0.29149442413341192</v>
      </c>
      <c r="X817" s="18">
        <v>0.21602540561982189</v>
      </c>
      <c r="Y817" s="18">
        <v>0.26037990370913922</v>
      </c>
      <c r="Z817" s="18">
        <v>0.12883926462543349</v>
      </c>
      <c r="AA817" s="18">
        <v>0.1903706282638607</v>
      </c>
      <c r="AB817" s="18">
        <v>0.20484607779650421</v>
      </c>
      <c r="AC817" s="18">
        <v>0.14698556444929781</v>
      </c>
      <c r="AD817" s="18">
        <v>0.1953619680504341</v>
      </c>
      <c r="AF817" s="18">
        <v>0.28504959619831721</v>
      </c>
      <c r="AG817" s="18">
        <v>0.28395991862992842</v>
      </c>
      <c r="AH817" s="18">
        <v>0.26579982865204049</v>
      </c>
      <c r="AI817" s="18">
        <v>0.2271627481800983</v>
      </c>
      <c r="AJ817" s="18">
        <v>0.2223379369207486</v>
      </c>
      <c r="AK817" s="18">
        <v>0.22055380537253819</v>
      </c>
      <c r="AL817" s="18">
        <v>8.0360036152566205E-2</v>
      </c>
      <c r="AM817" s="18">
        <v>0.1775050198089603</v>
      </c>
      <c r="AO817" s="18">
        <v>0.29469034684341761</v>
      </c>
      <c r="AP817" s="18">
        <v>0.30624407096492501</v>
      </c>
      <c r="AQ817" s="18">
        <v>0.29271609547279798</v>
      </c>
      <c r="AR817" s="18">
        <v>0.21888088691882751</v>
      </c>
      <c r="AS817" s="18">
        <v>0.21785960075976679</v>
      </c>
      <c r="AT817" s="18">
        <v>0.25487891052511003</v>
      </c>
      <c r="AU817" s="18">
        <v>0.13009642858629861</v>
      </c>
      <c r="AV817" s="18">
        <v>0.12454619657796009</v>
      </c>
      <c r="AW817" s="18">
        <v>0.15827547008910839</v>
      </c>
    </row>
    <row r="818" spans="2:49" x14ac:dyDescent="0.35">
      <c r="B818" s="17" t="s">
        <v>319</v>
      </c>
      <c r="C818" s="18">
        <v>0.26428607294935058</v>
      </c>
      <c r="D818" s="18">
        <v>0.24408044283094399</v>
      </c>
      <c r="E818" s="18">
        <v>0.24886290598243449</v>
      </c>
      <c r="F818" s="18">
        <v>0.25581613529592889</v>
      </c>
      <c r="G818" s="18">
        <v>0.29069506447087662</v>
      </c>
      <c r="H818" s="18">
        <v>0.27624547940852262</v>
      </c>
      <c r="I818" s="18">
        <v>0.2650515989335761</v>
      </c>
      <c r="K818" s="18">
        <v>0.23949732021325859</v>
      </c>
      <c r="L818" s="18">
        <v>0.28658728191512262</v>
      </c>
      <c r="N818" s="18">
        <v>0.28758553538840759</v>
      </c>
      <c r="O818" s="18">
        <v>0.29109819215020899</v>
      </c>
      <c r="P818" s="18">
        <v>0.25449110010334181</v>
      </c>
      <c r="Q818" s="18">
        <v>0.26462345681963961</v>
      </c>
      <c r="R818" s="18">
        <v>0.18748199577117611</v>
      </c>
      <c r="S818" s="18">
        <v>7.4965774273022215E-2</v>
      </c>
      <c r="T818" s="18">
        <v>0.27919431255095728</v>
      </c>
      <c r="V818" s="18">
        <v>0.2416327556830945</v>
      </c>
      <c r="W818" s="18">
        <v>0.27049288692674073</v>
      </c>
      <c r="X818" s="18">
        <v>0.24028177405310161</v>
      </c>
      <c r="Y818" s="18">
        <v>0.1881706998144235</v>
      </c>
      <c r="Z818" s="18">
        <v>0.42510273903482498</v>
      </c>
      <c r="AA818" s="18">
        <v>0.26388053352790197</v>
      </c>
      <c r="AB818" s="18">
        <v>0.28727799379285229</v>
      </c>
      <c r="AC818" s="18">
        <v>0.2716231614595942</v>
      </c>
      <c r="AD818" s="18">
        <v>0.27721000398438589</v>
      </c>
      <c r="AF818" s="18">
        <v>0.2399568111288625</v>
      </c>
      <c r="AG818" s="18">
        <v>0.25492722508209192</v>
      </c>
      <c r="AH818" s="18">
        <v>0.22173502358114089</v>
      </c>
      <c r="AI818" s="18">
        <v>0.2253775250465862</v>
      </c>
      <c r="AJ818" s="18">
        <v>0.27947107519444703</v>
      </c>
      <c r="AK818" s="18">
        <v>0.26251151050751259</v>
      </c>
      <c r="AL818" s="18">
        <v>0.29308780083003139</v>
      </c>
      <c r="AM818" s="18">
        <v>0.31129020928584722</v>
      </c>
      <c r="AO818" s="18">
        <v>0.26645078025542102</v>
      </c>
      <c r="AP818" s="18">
        <v>0.2404913989665394</v>
      </c>
      <c r="AQ818" s="18">
        <v>0.21180741633983999</v>
      </c>
      <c r="AR818" s="18">
        <v>0.23692336992019999</v>
      </c>
      <c r="AS818" s="18">
        <v>0.28994358381005042</v>
      </c>
      <c r="AT818" s="18">
        <v>0.21596617739025181</v>
      </c>
      <c r="AU818" s="18">
        <v>0.30253028858495967</v>
      </c>
      <c r="AV818" s="18">
        <v>0.29981567539286808</v>
      </c>
      <c r="AW818" s="18">
        <v>0.32329543954649642</v>
      </c>
    </row>
    <row r="819" spans="2:49" x14ac:dyDescent="0.35">
      <c r="B819" s="17" t="s">
        <v>320</v>
      </c>
      <c r="C819" s="18">
        <v>0.1665908621434756</v>
      </c>
      <c r="D819" s="18">
        <v>0.15556808555200169</v>
      </c>
      <c r="E819" s="18">
        <v>0.11725159640891269</v>
      </c>
      <c r="F819" s="18">
        <v>0.1323246406311856</v>
      </c>
      <c r="G819" s="18">
        <v>0.1835335438608533</v>
      </c>
      <c r="H819" s="18">
        <v>0.19437626093780211</v>
      </c>
      <c r="I819" s="18">
        <v>0.20119918986862509</v>
      </c>
      <c r="K819" s="18">
        <v>0.1467902483486741</v>
      </c>
      <c r="L819" s="18">
        <v>0.1860623288353416</v>
      </c>
      <c r="N819" s="18">
        <v>0.1678752789780745</v>
      </c>
      <c r="O819" s="18">
        <v>0.15300706023834129</v>
      </c>
      <c r="P819" s="18">
        <v>0.17728223621950681</v>
      </c>
      <c r="Q819" s="18">
        <v>0.16639964184994999</v>
      </c>
      <c r="R819" s="18">
        <v>0.1934996939398046</v>
      </c>
      <c r="S819" s="18">
        <v>7.8479404662348096E-2</v>
      </c>
      <c r="T819" s="18">
        <v>0.17648952567540091</v>
      </c>
      <c r="V819" s="18">
        <v>0.17636058238918029</v>
      </c>
      <c r="W819" s="18">
        <v>0.14302994085742321</v>
      </c>
      <c r="X819" s="18">
        <v>0.26162010425680832</v>
      </c>
      <c r="Y819" s="18">
        <v>0.15059505615556271</v>
      </c>
      <c r="Z819" s="18">
        <v>0.16668164813173339</v>
      </c>
      <c r="AA819" s="18">
        <v>0.21885562833241851</v>
      </c>
      <c r="AB819" s="18">
        <v>0.16170821083505121</v>
      </c>
      <c r="AC819" s="18">
        <v>0.1698406895609933</v>
      </c>
      <c r="AD819" s="18">
        <v>0.1418764183911676</v>
      </c>
      <c r="AF819" s="18">
        <v>0.15698403599898811</v>
      </c>
      <c r="AG819" s="18">
        <v>0.15681381462145569</v>
      </c>
      <c r="AH819" s="18">
        <v>0.2479544025367727</v>
      </c>
      <c r="AI819" s="18">
        <v>0.13459744176080191</v>
      </c>
      <c r="AJ819" s="18">
        <v>0.1788395372345877</v>
      </c>
      <c r="AK819" s="18">
        <v>0.1304753087916066</v>
      </c>
      <c r="AL819" s="18">
        <v>0.20634779646689019</v>
      </c>
      <c r="AM819" s="18">
        <v>0.16702183105016449</v>
      </c>
      <c r="AO819" s="18">
        <v>0.15931336113868</v>
      </c>
      <c r="AP819" s="18">
        <v>0.1512013615333834</v>
      </c>
      <c r="AQ819" s="18">
        <v>0.23114486866620279</v>
      </c>
      <c r="AR819" s="18">
        <v>0.15700864296729619</v>
      </c>
      <c r="AS819" s="18">
        <v>0.17350389782841641</v>
      </c>
      <c r="AT819" s="18">
        <v>0.17517060007041499</v>
      </c>
      <c r="AU819" s="18">
        <v>0.1653808438660444</v>
      </c>
      <c r="AV819" s="18">
        <v>0.16418418000239079</v>
      </c>
      <c r="AW819" s="18">
        <v>0.1809719171108225</v>
      </c>
    </row>
    <row r="820" spans="2:49" x14ac:dyDescent="0.35">
      <c r="B820" s="17" t="s">
        <v>321</v>
      </c>
      <c r="C820" s="18">
        <v>0.17339745451497121</v>
      </c>
      <c r="D820" s="18">
        <v>0.1625489751117635</v>
      </c>
      <c r="E820" s="18">
        <v>0.1158244982748648</v>
      </c>
      <c r="F820" s="18">
        <v>0.13316779891381311</v>
      </c>
      <c r="G820" s="18">
        <v>0.17060521476822521</v>
      </c>
      <c r="H820" s="18">
        <v>0.21132478816397279</v>
      </c>
      <c r="I820" s="18">
        <v>0.2239383553324665</v>
      </c>
      <c r="K820" s="18">
        <v>0.1661759913604049</v>
      </c>
      <c r="L820" s="18">
        <v>0.1792494864488362</v>
      </c>
      <c r="N820" s="18">
        <v>0.1914397290851878</v>
      </c>
      <c r="O820" s="18">
        <v>0.19482191405525789</v>
      </c>
      <c r="P820" s="18">
        <v>0.196131595360725</v>
      </c>
      <c r="Q820" s="18">
        <v>0.16650109589030099</v>
      </c>
      <c r="R820" s="18">
        <v>0.10519509565856749</v>
      </c>
      <c r="S820" s="18">
        <v>0.13630272094753271</v>
      </c>
      <c r="T820" s="18">
        <v>0.1113432744515984</v>
      </c>
      <c r="V820" s="18">
        <v>0.18101956437102121</v>
      </c>
      <c r="W820" s="18">
        <v>0.12629475240753421</v>
      </c>
      <c r="X820" s="18">
        <v>0.14916400732381219</v>
      </c>
      <c r="Y820" s="18">
        <v>0.27385748019672052</v>
      </c>
      <c r="Z820" s="18">
        <v>0.27937634820800827</v>
      </c>
      <c r="AA820" s="18">
        <v>0.21444613526480441</v>
      </c>
      <c r="AB820" s="18">
        <v>0.18511271365698151</v>
      </c>
      <c r="AC820" s="18">
        <v>0.13559675236380561</v>
      </c>
      <c r="AD820" s="18">
        <v>0.29119867688482359</v>
      </c>
      <c r="AF820" s="18">
        <v>0.1709463628046336</v>
      </c>
      <c r="AG820" s="18">
        <v>0.12846236656102919</v>
      </c>
      <c r="AH820" s="18">
        <v>0.1703382526386106</v>
      </c>
      <c r="AI820" s="18">
        <v>0.25931692258700278</v>
      </c>
      <c r="AJ820" s="18">
        <v>0.21913682560455749</v>
      </c>
      <c r="AK820" s="18">
        <v>0.16673526605718089</v>
      </c>
      <c r="AL820" s="18">
        <v>7.4119911771542535E-2</v>
      </c>
      <c r="AM820" s="18">
        <v>0.20407362284548111</v>
      </c>
      <c r="AO820" s="18">
        <v>0.1371421700502212</v>
      </c>
      <c r="AP820" s="18">
        <v>0.1187419175608171</v>
      </c>
      <c r="AQ820" s="18">
        <v>0.17792193798678721</v>
      </c>
      <c r="AR820" s="18">
        <v>0.27672645688566488</v>
      </c>
      <c r="AS820" s="18">
        <v>0.1858768940567069</v>
      </c>
      <c r="AT820" s="18">
        <v>0.15296829995673411</v>
      </c>
      <c r="AU820" s="18">
        <v>0.2134601111945926</v>
      </c>
      <c r="AV820" s="18">
        <v>0.18449663779207739</v>
      </c>
      <c r="AW820" s="18">
        <v>0.27879212386327329</v>
      </c>
    </row>
    <row r="821" spans="2:49" x14ac:dyDescent="0.35">
      <c r="B821" s="17" t="s">
        <v>140</v>
      </c>
      <c r="C821" s="18">
        <v>6.2267110141720643E-2</v>
      </c>
      <c r="D821" s="18">
        <v>7.7105102025301214E-2</v>
      </c>
      <c r="E821" s="18">
        <v>6.0552065900776338E-2</v>
      </c>
      <c r="F821" s="18">
        <v>7.7822347435692232E-2</v>
      </c>
      <c r="G821" s="18">
        <v>5.3903783084464328E-2</v>
      </c>
      <c r="H821" s="18">
        <v>6.4875718291729792E-2</v>
      </c>
      <c r="I821" s="18">
        <v>4.9470874113106307E-2</v>
      </c>
      <c r="K821" s="18">
        <v>4.8039621980085191E-2</v>
      </c>
      <c r="L821" s="18">
        <v>7.487379992987539E-2</v>
      </c>
      <c r="N821" s="18">
        <v>7.0966191867358933E-2</v>
      </c>
      <c r="O821" s="18">
        <v>7.0114187098776551E-2</v>
      </c>
      <c r="P821" s="18">
        <v>5.0665162898599278E-2</v>
      </c>
      <c r="Q821" s="18">
        <v>4.3222824497415192E-2</v>
      </c>
      <c r="R821" s="18">
        <v>4.0727038076495942E-2</v>
      </c>
      <c r="S821" s="18">
        <v>4.8739211717628503E-2</v>
      </c>
      <c r="T821" s="18">
        <v>0.1869946102622915</v>
      </c>
      <c r="V821" s="18">
        <v>3.4939350813016037E-2</v>
      </c>
      <c r="W821" s="18">
        <v>5.3871388458731309E-2</v>
      </c>
      <c r="X821" s="18">
        <v>6.2318232303548417E-2</v>
      </c>
      <c r="Y821" s="18">
        <v>4.2925187818872758E-2</v>
      </c>
      <c r="Z821" s="18">
        <v>0</v>
      </c>
      <c r="AA821" s="18">
        <v>6.8503377233214341E-2</v>
      </c>
      <c r="AB821" s="18">
        <v>0.1037161491582302</v>
      </c>
      <c r="AC821" s="18">
        <v>0.2481756802540242</v>
      </c>
      <c r="AD821" s="18">
        <v>1.4217570179927429E-2</v>
      </c>
      <c r="AF821" s="18">
        <v>4.1920989342383579E-2</v>
      </c>
      <c r="AG821" s="18">
        <v>4.6221056549036417E-2</v>
      </c>
      <c r="AH821" s="18">
        <v>4.5971087981574392E-2</v>
      </c>
      <c r="AI821" s="18">
        <v>7.050908582331597E-2</v>
      </c>
      <c r="AJ821" s="18">
        <v>2.7350294276916619E-2</v>
      </c>
      <c r="AK821" s="18">
        <v>0.127604910824797</v>
      </c>
      <c r="AL821" s="18">
        <v>0.33041620107753611</v>
      </c>
      <c r="AM821" s="18">
        <v>9.6253948373227427E-2</v>
      </c>
      <c r="AO821" s="18">
        <v>4.3236429780597503E-2</v>
      </c>
      <c r="AP821" s="18">
        <v>5.2498261264705033E-2</v>
      </c>
      <c r="AQ821" s="18">
        <v>1.6398092040568059E-2</v>
      </c>
      <c r="AR821" s="18">
        <v>5.481735294157096E-2</v>
      </c>
      <c r="AS821" s="18">
        <v>4.1938831848794787E-2</v>
      </c>
      <c r="AT821" s="18">
        <v>7.4894508937628376E-2</v>
      </c>
      <c r="AU821" s="18">
        <v>0.1459340138999769</v>
      </c>
      <c r="AV821" s="18">
        <v>0.20049140755742789</v>
      </c>
      <c r="AW821" s="18">
        <v>0</v>
      </c>
    </row>
    <row r="823" spans="2:49" ht="58" x14ac:dyDescent="0.35">
      <c r="B823" s="14" t="s">
        <v>325</v>
      </c>
    </row>
    <row r="824" spans="2:49" x14ac:dyDescent="0.35">
      <c r="B824" s="15" t="s">
        <v>18</v>
      </c>
    </row>
    <row r="825" spans="2:49" x14ac:dyDescent="0.35">
      <c r="B825" s="11" t="s">
        <v>59</v>
      </c>
      <c r="C825" s="16">
        <v>2028</v>
      </c>
      <c r="D825" s="16">
        <v>248</v>
      </c>
      <c r="E825" s="16">
        <v>354</v>
      </c>
      <c r="F825" s="16">
        <v>365</v>
      </c>
      <c r="G825" s="16">
        <v>348</v>
      </c>
      <c r="H825" s="16">
        <v>295</v>
      </c>
      <c r="I825" s="16">
        <v>418</v>
      </c>
      <c r="K825" s="16">
        <v>1004</v>
      </c>
      <c r="L825" s="16">
        <v>1018</v>
      </c>
      <c r="N825" s="16">
        <v>515</v>
      </c>
      <c r="O825" s="16">
        <v>455</v>
      </c>
      <c r="P825" s="16">
        <v>200</v>
      </c>
      <c r="Q825" s="16">
        <v>507</v>
      </c>
      <c r="R825" s="16">
        <v>238</v>
      </c>
      <c r="S825" s="16">
        <v>44</v>
      </c>
      <c r="T825" s="16">
        <v>69</v>
      </c>
      <c r="V825" s="16">
        <v>565</v>
      </c>
      <c r="W825" s="16">
        <v>604</v>
      </c>
      <c r="X825" s="16">
        <v>114</v>
      </c>
      <c r="Y825" s="16">
        <v>70</v>
      </c>
      <c r="Z825" s="16">
        <v>36</v>
      </c>
      <c r="AA825" s="16">
        <v>44</v>
      </c>
      <c r="AB825" s="16">
        <v>442</v>
      </c>
      <c r="AC825" s="16">
        <v>63</v>
      </c>
      <c r="AD825" s="16">
        <v>90</v>
      </c>
      <c r="AF825" s="16">
        <v>336</v>
      </c>
      <c r="AG825" s="16">
        <v>677</v>
      </c>
      <c r="AH825" s="16">
        <v>121</v>
      </c>
      <c r="AI825" s="16">
        <v>125</v>
      </c>
      <c r="AJ825" s="16">
        <v>261</v>
      </c>
      <c r="AK825" s="16">
        <v>43</v>
      </c>
      <c r="AL825" s="16">
        <v>45</v>
      </c>
      <c r="AM825" s="16">
        <v>420</v>
      </c>
      <c r="AO825" s="16">
        <v>312</v>
      </c>
      <c r="AP825" s="16">
        <v>557</v>
      </c>
      <c r="AQ825" s="16">
        <v>134</v>
      </c>
      <c r="AR825" s="16">
        <v>212</v>
      </c>
      <c r="AS825" s="16">
        <v>419</v>
      </c>
      <c r="AT825" s="16">
        <v>33</v>
      </c>
      <c r="AU825" s="16">
        <v>137</v>
      </c>
      <c r="AV825" s="16">
        <v>147</v>
      </c>
      <c r="AW825" s="16">
        <v>77</v>
      </c>
    </row>
    <row r="826" spans="2:49" x14ac:dyDescent="0.35">
      <c r="B826" s="12" t="s">
        <v>60</v>
      </c>
      <c r="C826" s="16">
        <v>2032</v>
      </c>
      <c r="D826" s="16">
        <v>215</v>
      </c>
      <c r="E826" s="16">
        <v>345</v>
      </c>
      <c r="F826" s="16">
        <v>345</v>
      </c>
      <c r="G826" s="16">
        <v>314</v>
      </c>
      <c r="H826" s="16">
        <v>328</v>
      </c>
      <c r="I826" s="16">
        <v>485</v>
      </c>
      <c r="K826" s="16">
        <v>981</v>
      </c>
      <c r="L826" s="16">
        <v>1045</v>
      </c>
      <c r="N826" s="16">
        <v>540</v>
      </c>
      <c r="O826" s="16">
        <v>458</v>
      </c>
      <c r="P826" s="16">
        <v>208</v>
      </c>
      <c r="Q826" s="16">
        <v>495</v>
      </c>
      <c r="R826" s="16">
        <v>222</v>
      </c>
      <c r="S826" s="16">
        <v>37</v>
      </c>
      <c r="T826" s="16">
        <v>71</v>
      </c>
      <c r="V826" s="16">
        <v>598</v>
      </c>
      <c r="W826" s="16">
        <v>590</v>
      </c>
      <c r="X826" s="16">
        <v>115</v>
      </c>
      <c r="Y826" s="16">
        <v>67</v>
      </c>
      <c r="Z826" s="16">
        <v>39</v>
      </c>
      <c r="AA826" s="16">
        <v>44</v>
      </c>
      <c r="AB826" s="16">
        <v>427</v>
      </c>
      <c r="AC826" s="16">
        <v>61</v>
      </c>
      <c r="AD826" s="16">
        <v>90</v>
      </c>
      <c r="AF826" s="16">
        <v>355</v>
      </c>
      <c r="AG826" s="16">
        <v>660</v>
      </c>
      <c r="AH826" s="16">
        <v>123</v>
      </c>
      <c r="AI826" s="16">
        <v>120</v>
      </c>
      <c r="AJ826" s="16">
        <v>274</v>
      </c>
      <c r="AK826" s="16">
        <v>44</v>
      </c>
      <c r="AL826" s="16">
        <v>43</v>
      </c>
      <c r="AM826" s="16">
        <v>413</v>
      </c>
      <c r="AO826" s="16">
        <v>321</v>
      </c>
      <c r="AP826" s="16">
        <v>538</v>
      </c>
      <c r="AQ826" s="16">
        <v>134</v>
      </c>
      <c r="AR826" s="16">
        <v>200</v>
      </c>
      <c r="AS826" s="16">
        <v>442</v>
      </c>
      <c r="AT826" s="16">
        <v>36</v>
      </c>
      <c r="AU826" s="16">
        <v>136</v>
      </c>
      <c r="AV826" s="16">
        <v>151</v>
      </c>
      <c r="AW826" s="16">
        <v>75</v>
      </c>
    </row>
    <row r="827" spans="2:49" x14ac:dyDescent="0.35">
      <c r="B827" s="17" t="s">
        <v>326</v>
      </c>
      <c r="C827" s="18">
        <v>0.36375107547207008</v>
      </c>
      <c r="D827" s="18">
        <v>0.45763941056529017</v>
      </c>
      <c r="E827" s="18">
        <v>0.42542808916302122</v>
      </c>
      <c r="F827" s="18">
        <v>0.38566103590543571</v>
      </c>
      <c r="G827" s="18">
        <v>0.32745507269200308</v>
      </c>
      <c r="H827" s="18">
        <v>0.36187769311039641</v>
      </c>
      <c r="I827" s="18">
        <v>0.28738357630312161</v>
      </c>
      <c r="K827" s="18">
        <v>0.38440374114594189</v>
      </c>
      <c r="L827" s="18">
        <v>0.3428857433901889</v>
      </c>
      <c r="N827" s="18">
        <v>0.34107454177457569</v>
      </c>
      <c r="O827" s="18">
        <v>0.36293475575324258</v>
      </c>
      <c r="P827" s="18">
        <v>0.37726953963681858</v>
      </c>
      <c r="Q827" s="18">
        <v>0.37713644384253248</v>
      </c>
      <c r="R827" s="18">
        <v>0.41081504262163981</v>
      </c>
      <c r="S827" s="18">
        <v>0.40224364001311108</v>
      </c>
      <c r="T827" s="18">
        <v>0.2410467861661906</v>
      </c>
      <c r="V827" s="18">
        <v>0.33583957267490427</v>
      </c>
      <c r="W827" s="18">
        <v>0.3737847706224936</v>
      </c>
      <c r="X827" s="18">
        <v>0.3748643397000897</v>
      </c>
      <c r="Y827" s="18">
        <v>0.57156101954640326</v>
      </c>
      <c r="Z827" s="18">
        <v>0.51404832553167867</v>
      </c>
      <c r="AA827" s="18">
        <v>0.33745807327193672</v>
      </c>
      <c r="AB827" s="18">
        <v>0.37631806819299141</v>
      </c>
      <c r="AC827" s="18">
        <v>0.16344739738360051</v>
      </c>
      <c r="AD827" s="18">
        <v>0.33960710590500742</v>
      </c>
      <c r="AF827" s="18">
        <v>0.32440594228589331</v>
      </c>
      <c r="AG827" s="18">
        <v>0.37327580017265799</v>
      </c>
      <c r="AH827" s="18">
        <v>0.34407993973024242</v>
      </c>
      <c r="AI827" s="18">
        <v>0.48058584253905789</v>
      </c>
      <c r="AJ827" s="18">
        <v>0.37577460037721172</v>
      </c>
      <c r="AK827" s="18">
        <v>0.49805043634588508</v>
      </c>
      <c r="AL827" s="18">
        <v>0.28993599772410228</v>
      </c>
      <c r="AM827" s="18">
        <v>0.33985455920211621</v>
      </c>
      <c r="AO827" s="18">
        <v>0.34850960051151242</v>
      </c>
      <c r="AP827" s="18">
        <v>0.363806799278447</v>
      </c>
      <c r="AQ827" s="18">
        <v>0.32859289359377353</v>
      </c>
      <c r="AR827" s="18">
        <v>0.49048767630476819</v>
      </c>
      <c r="AS827" s="18">
        <v>0.34192618136063913</v>
      </c>
      <c r="AT827" s="18">
        <v>0.4595086170038637</v>
      </c>
      <c r="AU827" s="18">
        <v>0.36703373051031429</v>
      </c>
      <c r="AV827" s="18">
        <v>0.27829416834996962</v>
      </c>
      <c r="AW827" s="18">
        <v>0.40235129664193042</v>
      </c>
    </row>
    <row r="828" spans="2:49" x14ac:dyDescent="0.35">
      <c r="B828" s="17" t="s">
        <v>327</v>
      </c>
      <c r="C828" s="18">
        <v>0.26769877170336881</v>
      </c>
      <c r="D828" s="18">
        <v>0.24241227768432241</v>
      </c>
      <c r="E828" s="18">
        <v>0.25697701825315328</v>
      </c>
      <c r="F828" s="18">
        <v>0.24181149167316721</v>
      </c>
      <c r="G828" s="18">
        <v>0.25243310514492678</v>
      </c>
      <c r="H828" s="18">
        <v>0.26334763038309689</v>
      </c>
      <c r="I828" s="18">
        <v>0.31781929682946869</v>
      </c>
      <c r="K828" s="18">
        <v>0.31044087869880471</v>
      </c>
      <c r="L828" s="18">
        <v>0.22898985129516691</v>
      </c>
      <c r="N828" s="18">
        <v>0.25884681996905179</v>
      </c>
      <c r="O828" s="18">
        <v>0.2367036751646141</v>
      </c>
      <c r="P828" s="18">
        <v>0.26736749929018788</v>
      </c>
      <c r="Q828" s="18">
        <v>0.30215875538830611</v>
      </c>
      <c r="R828" s="18">
        <v>0.28946461690011299</v>
      </c>
      <c r="S828" s="18">
        <v>0.27952011734472199</v>
      </c>
      <c r="T828" s="18">
        <v>0.22162261148010029</v>
      </c>
      <c r="V828" s="18">
        <v>0.3227039898466762</v>
      </c>
      <c r="W828" s="18">
        <v>0.27390755439711578</v>
      </c>
      <c r="X828" s="18">
        <v>0.20547858977292871</v>
      </c>
      <c r="Y828" s="18">
        <v>0.21370904991340581</v>
      </c>
      <c r="Z828" s="18">
        <v>0.24263506348189531</v>
      </c>
      <c r="AA828" s="18">
        <v>0.24787373992251491</v>
      </c>
      <c r="AB828" s="18">
        <v>0.2086510672756566</v>
      </c>
      <c r="AC828" s="18">
        <v>0.24622246035760281</v>
      </c>
      <c r="AD828" s="18">
        <v>0.29607094829054331</v>
      </c>
      <c r="AF828" s="18">
        <v>0.33291784394731738</v>
      </c>
      <c r="AG828" s="18">
        <v>0.2877192085725892</v>
      </c>
      <c r="AH828" s="18">
        <v>0.28377347501271838</v>
      </c>
      <c r="AI828" s="18">
        <v>0.2108636869333558</v>
      </c>
      <c r="AJ828" s="18">
        <v>0.26735362210627828</v>
      </c>
      <c r="AK828" s="18">
        <v>0.21002508031388359</v>
      </c>
      <c r="AL828" s="18">
        <v>0.1496535714473104</v>
      </c>
      <c r="AM828" s="18">
        <v>0.20983720267557429</v>
      </c>
      <c r="AO828" s="18">
        <v>0.3010937240034548</v>
      </c>
      <c r="AP828" s="18">
        <v>0.30131955142676259</v>
      </c>
      <c r="AQ828" s="18">
        <v>0.28950738711726332</v>
      </c>
      <c r="AR828" s="18">
        <v>0.19052638441634609</v>
      </c>
      <c r="AS828" s="18">
        <v>0.28863520931884878</v>
      </c>
      <c r="AT828" s="18">
        <v>0.26015462881392071</v>
      </c>
      <c r="AU828" s="18">
        <v>0.15058705171482109</v>
      </c>
      <c r="AV828" s="18">
        <v>0.2312475331029801</v>
      </c>
      <c r="AW828" s="18">
        <v>0.2157255005486382</v>
      </c>
    </row>
    <row r="829" spans="2:49" x14ac:dyDescent="0.35">
      <c r="B829" s="17" t="s">
        <v>80</v>
      </c>
      <c r="C829" s="18">
        <v>0.36855015282456111</v>
      </c>
      <c r="D829" s="18">
        <v>0.29994831175038739</v>
      </c>
      <c r="E829" s="18">
        <v>0.31759489258382562</v>
      </c>
      <c r="F829" s="18">
        <v>0.37252747242139689</v>
      </c>
      <c r="G829" s="18">
        <v>0.4201118221630703</v>
      </c>
      <c r="H829" s="18">
        <v>0.37477467650650659</v>
      </c>
      <c r="I829" s="18">
        <v>0.39479712686740959</v>
      </c>
      <c r="K829" s="18">
        <v>0.30515538015525351</v>
      </c>
      <c r="L829" s="18">
        <v>0.42812440531464407</v>
      </c>
      <c r="N829" s="18">
        <v>0.4000786382563723</v>
      </c>
      <c r="O829" s="18">
        <v>0.40036156908214321</v>
      </c>
      <c r="P829" s="18">
        <v>0.35536296107299342</v>
      </c>
      <c r="Q829" s="18">
        <v>0.32070480076916119</v>
      </c>
      <c r="R829" s="18">
        <v>0.29972034047824719</v>
      </c>
      <c r="S829" s="18">
        <v>0.31823624264216682</v>
      </c>
      <c r="T829" s="18">
        <v>0.53733060235370922</v>
      </c>
      <c r="V829" s="18">
        <v>0.34145643747841942</v>
      </c>
      <c r="W829" s="18">
        <v>0.35230767498039078</v>
      </c>
      <c r="X829" s="18">
        <v>0.41965707052698159</v>
      </c>
      <c r="Y829" s="18">
        <v>0.21472993054019121</v>
      </c>
      <c r="Z829" s="18">
        <v>0.24331661098642621</v>
      </c>
      <c r="AA829" s="18">
        <v>0.41466818680554851</v>
      </c>
      <c r="AB829" s="18">
        <v>0.41503086453135218</v>
      </c>
      <c r="AC829" s="18">
        <v>0.59033014225879654</v>
      </c>
      <c r="AD829" s="18">
        <v>0.36432194580444921</v>
      </c>
      <c r="AF829" s="18">
        <v>0.34267621376678942</v>
      </c>
      <c r="AG829" s="18">
        <v>0.33900499125475297</v>
      </c>
      <c r="AH829" s="18">
        <v>0.37214658525703898</v>
      </c>
      <c r="AI829" s="18">
        <v>0.30855047052758638</v>
      </c>
      <c r="AJ829" s="18">
        <v>0.35687177751651011</v>
      </c>
      <c r="AK829" s="18">
        <v>0.29192448334023152</v>
      </c>
      <c r="AL829" s="18">
        <v>0.56041043082858732</v>
      </c>
      <c r="AM829" s="18">
        <v>0.45030823812230952</v>
      </c>
      <c r="AO829" s="18">
        <v>0.35039667548503289</v>
      </c>
      <c r="AP829" s="18">
        <v>0.33487364929479058</v>
      </c>
      <c r="AQ829" s="18">
        <v>0.38189971928896321</v>
      </c>
      <c r="AR829" s="18">
        <v>0.31898593927888558</v>
      </c>
      <c r="AS829" s="18">
        <v>0.36943860932051198</v>
      </c>
      <c r="AT829" s="18">
        <v>0.28033675418221571</v>
      </c>
      <c r="AU829" s="18">
        <v>0.48237921777486459</v>
      </c>
      <c r="AV829" s="18">
        <v>0.49045829854705042</v>
      </c>
      <c r="AW829" s="18">
        <v>0.38192320280943121</v>
      </c>
    </row>
    <row r="831" spans="2:49" ht="58" x14ac:dyDescent="0.35">
      <c r="B831" s="14" t="s">
        <v>328</v>
      </c>
    </row>
    <row r="832" spans="2:49" x14ac:dyDescent="0.35">
      <c r="B832" s="15" t="s">
        <v>18</v>
      </c>
    </row>
    <row r="833" spans="2:49" x14ac:dyDescent="0.35">
      <c r="B833" s="11" t="s">
        <v>59</v>
      </c>
      <c r="C833" s="16">
        <v>2028</v>
      </c>
      <c r="D833" s="16">
        <v>248</v>
      </c>
      <c r="E833" s="16">
        <v>354</v>
      </c>
      <c r="F833" s="16">
        <v>365</v>
      </c>
      <c r="G833" s="16">
        <v>348</v>
      </c>
      <c r="H833" s="16">
        <v>295</v>
      </c>
      <c r="I833" s="16">
        <v>418</v>
      </c>
      <c r="K833" s="16">
        <v>1004</v>
      </c>
      <c r="L833" s="16">
        <v>1018</v>
      </c>
      <c r="N833" s="16">
        <v>515</v>
      </c>
      <c r="O833" s="16">
        <v>455</v>
      </c>
      <c r="P833" s="16">
        <v>200</v>
      </c>
      <c r="Q833" s="16">
        <v>507</v>
      </c>
      <c r="R833" s="16">
        <v>238</v>
      </c>
      <c r="S833" s="16">
        <v>44</v>
      </c>
      <c r="T833" s="16">
        <v>69</v>
      </c>
      <c r="V833" s="16">
        <v>565</v>
      </c>
      <c r="W833" s="16">
        <v>604</v>
      </c>
      <c r="X833" s="16">
        <v>114</v>
      </c>
      <c r="Y833" s="16">
        <v>70</v>
      </c>
      <c r="Z833" s="16">
        <v>36</v>
      </c>
      <c r="AA833" s="16">
        <v>44</v>
      </c>
      <c r="AB833" s="16">
        <v>442</v>
      </c>
      <c r="AC833" s="16">
        <v>63</v>
      </c>
      <c r="AD833" s="16">
        <v>90</v>
      </c>
      <c r="AF833" s="16">
        <v>336</v>
      </c>
      <c r="AG833" s="16">
        <v>677</v>
      </c>
      <c r="AH833" s="16">
        <v>121</v>
      </c>
      <c r="AI833" s="16">
        <v>125</v>
      </c>
      <c r="AJ833" s="16">
        <v>261</v>
      </c>
      <c r="AK833" s="16">
        <v>43</v>
      </c>
      <c r="AL833" s="16">
        <v>45</v>
      </c>
      <c r="AM833" s="16">
        <v>420</v>
      </c>
      <c r="AO833" s="16">
        <v>312</v>
      </c>
      <c r="AP833" s="16">
        <v>557</v>
      </c>
      <c r="AQ833" s="16">
        <v>134</v>
      </c>
      <c r="AR833" s="16">
        <v>212</v>
      </c>
      <c r="AS833" s="16">
        <v>419</v>
      </c>
      <c r="AT833" s="16">
        <v>33</v>
      </c>
      <c r="AU833" s="16">
        <v>137</v>
      </c>
      <c r="AV833" s="16">
        <v>147</v>
      </c>
      <c r="AW833" s="16">
        <v>77</v>
      </c>
    </row>
    <row r="834" spans="2:49" x14ac:dyDescent="0.35">
      <c r="B834" s="12" t="s">
        <v>60</v>
      </c>
      <c r="C834" s="16">
        <v>2032</v>
      </c>
      <c r="D834" s="16">
        <v>215</v>
      </c>
      <c r="E834" s="16">
        <v>345</v>
      </c>
      <c r="F834" s="16">
        <v>345</v>
      </c>
      <c r="G834" s="16">
        <v>314</v>
      </c>
      <c r="H834" s="16">
        <v>328</v>
      </c>
      <c r="I834" s="16">
        <v>485</v>
      </c>
      <c r="K834" s="16">
        <v>981</v>
      </c>
      <c r="L834" s="16">
        <v>1045</v>
      </c>
      <c r="N834" s="16">
        <v>540</v>
      </c>
      <c r="O834" s="16">
        <v>458</v>
      </c>
      <c r="P834" s="16">
        <v>208</v>
      </c>
      <c r="Q834" s="16">
        <v>495</v>
      </c>
      <c r="R834" s="16">
        <v>222</v>
      </c>
      <c r="S834" s="16">
        <v>37</v>
      </c>
      <c r="T834" s="16">
        <v>71</v>
      </c>
      <c r="V834" s="16">
        <v>598</v>
      </c>
      <c r="W834" s="16">
        <v>590</v>
      </c>
      <c r="X834" s="16">
        <v>115</v>
      </c>
      <c r="Y834" s="16">
        <v>67</v>
      </c>
      <c r="Z834" s="16">
        <v>39</v>
      </c>
      <c r="AA834" s="16">
        <v>44</v>
      </c>
      <c r="AB834" s="16">
        <v>427</v>
      </c>
      <c r="AC834" s="16">
        <v>61</v>
      </c>
      <c r="AD834" s="16">
        <v>90</v>
      </c>
      <c r="AF834" s="16">
        <v>355</v>
      </c>
      <c r="AG834" s="16">
        <v>660</v>
      </c>
      <c r="AH834" s="16">
        <v>123</v>
      </c>
      <c r="AI834" s="16">
        <v>120</v>
      </c>
      <c r="AJ834" s="16">
        <v>274</v>
      </c>
      <c r="AK834" s="16">
        <v>44</v>
      </c>
      <c r="AL834" s="16">
        <v>43</v>
      </c>
      <c r="AM834" s="16">
        <v>413</v>
      </c>
      <c r="AO834" s="16">
        <v>321</v>
      </c>
      <c r="AP834" s="16">
        <v>538</v>
      </c>
      <c r="AQ834" s="16">
        <v>134</v>
      </c>
      <c r="AR834" s="16">
        <v>200</v>
      </c>
      <c r="AS834" s="16">
        <v>442</v>
      </c>
      <c r="AT834" s="16">
        <v>36</v>
      </c>
      <c r="AU834" s="16">
        <v>136</v>
      </c>
      <c r="AV834" s="16">
        <v>151</v>
      </c>
      <c r="AW834" s="16">
        <v>75</v>
      </c>
    </row>
    <row r="835" spans="2:49" x14ac:dyDescent="0.35">
      <c r="B835" s="17" t="s">
        <v>326</v>
      </c>
      <c r="C835" s="18">
        <v>0.51748045187650593</v>
      </c>
      <c r="D835" s="18">
        <v>0.54123113371844733</v>
      </c>
      <c r="E835" s="18">
        <v>0.41634565445869393</v>
      </c>
      <c r="F835" s="18">
        <v>0.44714275579226581</v>
      </c>
      <c r="G835" s="18">
        <v>0.46649228445339219</v>
      </c>
      <c r="H835" s="18">
        <v>0.559405836083398</v>
      </c>
      <c r="I835" s="18">
        <v>0.63362146815419107</v>
      </c>
      <c r="K835" s="18">
        <v>0.55317474836927616</v>
      </c>
      <c r="L835" s="18">
        <v>0.48416940301016331</v>
      </c>
      <c r="N835" s="18">
        <v>0.47805407831738778</v>
      </c>
      <c r="O835" s="18">
        <v>0.52890807201673518</v>
      </c>
      <c r="P835" s="18">
        <v>0.52624143565700621</v>
      </c>
      <c r="Q835" s="18">
        <v>0.57096108030750181</v>
      </c>
      <c r="R835" s="18">
        <v>0.5477439271702782</v>
      </c>
      <c r="S835" s="18">
        <v>0.51473505936216413</v>
      </c>
      <c r="T835" s="18">
        <v>0.25122839567206429</v>
      </c>
      <c r="V835" s="18">
        <v>0.56413924057473008</v>
      </c>
      <c r="W835" s="18">
        <v>0.49337371533349528</v>
      </c>
      <c r="X835" s="18">
        <v>0.61896456923789023</v>
      </c>
      <c r="Y835" s="18">
        <v>0.62312394005768335</v>
      </c>
      <c r="Z835" s="18">
        <v>0.5319156422129917</v>
      </c>
      <c r="AA835" s="18">
        <v>0.56736310767522435</v>
      </c>
      <c r="AB835" s="18">
        <v>0.48856459037400418</v>
      </c>
      <c r="AC835" s="18">
        <v>0.2503558556866014</v>
      </c>
      <c r="AD835" s="18">
        <v>0.4457204356793944</v>
      </c>
      <c r="AF835" s="18">
        <v>0.53934186466862821</v>
      </c>
      <c r="AG835" s="18">
        <v>0.52802126214678125</v>
      </c>
      <c r="AH835" s="18">
        <v>0.61766519182989021</v>
      </c>
      <c r="AI835" s="18">
        <v>0.64147509607168163</v>
      </c>
      <c r="AJ835" s="18">
        <v>0.52115172393049702</v>
      </c>
      <c r="AK835" s="18">
        <v>0.4783417816279138</v>
      </c>
      <c r="AL835" s="18">
        <v>0.14440673816539679</v>
      </c>
      <c r="AM835" s="18">
        <v>0.45650118493685649</v>
      </c>
      <c r="AO835" s="18">
        <v>0.5208782724123181</v>
      </c>
      <c r="AP835" s="18">
        <v>0.50164877303075406</v>
      </c>
      <c r="AQ835" s="18">
        <v>0.59885958328223854</v>
      </c>
      <c r="AR835" s="18">
        <v>0.64028067199754957</v>
      </c>
      <c r="AS835" s="18">
        <v>0.47945108650009333</v>
      </c>
      <c r="AT835" s="18">
        <v>0.52190053812359394</v>
      </c>
      <c r="AU835" s="18">
        <v>0.43640561822310242</v>
      </c>
      <c r="AV835" s="18">
        <v>0.45733030678385289</v>
      </c>
      <c r="AW835" s="18">
        <v>0.63432780724989812</v>
      </c>
    </row>
    <row r="836" spans="2:49" x14ac:dyDescent="0.35">
      <c r="B836" s="17" t="s">
        <v>327</v>
      </c>
      <c r="C836" s="18">
        <v>0.20469143134851189</v>
      </c>
      <c r="D836" s="18">
        <v>0.26195645192343858</v>
      </c>
      <c r="E836" s="18">
        <v>0.2923645301998492</v>
      </c>
      <c r="F836" s="18">
        <v>0.2106985187875127</v>
      </c>
      <c r="G836" s="18">
        <v>0.18507613101167419</v>
      </c>
      <c r="H836" s="18">
        <v>0.1835859216572871</v>
      </c>
      <c r="I836" s="18">
        <v>0.1396341174251324</v>
      </c>
      <c r="K836" s="18">
        <v>0.23063332642127549</v>
      </c>
      <c r="L836" s="18">
        <v>0.18048634124629839</v>
      </c>
      <c r="N836" s="18">
        <v>0.20038348220975619</v>
      </c>
      <c r="O836" s="18">
        <v>0.20637046815846249</v>
      </c>
      <c r="P836" s="18">
        <v>0.18823955292240879</v>
      </c>
      <c r="Q836" s="18">
        <v>0.20373243792290299</v>
      </c>
      <c r="R836" s="18">
        <v>0.22711991023182471</v>
      </c>
      <c r="S836" s="18">
        <v>0.31614523592465499</v>
      </c>
      <c r="T836" s="18">
        <v>0.1531101665422131</v>
      </c>
      <c r="V836" s="18">
        <v>0.20639361279606891</v>
      </c>
      <c r="W836" s="18">
        <v>0.2292984988971444</v>
      </c>
      <c r="X836" s="18">
        <v>0.148805582963429</v>
      </c>
      <c r="Y836" s="18">
        <v>0.17661360570379539</v>
      </c>
      <c r="Z836" s="18">
        <v>6.6352583525453993E-2</v>
      </c>
      <c r="AA836" s="18">
        <v>0.22432364168939761</v>
      </c>
      <c r="AB836" s="18">
        <v>0.18390876133171419</v>
      </c>
      <c r="AC836" s="18">
        <v>0.21848713583479609</v>
      </c>
      <c r="AD836" s="18">
        <v>0.26391088244131328</v>
      </c>
      <c r="AF836" s="18">
        <v>0.2236103487521427</v>
      </c>
      <c r="AG836" s="18">
        <v>0.22803509412985601</v>
      </c>
      <c r="AH836" s="18">
        <v>0.16711967216051771</v>
      </c>
      <c r="AI836" s="18">
        <v>0.14910645012681381</v>
      </c>
      <c r="AJ836" s="18">
        <v>0.20526657383544661</v>
      </c>
      <c r="AK836" s="18">
        <v>0.21830503999663381</v>
      </c>
      <c r="AL836" s="18">
        <v>0.1705195415898135</v>
      </c>
      <c r="AM836" s="18">
        <v>0.18012468324062109</v>
      </c>
      <c r="AO836" s="18">
        <v>0.21032066375992731</v>
      </c>
      <c r="AP836" s="18">
        <v>0.25516021192897131</v>
      </c>
      <c r="AQ836" s="18">
        <v>0.18895976933987141</v>
      </c>
      <c r="AR836" s="18">
        <v>0.15476238161852729</v>
      </c>
      <c r="AS836" s="18">
        <v>0.2228386570303362</v>
      </c>
      <c r="AT836" s="18">
        <v>0.15942042388151151</v>
      </c>
      <c r="AU836" s="18">
        <v>0.11072205487233661</v>
      </c>
      <c r="AV836" s="18">
        <v>0.15792050870138011</v>
      </c>
      <c r="AW836" s="18">
        <v>0.15802475360480239</v>
      </c>
    </row>
    <row r="837" spans="2:49" x14ac:dyDescent="0.35">
      <c r="B837" s="17" t="s">
        <v>80</v>
      </c>
      <c r="C837" s="18">
        <v>0.27782811677498231</v>
      </c>
      <c r="D837" s="18">
        <v>0.19681241435811389</v>
      </c>
      <c r="E837" s="18">
        <v>0.29128981534145681</v>
      </c>
      <c r="F837" s="18">
        <v>0.34215872542022152</v>
      </c>
      <c r="G837" s="18">
        <v>0.34843158453493361</v>
      </c>
      <c r="H837" s="18">
        <v>0.25700824225931462</v>
      </c>
      <c r="I837" s="18">
        <v>0.2267444144206765</v>
      </c>
      <c r="K837" s="18">
        <v>0.2161919252094483</v>
      </c>
      <c r="L837" s="18">
        <v>0.33534425574353832</v>
      </c>
      <c r="N837" s="18">
        <v>0.32156243947285579</v>
      </c>
      <c r="O837" s="18">
        <v>0.26472145982480222</v>
      </c>
      <c r="P837" s="18">
        <v>0.28551901142058489</v>
      </c>
      <c r="Q837" s="18">
        <v>0.22530648176959511</v>
      </c>
      <c r="R837" s="18">
        <v>0.2251361625978972</v>
      </c>
      <c r="S837" s="18">
        <v>0.1691197047131808</v>
      </c>
      <c r="T837" s="18">
        <v>0.59566143778572267</v>
      </c>
      <c r="V837" s="18">
        <v>0.2294671466292007</v>
      </c>
      <c r="W837" s="18">
        <v>0.27732778576936029</v>
      </c>
      <c r="X837" s="18">
        <v>0.23222984779868061</v>
      </c>
      <c r="Y837" s="18">
        <v>0.20026245423852149</v>
      </c>
      <c r="Z837" s="18">
        <v>0.40173177426155438</v>
      </c>
      <c r="AA837" s="18">
        <v>0.20831325063537839</v>
      </c>
      <c r="AB837" s="18">
        <v>0.32752664829428169</v>
      </c>
      <c r="AC837" s="18">
        <v>0.53115700847860214</v>
      </c>
      <c r="AD837" s="18">
        <v>0.29036868187929221</v>
      </c>
      <c r="AF837" s="18">
        <v>0.23704778657922901</v>
      </c>
      <c r="AG837" s="18">
        <v>0.24394364372336291</v>
      </c>
      <c r="AH837" s="18">
        <v>0.21521513600959211</v>
      </c>
      <c r="AI837" s="18">
        <v>0.20941845380150459</v>
      </c>
      <c r="AJ837" s="18">
        <v>0.27358170223405642</v>
      </c>
      <c r="AK837" s="18">
        <v>0.30335317837545261</v>
      </c>
      <c r="AL837" s="18">
        <v>0.68507372024478985</v>
      </c>
      <c r="AM837" s="18">
        <v>0.36337413182252237</v>
      </c>
      <c r="AO837" s="18">
        <v>0.26880106382775459</v>
      </c>
      <c r="AP837" s="18">
        <v>0.24319101504027479</v>
      </c>
      <c r="AQ837" s="18">
        <v>0.21218064737789011</v>
      </c>
      <c r="AR837" s="18">
        <v>0.2049569463839232</v>
      </c>
      <c r="AS837" s="18">
        <v>0.29771025646957039</v>
      </c>
      <c r="AT837" s="18">
        <v>0.31867903799489478</v>
      </c>
      <c r="AU837" s="18">
        <v>0.45287232690456108</v>
      </c>
      <c r="AV837" s="18">
        <v>0.38474918451476692</v>
      </c>
      <c r="AW837" s="18">
        <v>0.20764743914529921</v>
      </c>
    </row>
    <row r="839" spans="2:49" ht="58" x14ac:dyDescent="0.35">
      <c r="B839" s="14" t="s">
        <v>329</v>
      </c>
    </row>
    <row r="840" spans="2:49" x14ac:dyDescent="0.35">
      <c r="B840" s="15" t="s">
        <v>18</v>
      </c>
    </row>
    <row r="841" spans="2:49" x14ac:dyDescent="0.35">
      <c r="B841" s="11" t="s">
        <v>59</v>
      </c>
      <c r="C841" s="16">
        <v>2028</v>
      </c>
      <c r="D841" s="16">
        <v>248</v>
      </c>
      <c r="E841" s="16">
        <v>354</v>
      </c>
      <c r="F841" s="16">
        <v>365</v>
      </c>
      <c r="G841" s="16">
        <v>348</v>
      </c>
      <c r="H841" s="16">
        <v>295</v>
      </c>
      <c r="I841" s="16">
        <v>418</v>
      </c>
      <c r="K841" s="16">
        <v>1004</v>
      </c>
      <c r="L841" s="16">
        <v>1018</v>
      </c>
      <c r="N841" s="16">
        <v>515</v>
      </c>
      <c r="O841" s="16">
        <v>455</v>
      </c>
      <c r="P841" s="16">
        <v>200</v>
      </c>
      <c r="Q841" s="16">
        <v>507</v>
      </c>
      <c r="R841" s="16">
        <v>238</v>
      </c>
      <c r="S841" s="16">
        <v>44</v>
      </c>
      <c r="T841" s="16">
        <v>69</v>
      </c>
      <c r="V841" s="16">
        <v>565</v>
      </c>
      <c r="W841" s="16">
        <v>604</v>
      </c>
      <c r="X841" s="16">
        <v>114</v>
      </c>
      <c r="Y841" s="16">
        <v>70</v>
      </c>
      <c r="Z841" s="16">
        <v>36</v>
      </c>
      <c r="AA841" s="16">
        <v>44</v>
      </c>
      <c r="AB841" s="16">
        <v>442</v>
      </c>
      <c r="AC841" s="16">
        <v>63</v>
      </c>
      <c r="AD841" s="16">
        <v>90</v>
      </c>
      <c r="AF841" s="16">
        <v>336</v>
      </c>
      <c r="AG841" s="16">
        <v>677</v>
      </c>
      <c r="AH841" s="16">
        <v>121</v>
      </c>
      <c r="AI841" s="16">
        <v>125</v>
      </c>
      <c r="AJ841" s="16">
        <v>261</v>
      </c>
      <c r="AK841" s="16">
        <v>43</v>
      </c>
      <c r="AL841" s="16">
        <v>45</v>
      </c>
      <c r="AM841" s="16">
        <v>420</v>
      </c>
      <c r="AO841" s="16">
        <v>312</v>
      </c>
      <c r="AP841" s="16">
        <v>557</v>
      </c>
      <c r="AQ841" s="16">
        <v>134</v>
      </c>
      <c r="AR841" s="16">
        <v>212</v>
      </c>
      <c r="AS841" s="16">
        <v>419</v>
      </c>
      <c r="AT841" s="16">
        <v>33</v>
      </c>
      <c r="AU841" s="16">
        <v>137</v>
      </c>
      <c r="AV841" s="16">
        <v>147</v>
      </c>
      <c r="AW841" s="16">
        <v>77</v>
      </c>
    </row>
    <row r="842" spans="2:49" x14ac:dyDescent="0.35">
      <c r="B842" s="12" t="s">
        <v>60</v>
      </c>
      <c r="C842" s="16">
        <v>2032</v>
      </c>
      <c r="D842" s="16">
        <v>215</v>
      </c>
      <c r="E842" s="16">
        <v>345</v>
      </c>
      <c r="F842" s="16">
        <v>345</v>
      </c>
      <c r="G842" s="16">
        <v>314</v>
      </c>
      <c r="H842" s="16">
        <v>328</v>
      </c>
      <c r="I842" s="16">
        <v>485</v>
      </c>
      <c r="K842" s="16">
        <v>981</v>
      </c>
      <c r="L842" s="16">
        <v>1045</v>
      </c>
      <c r="N842" s="16">
        <v>540</v>
      </c>
      <c r="O842" s="16">
        <v>458</v>
      </c>
      <c r="P842" s="16">
        <v>208</v>
      </c>
      <c r="Q842" s="16">
        <v>495</v>
      </c>
      <c r="R842" s="16">
        <v>222</v>
      </c>
      <c r="S842" s="16">
        <v>37</v>
      </c>
      <c r="T842" s="16">
        <v>71</v>
      </c>
      <c r="V842" s="16">
        <v>598</v>
      </c>
      <c r="W842" s="16">
        <v>590</v>
      </c>
      <c r="X842" s="16">
        <v>115</v>
      </c>
      <c r="Y842" s="16">
        <v>67</v>
      </c>
      <c r="Z842" s="16">
        <v>39</v>
      </c>
      <c r="AA842" s="16">
        <v>44</v>
      </c>
      <c r="AB842" s="16">
        <v>427</v>
      </c>
      <c r="AC842" s="16">
        <v>61</v>
      </c>
      <c r="AD842" s="16">
        <v>90</v>
      </c>
      <c r="AF842" s="16">
        <v>355</v>
      </c>
      <c r="AG842" s="16">
        <v>660</v>
      </c>
      <c r="AH842" s="16">
        <v>123</v>
      </c>
      <c r="AI842" s="16">
        <v>120</v>
      </c>
      <c r="AJ842" s="16">
        <v>274</v>
      </c>
      <c r="AK842" s="16">
        <v>44</v>
      </c>
      <c r="AL842" s="16">
        <v>43</v>
      </c>
      <c r="AM842" s="16">
        <v>413</v>
      </c>
      <c r="AO842" s="16">
        <v>321</v>
      </c>
      <c r="AP842" s="16">
        <v>538</v>
      </c>
      <c r="AQ842" s="16">
        <v>134</v>
      </c>
      <c r="AR842" s="16">
        <v>200</v>
      </c>
      <c r="AS842" s="16">
        <v>442</v>
      </c>
      <c r="AT842" s="16">
        <v>36</v>
      </c>
      <c r="AU842" s="16">
        <v>136</v>
      </c>
      <c r="AV842" s="16">
        <v>151</v>
      </c>
      <c r="AW842" s="16">
        <v>75</v>
      </c>
    </row>
    <row r="843" spans="2:49" x14ac:dyDescent="0.35">
      <c r="B843" s="17" t="s">
        <v>326</v>
      </c>
      <c r="C843" s="18">
        <v>0.47252303866658107</v>
      </c>
      <c r="D843" s="18">
        <v>0.5279568744374018</v>
      </c>
      <c r="E843" s="18">
        <v>0.41557305894072072</v>
      </c>
      <c r="F843" s="18">
        <v>0.4431178826189886</v>
      </c>
      <c r="G843" s="18">
        <v>0.44287284638698943</v>
      </c>
      <c r="H843" s="18">
        <v>0.49990507111616028</v>
      </c>
      <c r="I843" s="18">
        <v>0.51005157482419738</v>
      </c>
      <c r="K843" s="18">
        <v>0.49571426355035259</v>
      </c>
      <c r="L843" s="18">
        <v>0.45071191008013578</v>
      </c>
      <c r="N843" s="18">
        <v>0.45188042950033791</v>
      </c>
      <c r="O843" s="18">
        <v>0.49820762165549931</v>
      </c>
      <c r="P843" s="18">
        <v>0.43292613463854401</v>
      </c>
      <c r="Q843" s="18">
        <v>0.52132456013394179</v>
      </c>
      <c r="R843" s="18">
        <v>0.47108029067837548</v>
      </c>
      <c r="S843" s="18">
        <v>0.47971998468197852</v>
      </c>
      <c r="T843" s="18">
        <v>0.23979213210572281</v>
      </c>
      <c r="V843" s="18">
        <v>0.46457308703685951</v>
      </c>
      <c r="W843" s="18">
        <v>0.45359194553540982</v>
      </c>
      <c r="X843" s="18">
        <v>0.59436684078602708</v>
      </c>
      <c r="Y843" s="18">
        <v>0.67270733620448342</v>
      </c>
      <c r="Z843" s="18">
        <v>0.48522414624611548</v>
      </c>
      <c r="AA843" s="18">
        <v>0.52183526896516896</v>
      </c>
      <c r="AB843" s="18">
        <v>0.47451449033695592</v>
      </c>
      <c r="AC843" s="18">
        <v>0.24453286492859991</v>
      </c>
      <c r="AD843" s="18">
        <v>0.46158131970138971</v>
      </c>
      <c r="AF843" s="18">
        <v>0.48772704804694261</v>
      </c>
      <c r="AG843" s="18">
        <v>0.44936414897902988</v>
      </c>
      <c r="AH843" s="18">
        <v>0.57648774674483461</v>
      </c>
      <c r="AI843" s="18">
        <v>0.61188952505734706</v>
      </c>
      <c r="AJ843" s="18">
        <v>0.46825046907740908</v>
      </c>
      <c r="AK843" s="18">
        <v>0.44285054012579128</v>
      </c>
      <c r="AL843" s="18">
        <v>0.20405243723976851</v>
      </c>
      <c r="AM843" s="18">
        <v>0.45896426150848452</v>
      </c>
      <c r="AO843" s="18">
        <v>0.46961612359169708</v>
      </c>
      <c r="AP843" s="18">
        <v>0.44570603396679442</v>
      </c>
      <c r="AQ843" s="18">
        <v>0.53049790555556253</v>
      </c>
      <c r="AR843" s="18">
        <v>0.65797669939677961</v>
      </c>
      <c r="AS843" s="18">
        <v>0.44116769074896067</v>
      </c>
      <c r="AT843" s="18">
        <v>0.38569216952636248</v>
      </c>
      <c r="AU843" s="18">
        <v>0.37918848778069553</v>
      </c>
      <c r="AV843" s="18">
        <v>0.40895413842310008</v>
      </c>
      <c r="AW843" s="18">
        <v>0.6029956770976691</v>
      </c>
    </row>
    <row r="844" spans="2:49" x14ac:dyDescent="0.35">
      <c r="B844" s="17" t="s">
        <v>327</v>
      </c>
      <c r="C844" s="18">
        <v>0.22353202368809461</v>
      </c>
      <c r="D844" s="18">
        <v>0.244724692332626</v>
      </c>
      <c r="E844" s="18">
        <v>0.32132626625641009</v>
      </c>
      <c r="F844" s="18">
        <v>0.23427701341633769</v>
      </c>
      <c r="G844" s="18">
        <v>0.2014725006873824</v>
      </c>
      <c r="H844" s="18">
        <v>0.2084435139755425</v>
      </c>
      <c r="I844" s="18">
        <v>0.16139708968927491</v>
      </c>
      <c r="K844" s="18">
        <v>0.27160896959360892</v>
      </c>
      <c r="L844" s="18">
        <v>0.17958074615097591</v>
      </c>
      <c r="N844" s="18">
        <v>0.21557672626525001</v>
      </c>
      <c r="O844" s="18">
        <v>0.17780259531524431</v>
      </c>
      <c r="P844" s="18">
        <v>0.23292762167800479</v>
      </c>
      <c r="Q844" s="18">
        <v>0.2287673810341348</v>
      </c>
      <c r="R844" s="18">
        <v>0.29360571997476398</v>
      </c>
      <c r="S844" s="18">
        <v>0.39789793246930921</v>
      </c>
      <c r="T844" s="18">
        <v>0.20514087113234949</v>
      </c>
      <c r="V844" s="18">
        <v>0.244172842695249</v>
      </c>
      <c r="W844" s="18">
        <v>0.24720339625986679</v>
      </c>
      <c r="X844" s="18">
        <v>0.18719816801029521</v>
      </c>
      <c r="Y844" s="18">
        <v>0.127042014198544</v>
      </c>
      <c r="Z844" s="18">
        <v>0.1633577732206816</v>
      </c>
      <c r="AA844" s="18">
        <v>0.21490579624454459</v>
      </c>
      <c r="AB844" s="18">
        <v>0.1955405703279669</v>
      </c>
      <c r="AC844" s="18">
        <v>0.17744987246560909</v>
      </c>
      <c r="AD844" s="18">
        <v>0.24364721317476151</v>
      </c>
      <c r="AF844" s="18">
        <v>0.2363950130541973</v>
      </c>
      <c r="AG844" s="18">
        <v>0.27315949740317291</v>
      </c>
      <c r="AH844" s="18">
        <v>0.17750541598801389</v>
      </c>
      <c r="AI844" s="18">
        <v>0.14425993080060251</v>
      </c>
      <c r="AJ844" s="18">
        <v>0.26912806094367642</v>
      </c>
      <c r="AK844" s="18">
        <v>0.1704033209776169</v>
      </c>
      <c r="AL844" s="18">
        <v>0.15401907500132711</v>
      </c>
      <c r="AM844" s="18">
        <v>0.1524321805214944</v>
      </c>
      <c r="AO844" s="18">
        <v>0.2288713777803264</v>
      </c>
      <c r="AP844" s="18">
        <v>0.27253442292406149</v>
      </c>
      <c r="AQ844" s="18">
        <v>0.23418725152803291</v>
      </c>
      <c r="AR844" s="18">
        <v>0.12243055518992139</v>
      </c>
      <c r="AS844" s="18">
        <v>0.2783667752404374</v>
      </c>
      <c r="AT844" s="18">
        <v>0.25685759174782358</v>
      </c>
      <c r="AU844" s="18">
        <v>0.1134916821871767</v>
      </c>
      <c r="AV844" s="18">
        <v>0.14282577612015479</v>
      </c>
      <c r="AW844" s="18">
        <v>0.12155099186698549</v>
      </c>
    </row>
    <row r="845" spans="2:49" x14ac:dyDescent="0.35">
      <c r="B845" s="17" t="s">
        <v>80</v>
      </c>
      <c r="C845" s="18">
        <v>0.30394493764532432</v>
      </c>
      <c r="D845" s="18">
        <v>0.227318433229972</v>
      </c>
      <c r="E845" s="18">
        <v>0.26310067480286908</v>
      </c>
      <c r="F845" s="18">
        <v>0.32260510396467351</v>
      </c>
      <c r="G845" s="18">
        <v>0.35565465292562831</v>
      </c>
      <c r="H845" s="18">
        <v>0.2916514149082971</v>
      </c>
      <c r="I845" s="18">
        <v>0.32855133548652771</v>
      </c>
      <c r="K845" s="18">
        <v>0.2326767668560385</v>
      </c>
      <c r="L845" s="18">
        <v>0.36970734376888831</v>
      </c>
      <c r="N845" s="18">
        <v>0.33254284423441199</v>
      </c>
      <c r="O845" s="18">
        <v>0.32398978302925618</v>
      </c>
      <c r="P845" s="18">
        <v>0.33414624368345108</v>
      </c>
      <c r="Q845" s="18">
        <v>0.2499080588319233</v>
      </c>
      <c r="R845" s="18">
        <v>0.2353139893468606</v>
      </c>
      <c r="S845" s="18">
        <v>0.1223820828487122</v>
      </c>
      <c r="T845" s="18">
        <v>0.55506699676192772</v>
      </c>
      <c r="V845" s="18">
        <v>0.29125407026789119</v>
      </c>
      <c r="W845" s="18">
        <v>0.29920465820472342</v>
      </c>
      <c r="X845" s="18">
        <v>0.2184349912036776</v>
      </c>
      <c r="Y845" s="18">
        <v>0.2002506495969727</v>
      </c>
      <c r="Z845" s="18">
        <v>0.351418080533203</v>
      </c>
      <c r="AA845" s="18">
        <v>0.26325893479028661</v>
      </c>
      <c r="AB845" s="18">
        <v>0.3299449393350774</v>
      </c>
      <c r="AC845" s="18">
        <v>0.57801726260579067</v>
      </c>
      <c r="AD845" s="18">
        <v>0.29477146712384877</v>
      </c>
      <c r="AF845" s="18">
        <v>0.27587793889886031</v>
      </c>
      <c r="AG845" s="18">
        <v>0.27747635361779732</v>
      </c>
      <c r="AH845" s="18">
        <v>0.2460068372671515</v>
      </c>
      <c r="AI845" s="18">
        <v>0.2438505441420504</v>
      </c>
      <c r="AJ845" s="18">
        <v>0.2626214699789145</v>
      </c>
      <c r="AK845" s="18">
        <v>0.38674613889659182</v>
      </c>
      <c r="AL845" s="18">
        <v>0.64192848775890443</v>
      </c>
      <c r="AM845" s="18">
        <v>0.38860355797002111</v>
      </c>
      <c r="AO845" s="18">
        <v>0.30151249862797658</v>
      </c>
      <c r="AP845" s="18">
        <v>0.28175954310914431</v>
      </c>
      <c r="AQ845" s="18">
        <v>0.2353148429164045</v>
      </c>
      <c r="AR845" s="18">
        <v>0.21959274541329901</v>
      </c>
      <c r="AS845" s="18">
        <v>0.28046553401060192</v>
      </c>
      <c r="AT845" s="18">
        <v>0.35745023872581411</v>
      </c>
      <c r="AU845" s="18">
        <v>0.50731983003212777</v>
      </c>
      <c r="AV845" s="18">
        <v>0.44822008545674519</v>
      </c>
      <c r="AW845" s="18">
        <v>0.27545333103534508</v>
      </c>
    </row>
    <row r="847" spans="2:49" ht="29" x14ac:dyDescent="0.35">
      <c r="B847" s="14" t="s">
        <v>115</v>
      </c>
    </row>
    <row r="848" spans="2:49" x14ac:dyDescent="0.35">
      <c r="B848" s="15" t="s">
        <v>18</v>
      </c>
    </row>
    <row r="849" spans="2:49" x14ac:dyDescent="0.35">
      <c r="B849" s="11" t="s">
        <v>59</v>
      </c>
      <c r="C849" s="16">
        <v>2028</v>
      </c>
      <c r="D849" s="16">
        <v>248</v>
      </c>
      <c r="E849" s="16">
        <v>354</v>
      </c>
      <c r="F849" s="16">
        <v>365</v>
      </c>
      <c r="G849" s="16">
        <v>348</v>
      </c>
      <c r="H849" s="16">
        <v>295</v>
      </c>
      <c r="I849" s="16">
        <v>418</v>
      </c>
      <c r="K849" s="16">
        <v>1004</v>
      </c>
      <c r="L849" s="16">
        <v>1018</v>
      </c>
      <c r="N849" s="16">
        <v>515</v>
      </c>
      <c r="O849" s="16">
        <v>455</v>
      </c>
      <c r="P849" s="16">
        <v>200</v>
      </c>
      <c r="Q849" s="16">
        <v>507</v>
      </c>
      <c r="R849" s="16">
        <v>238</v>
      </c>
      <c r="S849" s="16">
        <v>44</v>
      </c>
      <c r="T849" s="16">
        <v>69</v>
      </c>
      <c r="V849" s="16">
        <v>565</v>
      </c>
      <c r="W849" s="16">
        <v>604</v>
      </c>
      <c r="X849" s="16">
        <v>114</v>
      </c>
      <c r="Y849" s="16">
        <v>70</v>
      </c>
      <c r="Z849" s="16">
        <v>36</v>
      </c>
      <c r="AA849" s="16">
        <v>44</v>
      </c>
      <c r="AB849" s="16">
        <v>442</v>
      </c>
      <c r="AC849" s="16">
        <v>63</v>
      </c>
      <c r="AD849" s="16">
        <v>90</v>
      </c>
      <c r="AF849" s="16">
        <v>336</v>
      </c>
      <c r="AG849" s="16">
        <v>677</v>
      </c>
      <c r="AH849" s="16">
        <v>121</v>
      </c>
      <c r="AI849" s="16">
        <v>125</v>
      </c>
      <c r="AJ849" s="16">
        <v>261</v>
      </c>
      <c r="AK849" s="16">
        <v>43</v>
      </c>
      <c r="AL849" s="16">
        <v>45</v>
      </c>
      <c r="AM849" s="16">
        <v>420</v>
      </c>
      <c r="AO849" s="16">
        <v>312</v>
      </c>
      <c r="AP849" s="16">
        <v>557</v>
      </c>
      <c r="AQ849" s="16">
        <v>134</v>
      </c>
      <c r="AR849" s="16">
        <v>212</v>
      </c>
      <c r="AS849" s="16">
        <v>419</v>
      </c>
      <c r="AT849" s="16">
        <v>33</v>
      </c>
      <c r="AU849" s="16">
        <v>137</v>
      </c>
      <c r="AV849" s="16">
        <v>147</v>
      </c>
      <c r="AW849" s="16">
        <v>77</v>
      </c>
    </row>
    <row r="850" spans="2:49" x14ac:dyDescent="0.35">
      <c r="B850" s="12" t="s">
        <v>60</v>
      </c>
      <c r="C850" s="16">
        <v>2032</v>
      </c>
      <c r="D850" s="16">
        <v>215</v>
      </c>
      <c r="E850" s="16">
        <v>345</v>
      </c>
      <c r="F850" s="16">
        <v>345</v>
      </c>
      <c r="G850" s="16">
        <v>314</v>
      </c>
      <c r="H850" s="16">
        <v>328</v>
      </c>
      <c r="I850" s="16">
        <v>485</v>
      </c>
      <c r="K850" s="16">
        <v>981</v>
      </c>
      <c r="L850" s="16">
        <v>1045</v>
      </c>
      <c r="N850" s="16">
        <v>540</v>
      </c>
      <c r="O850" s="16">
        <v>458</v>
      </c>
      <c r="P850" s="16">
        <v>208</v>
      </c>
      <c r="Q850" s="16">
        <v>495</v>
      </c>
      <c r="R850" s="16">
        <v>222</v>
      </c>
      <c r="S850" s="16">
        <v>37</v>
      </c>
      <c r="T850" s="16">
        <v>71</v>
      </c>
      <c r="V850" s="16">
        <v>598</v>
      </c>
      <c r="W850" s="16">
        <v>590</v>
      </c>
      <c r="X850" s="16">
        <v>115</v>
      </c>
      <c r="Y850" s="16">
        <v>67</v>
      </c>
      <c r="Z850" s="16">
        <v>39</v>
      </c>
      <c r="AA850" s="16">
        <v>44</v>
      </c>
      <c r="AB850" s="16">
        <v>427</v>
      </c>
      <c r="AC850" s="16">
        <v>61</v>
      </c>
      <c r="AD850" s="16">
        <v>90</v>
      </c>
      <c r="AF850" s="16">
        <v>355</v>
      </c>
      <c r="AG850" s="16">
        <v>660</v>
      </c>
      <c r="AH850" s="16">
        <v>123</v>
      </c>
      <c r="AI850" s="16">
        <v>120</v>
      </c>
      <c r="AJ850" s="16">
        <v>274</v>
      </c>
      <c r="AK850" s="16">
        <v>44</v>
      </c>
      <c r="AL850" s="16">
        <v>43</v>
      </c>
      <c r="AM850" s="16">
        <v>413</v>
      </c>
      <c r="AO850" s="16">
        <v>321</v>
      </c>
      <c r="AP850" s="16">
        <v>538</v>
      </c>
      <c r="AQ850" s="16">
        <v>134</v>
      </c>
      <c r="AR850" s="16">
        <v>200</v>
      </c>
      <c r="AS850" s="16">
        <v>442</v>
      </c>
      <c r="AT850" s="16">
        <v>36</v>
      </c>
      <c r="AU850" s="16">
        <v>136</v>
      </c>
      <c r="AV850" s="16">
        <v>151</v>
      </c>
      <c r="AW850" s="16">
        <v>75</v>
      </c>
    </row>
    <row r="851" spans="2:49" ht="29" x14ac:dyDescent="0.35">
      <c r="B851" s="17" t="s">
        <v>330</v>
      </c>
      <c r="C851" s="18">
        <v>0.21898762086214471</v>
      </c>
      <c r="D851" s="18">
        <v>0.31120924070691741</v>
      </c>
      <c r="E851" s="18">
        <v>0.36806667768490342</v>
      </c>
      <c r="F851" s="18">
        <v>0.26613408139315209</v>
      </c>
      <c r="G851" s="18">
        <v>0.22568981741213609</v>
      </c>
      <c r="H851" s="18">
        <v>0.1170766765628066</v>
      </c>
      <c r="I851" s="18">
        <v>0.1031580350785187</v>
      </c>
      <c r="K851" s="18">
        <v>0.24476482278497011</v>
      </c>
      <c r="L851" s="18">
        <v>0.1959475661639018</v>
      </c>
      <c r="N851" s="18">
        <v>0.15306921989490091</v>
      </c>
      <c r="O851" s="18">
        <v>0.19894673014506031</v>
      </c>
      <c r="P851" s="18">
        <v>0.126168252858046</v>
      </c>
      <c r="Q851" s="18">
        <v>0.27402559141559119</v>
      </c>
      <c r="R851" s="18">
        <v>0.40419504869809197</v>
      </c>
      <c r="S851" s="18">
        <v>0.33588080767096451</v>
      </c>
      <c r="T851" s="18">
        <v>9.8747100652221309E-2</v>
      </c>
      <c r="V851" s="18">
        <v>0.21426088946239941</v>
      </c>
      <c r="W851" s="18">
        <v>0.27167136501911271</v>
      </c>
      <c r="X851" s="18">
        <v>0.21758095951094811</v>
      </c>
      <c r="Y851" s="18">
        <v>0.2174071476843665</v>
      </c>
      <c r="Z851" s="18">
        <v>7.2129048382523403E-2</v>
      </c>
      <c r="AA851" s="18">
        <v>0.15061418430683809</v>
      </c>
      <c r="AB851" s="18">
        <v>0.2156242182501156</v>
      </c>
      <c r="AC851" s="18">
        <v>4.2717777646786137E-2</v>
      </c>
      <c r="AD851" s="18">
        <v>0.1420582327391762</v>
      </c>
      <c r="AF851" s="18">
        <v>0.22380050341197449</v>
      </c>
      <c r="AG851" s="18">
        <v>0.28781091164103467</v>
      </c>
      <c r="AH851" s="18">
        <v>0.1849230874036483</v>
      </c>
      <c r="AI851" s="18">
        <v>0.18579373870917379</v>
      </c>
      <c r="AJ851" s="18">
        <v>0.2047957637689953</v>
      </c>
      <c r="AK851" s="18">
        <v>0.25251280749575211</v>
      </c>
      <c r="AL851" s="18">
        <v>8.0950061672518642E-2</v>
      </c>
      <c r="AM851" s="18">
        <v>0.1447987859955826</v>
      </c>
      <c r="AO851" s="18">
        <v>0.26630073407548172</v>
      </c>
      <c r="AP851" s="18">
        <v>0.28576449700697248</v>
      </c>
      <c r="AQ851" s="18">
        <v>0.20447912300876769</v>
      </c>
      <c r="AR851" s="18">
        <v>0.19642212804509629</v>
      </c>
      <c r="AS851" s="18">
        <v>0.18167966544855571</v>
      </c>
      <c r="AT851" s="18">
        <v>0.20880942131927949</v>
      </c>
      <c r="AU851" s="18">
        <v>0.1180450651757924</v>
      </c>
      <c r="AV851" s="18">
        <v>0.1549203529372091</v>
      </c>
      <c r="AW851" s="18">
        <v>0.15946913326055459</v>
      </c>
    </row>
    <row r="852" spans="2:49" ht="43.5" x14ac:dyDescent="0.35">
      <c r="B852" s="17" t="s">
        <v>331</v>
      </c>
      <c r="C852" s="18">
        <v>0.57608699438548439</v>
      </c>
      <c r="D852" s="18">
        <v>0.39470969924431198</v>
      </c>
      <c r="E852" s="18">
        <v>0.45428817115167491</v>
      </c>
      <c r="F852" s="18">
        <v>0.53059956522183416</v>
      </c>
      <c r="G852" s="18">
        <v>0.59712347324291459</v>
      </c>
      <c r="H852" s="18">
        <v>0.66104572710324372</v>
      </c>
      <c r="I852" s="18">
        <v>0.70439174851214359</v>
      </c>
      <c r="K852" s="18">
        <v>0.55786515228183298</v>
      </c>
      <c r="L852" s="18">
        <v>0.59531059079986104</v>
      </c>
      <c r="N852" s="18">
        <v>0.64631324697897341</v>
      </c>
      <c r="O852" s="18">
        <v>0.56435352212052947</v>
      </c>
      <c r="P852" s="18">
        <v>0.62530589852384189</v>
      </c>
      <c r="Q852" s="18">
        <v>0.5571431820988747</v>
      </c>
      <c r="R852" s="18">
        <v>0.45735530245686862</v>
      </c>
      <c r="S852" s="18">
        <v>0.44878472383799739</v>
      </c>
      <c r="T852" s="18">
        <v>0.54230112436664346</v>
      </c>
      <c r="V852" s="18">
        <v>0.63392115251178116</v>
      </c>
      <c r="W852" s="18">
        <v>0.55425788720038804</v>
      </c>
      <c r="X852" s="18">
        <v>0.54472120923097866</v>
      </c>
      <c r="Y852" s="18">
        <v>0.54872527478065847</v>
      </c>
      <c r="Z852" s="18">
        <v>0.64929674818314442</v>
      </c>
      <c r="AA852" s="18">
        <v>0.52946835971204076</v>
      </c>
      <c r="AB852" s="18">
        <v>0.54936895055977064</v>
      </c>
      <c r="AC852" s="18">
        <v>0.43949531383923179</v>
      </c>
      <c r="AD852" s="18">
        <v>0.60561713022447228</v>
      </c>
      <c r="AF852" s="18">
        <v>0.66402869489018146</v>
      </c>
      <c r="AG852" s="18">
        <v>0.54891734229055278</v>
      </c>
      <c r="AH852" s="18">
        <v>0.53500836439617416</v>
      </c>
      <c r="AI852" s="18">
        <v>0.54067790082303502</v>
      </c>
      <c r="AJ852" s="18">
        <v>0.57332181527942017</v>
      </c>
      <c r="AK852" s="18">
        <v>0.49772657777296608</v>
      </c>
      <c r="AL852" s="18">
        <v>0.35765138275381619</v>
      </c>
      <c r="AM852" s="18">
        <v>0.5992439664342516</v>
      </c>
      <c r="AO852" s="18">
        <v>0.59295412574592621</v>
      </c>
      <c r="AP852" s="18">
        <v>0.53526190819349595</v>
      </c>
      <c r="AQ852" s="18">
        <v>0.58414268259947366</v>
      </c>
      <c r="AR852" s="18">
        <v>0.52397816725016633</v>
      </c>
      <c r="AS852" s="18">
        <v>0.6322539489556479</v>
      </c>
      <c r="AT852" s="18">
        <v>0.61805047245400635</v>
      </c>
      <c r="AU852" s="18">
        <v>0.60732257511082122</v>
      </c>
      <c r="AV852" s="18">
        <v>0.55561395219445986</v>
      </c>
      <c r="AW852" s="18">
        <v>0.55485993158696534</v>
      </c>
    </row>
    <row r="853" spans="2:49" ht="29" x14ac:dyDescent="0.35">
      <c r="B853" s="17" t="s">
        <v>332</v>
      </c>
      <c r="C853" s="18">
        <v>9.4710439553120335E-2</v>
      </c>
      <c r="D853" s="18">
        <v>0.2116412288893495</v>
      </c>
      <c r="E853" s="18">
        <v>0.1009663818910122</v>
      </c>
      <c r="F853" s="18">
        <v>8.2933642433657223E-2</v>
      </c>
      <c r="G853" s="18">
        <v>8.0221754429016856E-2</v>
      </c>
      <c r="H853" s="18">
        <v>9.6583505708934175E-2</v>
      </c>
      <c r="I853" s="18">
        <v>5.4905696066948652E-2</v>
      </c>
      <c r="K853" s="18">
        <v>0.1081200056105048</v>
      </c>
      <c r="L853" s="18">
        <v>8.0036766134437193E-2</v>
      </c>
      <c r="N853" s="18">
        <v>6.6013216500083752E-2</v>
      </c>
      <c r="O853" s="18">
        <v>0.1226569290455827</v>
      </c>
      <c r="P853" s="18">
        <v>0.132149515263661</v>
      </c>
      <c r="Q853" s="18">
        <v>9.6115694834456381E-2</v>
      </c>
      <c r="R853" s="18">
        <v>7.3116284739918602E-2</v>
      </c>
      <c r="S853" s="18">
        <v>0.16917174607079941</v>
      </c>
      <c r="T853" s="18">
        <v>4.1357121901917239E-2</v>
      </c>
      <c r="V853" s="18">
        <v>8.0655402327225734E-2</v>
      </c>
      <c r="W853" s="18">
        <v>8.8407060020674902E-2</v>
      </c>
      <c r="X853" s="18">
        <v>0.10372243709566011</v>
      </c>
      <c r="Y853" s="18">
        <v>0.1781734020717167</v>
      </c>
      <c r="Z853" s="18">
        <v>0.1196153818440715</v>
      </c>
      <c r="AA853" s="18">
        <v>0.1142595237642246</v>
      </c>
      <c r="AB853" s="18">
        <v>0.1126175371082125</v>
      </c>
      <c r="AC853" s="18">
        <v>5.810765945254491E-2</v>
      </c>
      <c r="AD853" s="18">
        <v>7.5574288300893758E-2</v>
      </c>
      <c r="AF853" s="18">
        <v>4.2312009520573422E-2</v>
      </c>
      <c r="AG853" s="18">
        <v>8.5399390466014594E-2</v>
      </c>
      <c r="AH853" s="18">
        <v>0.16663084900815769</v>
      </c>
      <c r="AI853" s="18">
        <v>0.15858375549535569</v>
      </c>
      <c r="AJ853" s="18">
        <v>0.1141776133054206</v>
      </c>
      <c r="AK853" s="18">
        <v>0.11027381906970241</v>
      </c>
      <c r="AL853" s="18">
        <v>6.6227167185271843E-2</v>
      </c>
      <c r="AM853" s="18">
        <v>0.10310886697845791</v>
      </c>
      <c r="AO853" s="18">
        <v>6.1153901217843178E-2</v>
      </c>
      <c r="AP853" s="18">
        <v>8.8798012901550857E-2</v>
      </c>
      <c r="AQ853" s="18">
        <v>0.1093848624773951</v>
      </c>
      <c r="AR853" s="18">
        <v>0.20623840502443719</v>
      </c>
      <c r="AS853" s="18">
        <v>8.3704986560761044E-2</v>
      </c>
      <c r="AT853" s="18">
        <v>9.037628185368328E-2</v>
      </c>
      <c r="AU853" s="18">
        <v>5.554708832724941E-2</v>
      </c>
      <c r="AV853" s="18">
        <v>5.9770695747708498E-2</v>
      </c>
      <c r="AW853" s="18">
        <v>0.16552962191151821</v>
      </c>
    </row>
    <row r="854" spans="2:49" x14ac:dyDescent="0.35">
      <c r="B854" s="17" t="s">
        <v>80</v>
      </c>
      <c r="C854" s="18">
        <v>0.1102149451992506</v>
      </c>
      <c r="D854" s="18">
        <v>8.2439831159421023E-2</v>
      </c>
      <c r="E854" s="18">
        <v>7.6678769272409533E-2</v>
      </c>
      <c r="F854" s="18">
        <v>0.12033271095135641</v>
      </c>
      <c r="G854" s="18">
        <v>9.6964954915932544E-2</v>
      </c>
      <c r="H854" s="18">
        <v>0.1252940906250152</v>
      </c>
      <c r="I854" s="18">
        <v>0.13754452034238901</v>
      </c>
      <c r="K854" s="18">
        <v>8.9250019322692054E-2</v>
      </c>
      <c r="L854" s="18">
        <v>0.12870507690180011</v>
      </c>
      <c r="N854" s="18">
        <v>0.1346043166260418</v>
      </c>
      <c r="O854" s="18">
        <v>0.1140428186888273</v>
      </c>
      <c r="P854" s="18">
        <v>0.11637633335445111</v>
      </c>
      <c r="Q854" s="18">
        <v>7.2715531651077581E-2</v>
      </c>
      <c r="R854" s="18">
        <v>6.5333364105120972E-2</v>
      </c>
      <c r="S854" s="18">
        <v>4.6162722420238562E-2</v>
      </c>
      <c r="T854" s="18">
        <v>0.31759465307921803</v>
      </c>
      <c r="V854" s="18">
        <v>7.1162555698593408E-2</v>
      </c>
      <c r="W854" s="18">
        <v>8.5663687759824497E-2</v>
      </c>
      <c r="X854" s="18">
        <v>0.13397539416241319</v>
      </c>
      <c r="Y854" s="18">
        <v>5.5694175463258451E-2</v>
      </c>
      <c r="Z854" s="18">
        <v>0.1589588215902607</v>
      </c>
      <c r="AA854" s="18">
        <v>0.20565793221689671</v>
      </c>
      <c r="AB854" s="18">
        <v>0.1223892940819014</v>
      </c>
      <c r="AC854" s="18">
        <v>0.45967924906143681</v>
      </c>
      <c r="AD854" s="18">
        <v>0.17675034873545761</v>
      </c>
      <c r="AF854" s="18">
        <v>6.9858792177270687E-2</v>
      </c>
      <c r="AG854" s="18">
        <v>7.787235560239808E-2</v>
      </c>
      <c r="AH854" s="18">
        <v>0.11343769919201981</v>
      </c>
      <c r="AI854" s="18">
        <v>0.1149446049724354</v>
      </c>
      <c r="AJ854" s="18">
        <v>0.1077048076461639</v>
      </c>
      <c r="AK854" s="18">
        <v>0.13948679566157951</v>
      </c>
      <c r="AL854" s="18">
        <v>0.49517138838839331</v>
      </c>
      <c r="AM854" s="18">
        <v>0.1528483805917078</v>
      </c>
      <c r="AO854" s="18">
        <v>7.9591238960749086E-2</v>
      </c>
      <c r="AP854" s="18">
        <v>9.0175581897980875E-2</v>
      </c>
      <c r="AQ854" s="18">
        <v>0.10199333191436361</v>
      </c>
      <c r="AR854" s="18">
        <v>7.3361299680300154E-2</v>
      </c>
      <c r="AS854" s="18">
        <v>0.1023613990350353</v>
      </c>
      <c r="AT854" s="18">
        <v>8.2763824373031078E-2</v>
      </c>
      <c r="AU854" s="18">
        <v>0.21908527138613679</v>
      </c>
      <c r="AV854" s="18">
        <v>0.22969499912062241</v>
      </c>
      <c r="AW854" s="18">
        <v>0.12014131324096169</v>
      </c>
    </row>
    <row r="856" spans="2:49" ht="29" x14ac:dyDescent="0.35">
      <c r="B856" s="14" t="s">
        <v>115</v>
      </c>
    </row>
    <row r="857" spans="2:49" x14ac:dyDescent="0.35">
      <c r="B857" s="15" t="s">
        <v>18</v>
      </c>
    </row>
    <row r="858" spans="2:49" x14ac:dyDescent="0.35">
      <c r="B858" s="11" t="s">
        <v>59</v>
      </c>
      <c r="C858" s="16">
        <v>2028</v>
      </c>
      <c r="D858" s="16">
        <v>248</v>
      </c>
      <c r="E858" s="16">
        <v>354</v>
      </c>
      <c r="F858" s="16">
        <v>365</v>
      </c>
      <c r="G858" s="16">
        <v>348</v>
      </c>
      <c r="H858" s="16">
        <v>295</v>
      </c>
      <c r="I858" s="16">
        <v>418</v>
      </c>
      <c r="K858" s="16">
        <v>1004</v>
      </c>
      <c r="L858" s="16">
        <v>1018</v>
      </c>
      <c r="N858" s="16">
        <v>515</v>
      </c>
      <c r="O858" s="16">
        <v>455</v>
      </c>
      <c r="P858" s="16">
        <v>200</v>
      </c>
      <c r="Q858" s="16">
        <v>507</v>
      </c>
      <c r="R858" s="16">
        <v>238</v>
      </c>
      <c r="S858" s="16">
        <v>44</v>
      </c>
      <c r="T858" s="16">
        <v>69</v>
      </c>
      <c r="V858" s="16">
        <v>565</v>
      </c>
      <c r="W858" s="16">
        <v>604</v>
      </c>
      <c r="X858" s="16">
        <v>114</v>
      </c>
      <c r="Y858" s="16">
        <v>70</v>
      </c>
      <c r="Z858" s="16">
        <v>36</v>
      </c>
      <c r="AA858" s="16">
        <v>44</v>
      </c>
      <c r="AB858" s="16">
        <v>442</v>
      </c>
      <c r="AC858" s="16">
        <v>63</v>
      </c>
      <c r="AD858" s="16">
        <v>90</v>
      </c>
      <c r="AF858" s="16">
        <v>336</v>
      </c>
      <c r="AG858" s="16">
        <v>677</v>
      </c>
      <c r="AH858" s="16">
        <v>121</v>
      </c>
      <c r="AI858" s="16">
        <v>125</v>
      </c>
      <c r="AJ858" s="16">
        <v>261</v>
      </c>
      <c r="AK858" s="16">
        <v>43</v>
      </c>
      <c r="AL858" s="16">
        <v>45</v>
      </c>
      <c r="AM858" s="16">
        <v>420</v>
      </c>
      <c r="AO858" s="16">
        <v>312</v>
      </c>
      <c r="AP858" s="16">
        <v>557</v>
      </c>
      <c r="AQ858" s="16">
        <v>134</v>
      </c>
      <c r="AR858" s="16">
        <v>212</v>
      </c>
      <c r="AS858" s="16">
        <v>419</v>
      </c>
      <c r="AT858" s="16">
        <v>33</v>
      </c>
      <c r="AU858" s="16">
        <v>137</v>
      </c>
      <c r="AV858" s="16">
        <v>147</v>
      </c>
      <c r="AW858" s="16">
        <v>77</v>
      </c>
    </row>
    <row r="859" spans="2:49" x14ac:dyDescent="0.35">
      <c r="B859" s="12" t="s">
        <v>60</v>
      </c>
      <c r="C859" s="16">
        <v>2032</v>
      </c>
      <c r="D859" s="16">
        <v>215</v>
      </c>
      <c r="E859" s="16">
        <v>345</v>
      </c>
      <c r="F859" s="16">
        <v>345</v>
      </c>
      <c r="G859" s="16">
        <v>314</v>
      </c>
      <c r="H859" s="16">
        <v>328</v>
      </c>
      <c r="I859" s="16">
        <v>485</v>
      </c>
      <c r="K859" s="16">
        <v>981</v>
      </c>
      <c r="L859" s="16">
        <v>1045</v>
      </c>
      <c r="N859" s="16">
        <v>540</v>
      </c>
      <c r="O859" s="16">
        <v>458</v>
      </c>
      <c r="P859" s="16">
        <v>208</v>
      </c>
      <c r="Q859" s="16">
        <v>495</v>
      </c>
      <c r="R859" s="16">
        <v>222</v>
      </c>
      <c r="S859" s="16">
        <v>37</v>
      </c>
      <c r="T859" s="16">
        <v>71</v>
      </c>
      <c r="V859" s="16">
        <v>598</v>
      </c>
      <c r="W859" s="16">
        <v>590</v>
      </c>
      <c r="X859" s="16">
        <v>115</v>
      </c>
      <c r="Y859" s="16">
        <v>67</v>
      </c>
      <c r="Z859" s="16">
        <v>39</v>
      </c>
      <c r="AA859" s="16">
        <v>44</v>
      </c>
      <c r="AB859" s="16">
        <v>427</v>
      </c>
      <c r="AC859" s="16">
        <v>61</v>
      </c>
      <c r="AD859" s="16">
        <v>90</v>
      </c>
      <c r="AF859" s="16">
        <v>355</v>
      </c>
      <c r="AG859" s="16">
        <v>660</v>
      </c>
      <c r="AH859" s="16">
        <v>123</v>
      </c>
      <c r="AI859" s="16">
        <v>120</v>
      </c>
      <c r="AJ859" s="16">
        <v>274</v>
      </c>
      <c r="AK859" s="16">
        <v>44</v>
      </c>
      <c r="AL859" s="16">
        <v>43</v>
      </c>
      <c r="AM859" s="16">
        <v>413</v>
      </c>
      <c r="AO859" s="16">
        <v>321</v>
      </c>
      <c r="AP859" s="16">
        <v>538</v>
      </c>
      <c r="AQ859" s="16">
        <v>134</v>
      </c>
      <c r="AR859" s="16">
        <v>200</v>
      </c>
      <c r="AS859" s="16">
        <v>442</v>
      </c>
      <c r="AT859" s="16">
        <v>36</v>
      </c>
      <c r="AU859" s="16">
        <v>136</v>
      </c>
      <c r="AV859" s="16">
        <v>151</v>
      </c>
      <c r="AW859" s="16">
        <v>75</v>
      </c>
    </row>
    <row r="860" spans="2:49" ht="87" x14ac:dyDescent="0.35">
      <c r="B860" s="17" t="s">
        <v>333</v>
      </c>
      <c r="C860" s="18">
        <v>0.31717877788715881</v>
      </c>
      <c r="D860" s="18">
        <v>0.30639567624989328</v>
      </c>
      <c r="E860" s="18">
        <v>0.42066449280150869</v>
      </c>
      <c r="F860" s="18">
        <v>0.33371674298186449</v>
      </c>
      <c r="G860" s="18">
        <v>0.32183352995273018</v>
      </c>
      <c r="H860" s="18">
        <v>0.31549967293462439</v>
      </c>
      <c r="I860" s="18">
        <v>0.234660927768502</v>
      </c>
      <c r="K860" s="18">
        <v>0.37535875804046692</v>
      </c>
      <c r="L860" s="18">
        <v>0.26423866187732342</v>
      </c>
      <c r="N860" s="18">
        <v>0.25193859824949633</v>
      </c>
      <c r="O860" s="18">
        <v>0.30326471296898971</v>
      </c>
      <c r="P860" s="18">
        <v>0.32753591775526109</v>
      </c>
      <c r="Q860" s="18">
        <v>0.36971282482128409</v>
      </c>
      <c r="R860" s="18">
        <v>0.38357751981315452</v>
      </c>
      <c r="S860" s="18">
        <v>0.48942532310347808</v>
      </c>
      <c r="T860" s="18">
        <v>0.20911887279139049</v>
      </c>
      <c r="V860" s="18">
        <v>0.358044767060609</v>
      </c>
      <c r="W860" s="18">
        <v>0.35843966003879352</v>
      </c>
      <c r="X860" s="18">
        <v>0.20103587209891499</v>
      </c>
      <c r="Y860" s="18">
        <v>0.34923408200026168</v>
      </c>
      <c r="Z860" s="18">
        <v>0.2890563024042952</v>
      </c>
      <c r="AA860" s="18">
        <v>0.24520845829538829</v>
      </c>
      <c r="AB860" s="18">
        <v>0.26674600953964739</v>
      </c>
      <c r="AC860" s="18">
        <v>0.18011293992574881</v>
      </c>
      <c r="AD860" s="18">
        <v>0.2798566402709568</v>
      </c>
      <c r="AF860" s="18">
        <v>0.36659814500828891</v>
      </c>
      <c r="AG860" s="18">
        <v>0.37437094463122411</v>
      </c>
      <c r="AH860" s="18">
        <v>0.29636198568535649</v>
      </c>
      <c r="AI860" s="18">
        <v>0.28720945934137898</v>
      </c>
      <c r="AJ860" s="18">
        <v>0.33606016689831619</v>
      </c>
      <c r="AK860" s="18">
        <v>0.27106507211465902</v>
      </c>
      <c r="AL860" s="18">
        <v>0.13152870435554831</v>
      </c>
      <c r="AM860" s="18">
        <v>0.20976913775110639</v>
      </c>
      <c r="AO860" s="18">
        <v>0.3771811720426923</v>
      </c>
      <c r="AP860" s="18">
        <v>0.37365580171412771</v>
      </c>
      <c r="AQ860" s="18">
        <v>0.32848672227615261</v>
      </c>
      <c r="AR860" s="18">
        <v>0.25629886206836838</v>
      </c>
      <c r="AS860" s="18">
        <v>0.33555427324104131</v>
      </c>
      <c r="AT860" s="18">
        <v>0.28906035714203859</v>
      </c>
      <c r="AU860" s="18">
        <v>0.23007434897248691</v>
      </c>
      <c r="AV860" s="18">
        <v>0.15728344905709279</v>
      </c>
      <c r="AW860" s="18">
        <v>0.18091063060870449</v>
      </c>
    </row>
    <row r="861" spans="2:49" ht="87" x14ac:dyDescent="0.35">
      <c r="B861" s="17" t="s">
        <v>334</v>
      </c>
      <c r="C861" s="18">
        <v>0.52635803037107975</v>
      </c>
      <c r="D861" s="18">
        <v>0.56446793284670338</v>
      </c>
      <c r="E861" s="18">
        <v>0.45040616522212279</v>
      </c>
      <c r="F861" s="18">
        <v>0.49214608676598132</v>
      </c>
      <c r="G861" s="18">
        <v>0.51569720780210537</v>
      </c>
      <c r="H861" s="18">
        <v>0.50633652727522516</v>
      </c>
      <c r="I861" s="18">
        <v>0.60835551644325114</v>
      </c>
      <c r="K861" s="18">
        <v>0.498808254888784</v>
      </c>
      <c r="L861" s="18">
        <v>0.55304303195007654</v>
      </c>
      <c r="N861" s="18">
        <v>0.54042642039547195</v>
      </c>
      <c r="O861" s="18">
        <v>0.5479764187308066</v>
      </c>
      <c r="P861" s="18">
        <v>0.55191039698691768</v>
      </c>
      <c r="Q861" s="18">
        <v>0.50427233285443618</v>
      </c>
      <c r="R861" s="18">
        <v>0.52971906250911738</v>
      </c>
      <c r="S861" s="18">
        <v>0.40635744208893482</v>
      </c>
      <c r="T861" s="18">
        <v>0.41046798415278141</v>
      </c>
      <c r="V861" s="18">
        <v>0.5200333561023508</v>
      </c>
      <c r="W861" s="18">
        <v>0.52246458946539487</v>
      </c>
      <c r="X861" s="18">
        <v>0.56884841513058393</v>
      </c>
      <c r="Y861" s="18">
        <v>0.52383231188991153</v>
      </c>
      <c r="Z861" s="18">
        <v>0.5999925675600456</v>
      </c>
      <c r="AA861" s="18">
        <v>0.62479774760705986</v>
      </c>
      <c r="AB861" s="18">
        <v>0.5171230711460455</v>
      </c>
      <c r="AC861" s="18">
        <v>0.39074427643170928</v>
      </c>
      <c r="AD861" s="18">
        <v>0.59685135123604593</v>
      </c>
      <c r="AF861" s="18">
        <v>0.49629409620428289</v>
      </c>
      <c r="AG861" s="18">
        <v>0.50430657132338008</v>
      </c>
      <c r="AH861" s="18">
        <v>0.59032699559602175</v>
      </c>
      <c r="AI861" s="18">
        <v>0.54739808312998639</v>
      </c>
      <c r="AJ861" s="18">
        <v>0.54635775373112272</v>
      </c>
      <c r="AK861" s="18">
        <v>0.58066973327617344</v>
      </c>
      <c r="AL861" s="18">
        <v>0.39509938754395019</v>
      </c>
      <c r="AM861" s="18">
        <v>0.55689447149081761</v>
      </c>
      <c r="AO861" s="18">
        <v>0.48521237515706928</v>
      </c>
      <c r="AP861" s="18">
        <v>0.52050335916890633</v>
      </c>
      <c r="AQ861" s="18">
        <v>0.53582598065679432</v>
      </c>
      <c r="AR861" s="18">
        <v>0.6044149380882462</v>
      </c>
      <c r="AS861" s="18">
        <v>0.54282230309929747</v>
      </c>
      <c r="AT861" s="18">
        <v>0.55687410444689911</v>
      </c>
      <c r="AU861" s="18">
        <v>0.40821329554860009</v>
      </c>
      <c r="AV861" s="18">
        <v>0.48754772000987662</v>
      </c>
      <c r="AW861" s="18">
        <v>0.70013800178246777</v>
      </c>
    </row>
    <row r="862" spans="2:49" x14ac:dyDescent="0.35">
      <c r="B862" s="17" t="s">
        <v>80</v>
      </c>
      <c r="C862" s="18">
        <v>0.1564631917417614</v>
      </c>
      <c r="D862" s="18">
        <v>0.12913639090340329</v>
      </c>
      <c r="E862" s="18">
        <v>0.12892934197636841</v>
      </c>
      <c r="F862" s="18">
        <v>0.17413717025215419</v>
      </c>
      <c r="G862" s="18">
        <v>0.16246926224516459</v>
      </c>
      <c r="H862" s="18">
        <v>0.17816379979015021</v>
      </c>
      <c r="I862" s="18">
        <v>0.15698355578824669</v>
      </c>
      <c r="K862" s="18">
        <v>0.12583298707074911</v>
      </c>
      <c r="L862" s="18">
        <v>0.18271830617259999</v>
      </c>
      <c r="N862" s="18">
        <v>0.20763498135503161</v>
      </c>
      <c r="O862" s="18">
        <v>0.1487588683002036</v>
      </c>
      <c r="P862" s="18">
        <v>0.1205536852578212</v>
      </c>
      <c r="Q862" s="18">
        <v>0.12601484232427951</v>
      </c>
      <c r="R862" s="18">
        <v>8.6703417677728267E-2</v>
      </c>
      <c r="S862" s="18">
        <v>0.10421723480758691</v>
      </c>
      <c r="T862" s="18">
        <v>0.38041314305582807</v>
      </c>
      <c r="V862" s="18">
        <v>0.12192187683704001</v>
      </c>
      <c r="W862" s="18">
        <v>0.1190957504958117</v>
      </c>
      <c r="X862" s="18">
        <v>0.230115712770501</v>
      </c>
      <c r="Y862" s="18">
        <v>0.12693360610982671</v>
      </c>
      <c r="Z862" s="18">
        <v>0.1109511300356593</v>
      </c>
      <c r="AA862" s="18">
        <v>0.12999379409755199</v>
      </c>
      <c r="AB862" s="18">
        <v>0.21613091931430731</v>
      </c>
      <c r="AC862" s="18">
        <v>0.42914278364254171</v>
      </c>
      <c r="AD862" s="18">
        <v>0.12329200849299719</v>
      </c>
      <c r="AF862" s="18">
        <v>0.1371077587874282</v>
      </c>
      <c r="AG862" s="18">
        <v>0.1213224840453959</v>
      </c>
      <c r="AH862" s="18">
        <v>0.1133110187186217</v>
      </c>
      <c r="AI862" s="18">
        <v>0.16539245752863449</v>
      </c>
      <c r="AJ862" s="18">
        <v>0.1175820793705613</v>
      </c>
      <c r="AK862" s="18">
        <v>0.14826519460916771</v>
      </c>
      <c r="AL862" s="18">
        <v>0.47337190810050139</v>
      </c>
      <c r="AM862" s="18">
        <v>0.23333639075807611</v>
      </c>
      <c r="AO862" s="18">
        <v>0.13760645280023839</v>
      </c>
      <c r="AP862" s="18">
        <v>0.1058408391169661</v>
      </c>
      <c r="AQ862" s="18">
        <v>0.1356872970670531</v>
      </c>
      <c r="AR862" s="18">
        <v>0.13928619984338531</v>
      </c>
      <c r="AS862" s="18">
        <v>0.1216234236596611</v>
      </c>
      <c r="AT862" s="18">
        <v>0.15406553841106241</v>
      </c>
      <c r="AU862" s="18">
        <v>0.36171235547891289</v>
      </c>
      <c r="AV862" s="18">
        <v>0.35516883093303048</v>
      </c>
      <c r="AW862" s="18">
        <v>0.1189513676088277</v>
      </c>
    </row>
    <row r="864" spans="2:49" x14ac:dyDescent="0.35">
      <c r="B864" s="14" t="s">
        <v>335</v>
      </c>
    </row>
    <row r="865" spans="2:49" x14ac:dyDescent="0.35">
      <c r="B865" s="15" t="s">
        <v>18</v>
      </c>
    </row>
    <row r="866" spans="2:49" x14ac:dyDescent="0.35">
      <c r="B866" s="11" t="s">
        <v>59</v>
      </c>
      <c r="C866" s="16">
        <v>2028</v>
      </c>
      <c r="D866" s="16">
        <v>248</v>
      </c>
      <c r="E866" s="16">
        <v>354</v>
      </c>
      <c r="F866" s="16">
        <v>365</v>
      </c>
      <c r="G866" s="16">
        <v>348</v>
      </c>
      <c r="H866" s="16">
        <v>295</v>
      </c>
      <c r="I866" s="16">
        <v>418</v>
      </c>
      <c r="K866" s="16">
        <v>1004</v>
      </c>
      <c r="L866" s="16">
        <v>1018</v>
      </c>
      <c r="N866" s="16">
        <v>515</v>
      </c>
      <c r="O866" s="16">
        <v>455</v>
      </c>
      <c r="P866" s="16">
        <v>200</v>
      </c>
      <c r="Q866" s="16">
        <v>507</v>
      </c>
      <c r="R866" s="16">
        <v>238</v>
      </c>
      <c r="S866" s="16">
        <v>44</v>
      </c>
      <c r="T866" s="16">
        <v>69</v>
      </c>
      <c r="V866" s="16">
        <v>565</v>
      </c>
      <c r="W866" s="16">
        <v>604</v>
      </c>
      <c r="X866" s="16">
        <v>114</v>
      </c>
      <c r="Y866" s="16">
        <v>70</v>
      </c>
      <c r="Z866" s="16">
        <v>36</v>
      </c>
      <c r="AA866" s="16">
        <v>44</v>
      </c>
      <c r="AB866" s="16">
        <v>442</v>
      </c>
      <c r="AC866" s="16">
        <v>63</v>
      </c>
      <c r="AD866" s="16">
        <v>90</v>
      </c>
      <c r="AF866" s="16">
        <v>336</v>
      </c>
      <c r="AG866" s="16">
        <v>677</v>
      </c>
      <c r="AH866" s="16">
        <v>121</v>
      </c>
      <c r="AI866" s="16">
        <v>125</v>
      </c>
      <c r="AJ866" s="16">
        <v>261</v>
      </c>
      <c r="AK866" s="16">
        <v>43</v>
      </c>
      <c r="AL866" s="16">
        <v>45</v>
      </c>
      <c r="AM866" s="16">
        <v>420</v>
      </c>
      <c r="AO866" s="16">
        <v>312</v>
      </c>
      <c r="AP866" s="16">
        <v>557</v>
      </c>
      <c r="AQ866" s="16">
        <v>134</v>
      </c>
      <c r="AR866" s="16">
        <v>212</v>
      </c>
      <c r="AS866" s="16">
        <v>419</v>
      </c>
      <c r="AT866" s="16">
        <v>33</v>
      </c>
      <c r="AU866" s="16">
        <v>137</v>
      </c>
      <c r="AV866" s="16">
        <v>147</v>
      </c>
      <c r="AW866" s="16">
        <v>77</v>
      </c>
    </row>
    <row r="867" spans="2:49" x14ac:dyDescent="0.35">
      <c r="B867" s="12" t="s">
        <v>60</v>
      </c>
      <c r="C867" s="16">
        <v>2032</v>
      </c>
      <c r="D867" s="16">
        <v>215</v>
      </c>
      <c r="E867" s="16">
        <v>345</v>
      </c>
      <c r="F867" s="16">
        <v>345</v>
      </c>
      <c r="G867" s="16">
        <v>314</v>
      </c>
      <c r="H867" s="16">
        <v>328</v>
      </c>
      <c r="I867" s="16">
        <v>485</v>
      </c>
      <c r="K867" s="16">
        <v>981</v>
      </c>
      <c r="L867" s="16">
        <v>1045</v>
      </c>
      <c r="N867" s="16">
        <v>540</v>
      </c>
      <c r="O867" s="16">
        <v>458</v>
      </c>
      <c r="P867" s="16">
        <v>208</v>
      </c>
      <c r="Q867" s="16">
        <v>495</v>
      </c>
      <c r="R867" s="16">
        <v>222</v>
      </c>
      <c r="S867" s="16">
        <v>37</v>
      </c>
      <c r="T867" s="16">
        <v>71</v>
      </c>
      <c r="V867" s="16">
        <v>598</v>
      </c>
      <c r="W867" s="16">
        <v>590</v>
      </c>
      <c r="X867" s="16">
        <v>115</v>
      </c>
      <c r="Y867" s="16">
        <v>67</v>
      </c>
      <c r="Z867" s="16">
        <v>39</v>
      </c>
      <c r="AA867" s="16">
        <v>44</v>
      </c>
      <c r="AB867" s="16">
        <v>427</v>
      </c>
      <c r="AC867" s="16">
        <v>61</v>
      </c>
      <c r="AD867" s="16">
        <v>90</v>
      </c>
      <c r="AF867" s="16">
        <v>355</v>
      </c>
      <c r="AG867" s="16">
        <v>660</v>
      </c>
      <c r="AH867" s="16">
        <v>123</v>
      </c>
      <c r="AI867" s="16">
        <v>120</v>
      </c>
      <c r="AJ867" s="16">
        <v>274</v>
      </c>
      <c r="AK867" s="16">
        <v>44</v>
      </c>
      <c r="AL867" s="16">
        <v>43</v>
      </c>
      <c r="AM867" s="16">
        <v>413</v>
      </c>
      <c r="AO867" s="16">
        <v>321</v>
      </c>
      <c r="AP867" s="16">
        <v>538</v>
      </c>
      <c r="AQ867" s="16">
        <v>134</v>
      </c>
      <c r="AR867" s="16">
        <v>200</v>
      </c>
      <c r="AS867" s="16">
        <v>442</v>
      </c>
      <c r="AT867" s="16">
        <v>36</v>
      </c>
      <c r="AU867" s="16">
        <v>136</v>
      </c>
      <c r="AV867" s="16">
        <v>151</v>
      </c>
      <c r="AW867" s="16">
        <v>75</v>
      </c>
    </row>
    <row r="868" spans="2:49" x14ac:dyDescent="0.35">
      <c r="B868" s="17" t="s">
        <v>336</v>
      </c>
      <c r="C868" s="18">
        <v>0.11401197781227281</v>
      </c>
      <c r="D868" s="18">
        <v>0.1230137742847173</v>
      </c>
      <c r="E868" s="18">
        <v>0.21636793312940089</v>
      </c>
      <c r="F868" s="18">
        <v>0.158315929871054</v>
      </c>
      <c r="G868" s="18">
        <v>0.13317344723039279</v>
      </c>
      <c r="H868" s="18">
        <v>4.5235102796266038E-2</v>
      </c>
      <c r="I868" s="18">
        <v>3.9833646928517111E-2</v>
      </c>
      <c r="K868" s="18">
        <v>0.1349982576831372</v>
      </c>
      <c r="L868" s="18">
        <v>9.4913674426901184E-2</v>
      </c>
      <c r="N868" s="18">
        <v>5.8323214105988869E-2</v>
      </c>
      <c r="O868" s="18">
        <v>8.8373667477782705E-2</v>
      </c>
      <c r="P868" s="18">
        <v>5.400762468824425E-2</v>
      </c>
      <c r="Q868" s="18">
        <v>0.16662418888952049</v>
      </c>
      <c r="R868" s="18">
        <v>0.22338658451728119</v>
      </c>
      <c r="S868" s="18">
        <v>0.31825415118218597</v>
      </c>
      <c r="T868" s="18">
        <v>6.4151387123599343E-2</v>
      </c>
      <c r="V868" s="18">
        <v>0.11047633338961541</v>
      </c>
      <c r="W868" s="18">
        <v>0.14741488850474349</v>
      </c>
      <c r="X868" s="18">
        <v>0.1189905251368029</v>
      </c>
      <c r="Y868" s="18">
        <v>7.6277058095223935E-2</v>
      </c>
      <c r="Z868" s="18">
        <v>7.6182391468362809E-2</v>
      </c>
      <c r="AA868" s="18">
        <v>4.0787932955310573E-2</v>
      </c>
      <c r="AB868" s="18">
        <v>0.1076966537554178</v>
      </c>
      <c r="AC868" s="18">
        <v>4.1334594736996202E-2</v>
      </c>
      <c r="AD868" s="18">
        <v>7.2464078155214828E-2</v>
      </c>
      <c r="AF868" s="18">
        <v>0.114242573356629</v>
      </c>
      <c r="AG868" s="18">
        <v>0.14824061353127421</v>
      </c>
      <c r="AH868" s="18">
        <v>0.1019929731533782</v>
      </c>
      <c r="AI868" s="18">
        <v>6.5164406373935183E-2</v>
      </c>
      <c r="AJ868" s="18">
        <v>0.1065398534179629</v>
      </c>
      <c r="AK868" s="18">
        <v>9.1756086656921212E-2</v>
      </c>
      <c r="AL868" s="18">
        <v>6.0937365008501762E-2</v>
      </c>
      <c r="AM868" s="18">
        <v>8.9664720050792096E-2</v>
      </c>
      <c r="AO868" s="18">
        <v>0.14830792976880941</v>
      </c>
      <c r="AP868" s="18">
        <v>0.16189922568946341</v>
      </c>
      <c r="AQ868" s="18">
        <v>9.0533835682028413E-2</v>
      </c>
      <c r="AR868" s="18">
        <v>6.7163637161311504E-2</v>
      </c>
      <c r="AS868" s="18">
        <v>9.3556060673610386E-2</v>
      </c>
      <c r="AT868" s="18">
        <v>0.1155271992189453</v>
      </c>
      <c r="AU868" s="18">
        <v>5.9053658782512307E-2</v>
      </c>
      <c r="AV868" s="18">
        <v>6.6133785455433955E-2</v>
      </c>
      <c r="AW868" s="18">
        <v>0.105790260172451</v>
      </c>
    </row>
    <row r="869" spans="2:49" x14ac:dyDescent="0.35">
      <c r="B869" s="17" t="s">
        <v>337</v>
      </c>
      <c r="C869" s="18">
        <v>0.14926239466597671</v>
      </c>
      <c r="D869" s="18">
        <v>0.16394737210158589</v>
      </c>
      <c r="E869" s="18">
        <v>0.21747714220072839</v>
      </c>
      <c r="F869" s="18">
        <v>0.199080492276452</v>
      </c>
      <c r="G869" s="18">
        <v>0.16856161052728971</v>
      </c>
      <c r="H869" s="18">
        <v>0.1230725028609173</v>
      </c>
      <c r="I869" s="18">
        <v>6.397213363343357E-2</v>
      </c>
      <c r="K869" s="18">
        <v>0.1509867853404763</v>
      </c>
      <c r="L869" s="18">
        <v>0.1474994231129855</v>
      </c>
      <c r="N869" s="18">
        <v>0.1152917189509598</v>
      </c>
      <c r="O869" s="18">
        <v>0.1289226319489688</v>
      </c>
      <c r="P869" s="18">
        <v>0.1560909549277518</v>
      </c>
      <c r="Q869" s="18">
        <v>0.18235343099909751</v>
      </c>
      <c r="R869" s="18">
        <v>0.21879324832220881</v>
      </c>
      <c r="S869" s="18">
        <v>0.22988328932852889</v>
      </c>
      <c r="T869" s="18">
        <v>2.864670904435606E-2</v>
      </c>
      <c r="V869" s="18">
        <v>0.12617447505514329</v>
      </c>
      <c r="W869" s="18">
        <v>0.2005254090208913</v>
      </c>
      <c r="X869" s="18">
        <v>0.12682125159514049</v>
      </c>
      <c r="Y869" s="18">
        <v>0.18457881193938011</v>
      </c>
      <c r="Z869" s="18">
        <v>4.6511126010698511E-2</v>
      </c>
      <c r="AA869" s="18">
        <v>0.21455950149613751</v>
      </c>
      <c r="AB869" s="18">
        <v>0.1109290584344723</v>
      </c>
      <c r="AC869" s="18">
        <v>0.1288380913529035</v>
      </c>
      <c r="AD869" s="18">
        <v>0.17759108413040001</v>
      </c>
      <c r="AF869" s="18">
        <v>0.1517145103324756</v>
      </c>
      <c r="AG869" s="18">
        <v>0.2113505024490118</v>
      </c>
      <c r="AH869" s="18">
        <v>6.9462817575863742E-2</v>
      </c>
      <c r="AI869" s="18">
        <v>0.16802937685255509</v>
      </c>
      <c r="AJ869" s="18">
        <v>0.1217131129365558</v>
      </c>
      <c r="AK869" s="18">
        <v>0.15244016730534571</v>
      </c>
      <c r="AL869" s="18">
        <v>8.0334569119172375E-2</v>
      </c>
      <c r="AM869" s="18">
        <v>9.1401421491209431E-2</v>
      </c>
      <c r="AO869" s="18">
        <v>0.1468039015659614</v>
      </c>
      <c r="AP869" s="18">
        <v>0.21024161369943581</v>
      </c>
      <c r="AQ869" s="18">
        <v>0.13841070677512479</v>
      </c>
      <c r="AR869" s="18">
        <v>0.15425805143511881</v>
      </c>
      <c r="AS869" s="18">
        <v>0.14850609082494909</v>
      </c>
      <c r="AT869" s="18">
        <v>0.1397856334869497</v>
      </c>
      <c r="AU869" s="18">
        <v>4.934259255591833E-2</v>
      </c>
      <c r="AV869" s="18">
        <v>5.0881256409485813E-2</v>
      </c>
      <c r="AW869" s="18">
        <v>0.1155993086356514</v>
      </c>
    </row>
    <row r="870" spans="2:49" x14ac:dyDescent="0.35">
      <c r="B870" s="17" t="s">
        <v>338</v>
      </c>
      <c r="C870" s="18">
        <v>0.16136743825181041</v>
      </c>
      <c r="D870" s="18">
        <v>0.26601417298314778</v>
      </c>
      <c r="E870" s="18">
        <v>0.20729502966175711</v>
      </c>
      <c r="F870" s="18">
        <v>0.21899908007884111</v>
      </c>
      <c r="G870" s="18">
        <v>0.14060236826871161</v>
      </c>
      <c r="H870" s="18">
        <v>0.1185179537481351</v>
      </c>
      <c r="I870" s="18">
        <v>8.3707046558943413E-2</v>
      </c>
      <c r="K870" s="18">
        <v>0.17419341911266251</v>
      </c>
      <c r="L870" s="18">
        <v>0.1494852400486201</v>
      </c>
      <c r="N870" s="18">
        <v>0.13021772730332409</v>
      </c>
      <c r="O870" s="18">
        <v>0.17710201136188189</v>
      </c>
      <c r="P870" s="18">
        <v>0.13156267821148249</v>
      </c>
      <c r="Q870" s="18">
        <v>0.19866277713966921</v>
      </c>
      <c r="R870" s="18">
        <v>0.17861776220535819</v>
      </c>
      <c r="S870" s="18">
        <v>0.13715796935198341</v>
      </c>
      <c r="T870" s="18">
        <v>8.2857615572512977E-2</v>
      </c>
      <c r="V870" s="18">
        <v>0.14665318550527351</v>
      </c>
      <c r="W870" s="18">
        <v>0.17537807111880019</v>
      </c>
      <c r="X870" s="18">
        <v>0.1604450770696064</v>
      </c>
      <c r="Y870" s="18">
        <v>0.20400289940595689</v>
      </c>
      <c r="Z870" s="18">
        <v>5.995880685239606E-2</v>
      </c>
      <c r="AA870" s="18">
        <v>0.18424162155035489</v>
      </c>
      <c r="AB870" s="18">
        <v>0.1849290017755621</v>
      </c>
      <c r="AC870" s="18">
        <v>9.1381440165496805E-2</v>
      </c>
      <c r="AD870" s="18">
        <v>0.1058095902879026</v>
      </c>
      <c r="AF870" s="18">
        <v>0.1585743907745969</v>
      </c>
      <c r="AG870" s="18">
        <v>0.1813629923259617</v>
      </c>
      <c r="AH870" s="18">
        <v>0.1729897124380414</v>
      </c>
      <c r="AI870" s="18">
        <v>0.16030092903082219</v>
      </c>
      <c r="AJ870" s="18">
        <v>0.1431602875674092</v>
      </c>
      <c r="AK870" s="18">
        <v>0.1247467922703395</v>
      </c>
      <c r="AL870" s="18">
        <v>0.1071865114477327</v>
      </c>
      <c r="AM870" s="18">
        <v>0.15025028934101531</v>
      </c>
      <c r="AO870" s="18">
        <v>0.14573591291143159</v>
      </c>
      <c r="AP870" s="18">
        <v>0.17974626389722401</v>
      </c>
      <c r="AQ870" s="18">
        <v>0.19799109996365649</v>
      </c>
      <c r="AR870" s="18">
        <v>0.17056493569630871</v>
      </c>
      <c r="AS870" s="18">
        <v>0.153471885411397</v>
      </c>
      <c r="AT870" s="18">
        <v>0.1228609778383051</v>
      </c>
      <c r="AU870" s="18">
        <v>0.14737660270272859</v>
      </c>
      <c r="AV870" s="18">
        <v>0.1503569071470427</v>
      </c>
      <c r="AW870" s="18">
        <v>0.11885913357167439</v>
      </c>
    </row>
    <row r="871" spans="2:49" x14ac:dyDescent="0.35">
      <c r="B871" s="17" t="s">
        <v>339</v>
      </c>
      <c r="C871" s="18">
        <v>8.1377902364926799E-2</v>
      </c>
      <c r="D871" s="18">
        <v>8.4511264355552174E-2</v>
      </c>
      <c r="E871" s="18">
        <v>9.9709926100383497E-2</v>
      </c>
      <c r="F871" s="18">
        <v>7.8758832544660998E-2</v>
      </c>
      <c r="G871" s="18">
        <v>9.7937866290443681E-2</v>
      </c>
      <c r="H871" s="18">
        <v>7.4821844962431786E-2</v>
      </c>
      <c r="I871" s="18">
        <v>6.2532105622924633E-2</v>
      </c>
      <c r="K871" s="18">
        <v>8.1902288643592738E-2</v>
      </c>
      <c r="L871" s="18">
        <v>8.0576401612267867E-2</v>
      </c>
      <c r="N871" s="18">
        <v>7.9412194481746842E-2</v>
      </c>
      <c r="O871" s="18">
        <v>7.5578358070591475E-2</v>
      </c>
      <c r="P871" s="18">
        <v>0.1060198239025434</v>
      </c>
      <c r="Q871" s="18">
        <v>8.4610340433716194E-2</v>
      </c>
      <c r="R871" s="18">
        <v>8.4745926822234793E-2</v>
      </c>
      <c r="S871" s="18">
        <v>8.2985568454709835E-2</v>
      </c>
      <c r="T871" s="18">
        <v>2.7372843283132251E-2</v>
      </c>
      <c r="V871" s="18">
        <v>8.3348141175662485E-2</v>
      </c>
      <c r="W871" s="18">
        <v>9.0414439726252599E-2</v>
      </c>
      <c r="X871" s="18">
        <v>7.4693677427543945E-2</v>
      </c>
      <c r="Y871" s="18">
        <v>5.2336709693977773E-2</v>
      </c>
      <c r="Z871" s="18">
        <v>4.7064305121506687E-2</v>
      </c>
      <c r="AA871" s="18">
        <v>0.1011303196920833</v>
      </c>
      <c r="AB871" s="18">
        <v>7.8167544135895994E-2</v>
      </c>
      <c r="AC871" s="18">
        <v>3.4199634604034052E-2</v>
      </c>
      <c r="AD871" s="18">
        <v>9.1623955586535757E-2</v>
      </c>
      <c r="AF871" s="18">
        <v>6.8248782230315844E-2</v>
      </c>
      <c r="AG871" s="18">
        <v>8.8338079658891372E-2</v>
      </c>
      <c r="AH871" s="18">
        <v>0.101127266660199</v>
      </c>
      <c r="AI871" s="18">
        <v>9.7005237171480435E-2</v>
      </c>
      <c r="AJ871" s="18">
        <v>7.9134542883581308E-2</v>
      </c>
      <c r="AK871" s="18">
        <v>8.0869412728713647E-2</v>
      </c>
      <c r="AL871" s="18">
        <v>0</v>
      </c>
      <c r="AM871" s="18">
        <v>8.1132724268512132E-2</v>
      </c>
      <c r="AO871" s="18">
        <v>8.8948908382937036E-2</v>
      </c>
      <c r="AP871" s="18">
        <v>8.1247554664260119E-2</v>
      </c>
      <c r="AQ871" s="18">
        <v>7.2580535928893353E-2</v>
      </c>
      <c r="AR871" s="18">
        <v>0.1132440335360243</v>
      </c>
      <c r="AS871" s="18">
        <v>7.9848774542202308E-2</v>
      </c>
      <c r="AT871" s="18">
        <v>0.13919979400904459</v>
      </c>
      <c r="AU871" s="18">
        <v>5.9925837296115329E-2</v>
      </c>
      <c r="AV871" s="18">
        <v>3.2640809326715391E-2</v>
      </c>
      <c r="AW871" s="18">
        <v>9.8967699030341291E-2</v>
      </c>
    </row>
    <row r="872" spans="2:49" x14ac:dyDescent="0.35">
      <c r="B872" s="17" t="s">
        <v>340</v>
      </c>
      <c r="C872" s="18">
        <v>8.1910459198857491E-2</v>
      </c>
      <c r="D872" s="18">
        <v>8.8739422320267769E-2</v>
      </c>
      <c r="E872" s="18">
        <v>6.2302325237528419E-2</v>
      </c>
      <c r="F872" s="18">
        <v>7.2528793945332376E-2</v>
      </c>
      <c r="G872" s="18">
        <v>9.7071015063240146E-2</v>
      </c>
      <c r="H872" s="18">
        <v>8.9152940160368399E-2</v>
      </c>
      <c r="I872" s="18">
        <v>8.4794841774518057E-2</v>
      </c>
      <c r="K872" s="18">
        <v>8.4304625883096063E-2</v>
      </c>
      <c r="L872" s="18">
        <v>8.0096642953858779E-2</v>
      </c>
      <c r="N872" s="18">
        <v>8.0027794733258356E-2</v>
      </c>
      <c r="O872" s="18">
        <v>9.6307131484350481E-2</v>
      </c>
      <c r="P872" s="18">
        <v>9.888298759044363E-2</v>
      </c>
      <c r="Q872" s="18">
        <v>7.1455141626106819E-2</v>
      </c>
      <c r="R872" s="18">
        <v>6.7450411342998992E-2</v>
      </c>
      <c r="S872" s="18">
        <v>4.0062475906732391E-2</v>
      </c>
      <c r="T872" s="18">
        <v>9.3434740362150076E-2</v>
      </c>
      <c r="V872" s="18">
        <v>7.8062207481362972E-2</v>
      </c>
      <c r="W872" s="18">
        <v>8.5805869281685307E-2</v>
      </c>
      <c r="X872" s="18">
        <v>7.4126941234600313E-2</v>
      </c>
      <c r="Y872" s="18">
        <v>8.9546520511030361E-2</v>
      </c>
      <c r="Z872" s="18">
        <v>9.1098203858054005E-2</v>
      </c>
      <c r="AA872" s="18">
        <v>6.838949822027604E-2</v>
      </c>
      <c r="AB872" s="18">
        <v>8.1545749826713365E-2</v>
      </c>
      <c r="AC872" s="18">
        <v>0.10194843409803631</v>
      </c>
      <c r="AD872" s="18">
        <v>7.7017787164671975E-2</v>
      </c>
      <c r="AF872" s="18">
        <v>6.0014395661925478E-2</v>
      </c>
      <c r="AG872" s="18">
        <v>7.4112995839352561E-2</v>
      </c>
      <c r="AH872" s="18">
        <v>0.14206585436346461</v>
      </c>
      <c r="AI872" s="18">
        <v>0.1000172566032325</v>
      </c>
      <c r="AJ872" s="18">
        <v>9.3669914330317419E-2</v>
      </c>
      <c r="AK872" s="18">
        <v>9.9761836075290267E-2</v>
      </c>
      <c r="AL872" s="18">
        <v>8.2901467703440382E-2</v>
      </c>
      <c r="AM872" s="18">
        <v>8.0203359496334697E-2</v>
      </c>
      <c r="AO872" s="18">
        <v>6.4926539901622615E-2</v>
      </c>
      <c r="AP872" s="18">
        <v>7.3576654460731902E-2</v>
      </c>
      <c r="AQ872" s="18">
        <v>0.11613549793987531</v>
      </c>
      <c r="AR872" s="18">
        <v>0.10302456934320391</v>
      </c>
      <c r="AS872" s="18">
        <v>9.2124966218843918E-2</v>
      </c>
      <c r="AT872" s="18">
        <v>9.7785274294701768E-2</v>
      </c>
      <c r="AU872" s="18">
        <v>5.8632314964896869E-2</v>
      </c>
      <c r="AV872" s="18">
        <v>8.7049969240138331E-2</v>
      </c>
      <c r="AW872" s="18">
        <v>6.1237247447284607E-2</v>
      </c>
    </row>
    <row r="873" spans="2:49" ht="29" x14ac:dyDescent="0.35">
      <c r="B873" s="17" t="s">
        <v>341</v>
      </c>
      <c r="C873" s="18">
        <v>0.1166627885415011</v>
      </c>
      <c r="D873" s="18">
        <v>9.9511251576887186E-2</v>
      </c>
      <c r="E873" s="18">
        <v>7.0594583547023457E-2</v>
      </c>
      <c r="F873" s="18">
        <v>8.1015790595940787E-2</v>
      </c>
      <c r="G873" s="18">
        <v>0.11671191431021739</v>
      </c>
      <c r="H873" s="18">
        <v>0.1543701117989951</v>
      </c>
      <c r="I873" s="18">
        <v>0.15685647138840461</v>
      </c>
      <c r="K873" s="18">
        <v>0.10180921889503559</v>
      </c>
      <c r="L873" s="18">
        <v>0.131225448651208</v>
      </c>
      <c r="N873" s="18">
        <v>0.14235281158016061</v>
      </c>
      <c r="O873" s="18">
        <v>0.1339400991946515</v>
      </c>
      <c r="P873" s="18">
        <v>0.16084323597292999</v>
      </c>
      <c r="Q873" s="18">
        <v>9.4006618350525747E-2</v>
      </c>
      <c r="R873" s="18">
        <v>4.8901949678319692E-2</v>
      </c>
      <c r="S873" s="18">
        <v>2.7464532912523411E-2</v>
      </c>
      <c r="T873" s="18">
        <v>9.6079411621868477E-2</v>
      </c>
      <c r="V873" s="18">
        <v>0.1122460773946302</v>
      </c>
      <c r="W873" s="18">
        <v>9.0686798711155273E-2</v>
      </c>
      <c r="X873" s="18">
        <v>0.1864735602744361</v>
      </c>
      <c r="Y873" s="18">
        <v>7.688852414217752E-2</v>
      </c>
      <c r="Z873" s="18">
        <v>0.25188952458761238</v>
      </c>
      <c r="AA873" s="18">
        <v>0.123038107908699</v>
      </c>
      <c r="AB873" s="18">
        <v>0.13022712386840271</v>
      </c>
      <c r="AC873" s="18">
        <v>0.10474690435607389</v>
      </c>
      <c r="AD873" s="18">
        <v>0.1383270281302216</v>
      </c>
      <c r="AF873" s="18">
        <v>0.12547354388981299</v>
      </c>
      <c r="AG873" s="18">
        <v>9.6040586237393893E-2</v>
      </c>
      <c r="AH873" s="18">
        <v>0.1416874350623771</v>
      </c>
      <c r="AI873" s="18">
        <v>7.0945919374654776E-2</v>
      </c>
      <c r="AJ873" s="18">
        <v>0.1240469888573366</v>
      </c>
      <c r="AK873" s="18">
        <v>7.7249818670754686E-2</v>
      </c>
      <c r="AL873" s="18">
        <v>0.1003801059441449</v>
      </c>
      <c r="AM873" s="18">
        <v>0.14879675475854251</v>
      </c>
      <c r="AO873" s="18">
        <v>9.80181924678689E-2</v>
      </c>
      <c r="AP873" s="18">
        <v>8.9056565792629411E-2</v>
      </c>
      <c r="AQ873" s="18">
        <v>0.1626865586840516</v>
      </c>
      <c r="AR873" s="18">
        <v>0.1075494071250821</v>
      </c>
      <c r="AS873" s="18">
        <v>0.12699918115132891</v>
      </c>
      <c r="AT873" s="18">
        <v>9.5206200124524909E-2</v>
      </c>
      <c r="AU873" s="18">
        <v>0.1232037624138665</v>
      </c>
      <c r="AV873" s="18">
        <v>0.19767608288740801</v>
      </c>
      <c r="AW873" s="18">
        <v>0.1116130228200268</v>
      </c>
    </row>
    <row r="874" spans="2:49" x14ac:dyDescent="0.35">
      <c r="B874" s="17" t="s">
        <v>342</v>
      </c>
      <c r="C874" s="18">
        <v>0.25251390926300088</v>
      </c>
      <c r="D874" s="18">
        <v>0.1481515756621386</v>
      </c>
      <c r="E874" s="18">
        <v>9.3844574654848634E-2</v>
      </c>
      <c r="F874" s="18">
        <v>0.15015217552848631</v>
      </c>
      <c r="G874" s="18">
        <v>0.22211820863514811</v>
      </c>
      <c r="H874" s="18">
        <v>0.34119126148280188</v>
      </c>
      <c r="I874" s="18">
        <v>0.44420260149759888</v>
      </c>
      <c r="K874" s="18">
        <v>0.23637192328755749</v>
      </c>
      <c r="L874" s="18">
        <v>0.26715970536561617</v>
      </c>
      <c r="N874" s="18">
        <v>0.35477672913895381</v>
      </c>
      <c r="O874" s="18">
        <v>0.25157248508588698</v>
      </c>
      <c r="P874" s="18">
        <v>0.25983854910382709</v>
      </c>
      <c r="Q874" s="18">
        <v>0.1643269784458572</v>
      </c>
      <c r="R874" s="18">
        <v>0.1515607491290302</v>
      </c>
      <c r="S874" s="18">
        <v>0.16419201286333601</v>
      </c>
      <c r="T874" s="18">
        <v>0.43568352203482519</v>
      </c>
      <c r="V874" s="18">
        <v>0.31330026354673329</v>
      </c>
      <c r="W874" s="18">
        <v>0.17907602219196739</v>
      </c>
      <c r="X874" s="18">
        <v>0.2182157873189286</v>
      </c>
      <c r="Y874" s="18">
        <v>0.27039062382533979</v>
      </c>
      <c r="Z874" s="18">
        <v>0.3896236490230548</v>
      </c>
      <c r="AA874" s="18">
        <v>0.22321168585976911</v>
      </c>
      <c r="AB874" s="18">
        <v>0.24745713833076971</v>
      </c>
      <c r="AC874" s="18">
        <v>0.30411183143809078</v>
      </c>
      <c r="AD874" s="18">
        <v>0.30347524518994118</v>
      </c>
      <c r="AF874" s="18">
        <v>0.27848367490575548</v>
      </c>
      <c r="AG874" s="18">
        <v>0.17422690825072329</v>
      </c>
      <c r="AH874" s="18">
        <v>0.24519237053514259</v>
      </c>
      <c r="AI874" s="18">
        <v>0.28834616572918031</v>
      </c>
      <c r="AJ874" s="18">
        <v>0.30422434786215019</v>
      </c>
      <c r="AK874" s="18">
        <v>0.30604957185711529</v>
      </c>
      <c r="AL874" s="18">
        <v>0.29313302392457963</v>
      </c>
      <c r="AM874" s="18">
        <v>0.30291036938248661</v>
      </c>
      <c r="AO874" s="18">
        <v>0.26712988706663232</v>
      </c>
      <c r="AP874" s="18">
        <v>0.17261088798408311</v>
      </c>
      <c r="AQ874" s="18">
        <v>0.19630520786876021</v>
      </c>
      <c r="AR874" s="18">
        <v>0.25523039467387121</v>
      </c>
      <c r="AS874" s="18">
        <v>0.26704964764316719</v>
      </c>
      <c r="AT874" s="18">
        <v>0.26376801346292078</v>
      </c>
      <c r="AU874" s="18">
        <v>0.42392042469093749</v>
      </c>
      <c r="AV874" s="18">
        <v>0.30396596179657992</v>
      </c>
      <c r="AW874" s="18">
        <v>0.35158985202410348</v>
      </c>
    </row>
    <row r="875" spans="2:49" x14ac:dyDescent="0.35">
      <c r="B875" s="17" t="s">
        <v>80</v>
      </c>
      <c r="C875" s="18">
        <v>4.2893129901653788E-2</v>
      </c>
      <c r="D875" s="18">
        <v>2.611116671570321E-2</v>
      </c>
      <c r="E875" s="18">
        <v>3.2408485468329508E-2</v>
      </c>
      <c r="F875" s="18">
        <v>4.1148905159232307E-2</v>
      </c>
      <c r="G875" s="18">
        <v>2.3823569674556819E-2</v>
      </c>
      <c r="H875" s="18">
        <v>5.3638282190084152E-2</v>
      </c>
      <c r="I875" s="18">
        <v>6.41011525956596E-2</v>
      </c>
      <c r="K875" s="18">
        <v>3.5433481154442142E-2</v>
      </c>
      <c r="L875" s="18">
        <v>4.9043463828542397E-2</v>
      </c>
      <c r="N875" s="18">
        <v>3.959780970560748E-2</v>
      </c>
      <c r="O875" s="18">
        <v>4.8203615375885918E-2</v>
      </c>
      <c r="P875" s="18">
        <v>3.2754145602777167E-2</v>
      </c>
      <c r="Q875" s="18">
        <v>3.7960524115506697E-2</v>
      </c>
      <c r="R875" s="18">
        <v>2.6543367982568119E-2</v>
      </c>
      <c r="S875" s="18">
        <v>0</v>
      </c>
      <c r="T875" s="18">
        <v>0.1717737709575555</v>
      </c>
      <c r="V875" s="18">
        <v>2.9739316451578662E-2</v>
      </c>
      <c r="W875" s="18">
        <v>3.069850144450454E-2</v>
      </c>
      <c r="X875" s="18">
        <v>4.0233179942941268E-2</v>
      </c>
      <c r="Y875" s="18">
        <v>4.5978852386913682E-2</v>
      </c>
      <c r="Z875" s="18">
        <v>3.7671993078314973E-2</v>
      </c>
      <c r="AA875" s="18">
        <v>4.464133231736972E-2</v>
      </c>
      <c r="AB875" s="18">
        <v>5.9047729872766269E-2</v>
      </c>
      <c r="AC875" s="18">
        <v>0.19343906924836821</v>
      </c>
      <c r="AD875" s="18">
        <v>3.369123135511206E-2</v>
      </c>
      <c r="AF875" s="18">
        <v>4.3248128848488637E-2</v>
      </c>
      <c r="AG875" s="18">
        <v>2.6327321707391192E-2</v>
      </c>
      <c r="AH875" s="18">
        <v>2.5481570211533171E-2</v>
      </c>
      <c r="AI875" s="18">
        <v>5.0190708864139483E-2</v>
      </c>
      <c r="AJ875" s="18">
        <v>2.7510952144686698E-2</v>
      </c>
      <c r="AK875" s="18">
        <v>6.7126314435519779E-2</v>
      </c>
      <c r="AL875" s="18">
        <v>0.27512695685242827</v>
      </c>
      <c r="AM875" s="18">
        <v>5.5640361211107353E-2</v>
      </c>
      <c r="AO875" s="18">
        <v>4.0128727934736791E-2</v>
      </c>
      <c r="AP875" s="18">
        <v>3.1621233812172488E-2</v>
      </c>
      <c r="AQ875" s="18">
        <v>2.5356557157609701E-2</v>
      </c>
      <c r="AR875" s="18">
        <v>2.8964971029079471E-2</v>
      </c>
      <c r="AS875" s="18">
        <v>3.8443393534501123E-2</v>
      </c>
      <c r="AT875" s="18">
        <v>2.5866907564607911E-2</v>
      </c>
      <c r="AU875" s="18">
        <v>7.8544806593024513E-2</v>
      </c>
      <c r="AV875" s="18">
        <v>0.1112952277371958</v>
      </c>
      <c r="AW875" s="18">
        <v>3.6343476298466848E-2</v>
      </c>
    </row>
    <row r="877" spans="2:49" ht="29" x14ac:dyDescent="0.35">
      <c r="B877" s="14" t="s">
        <v>115</v>
      </c>
    </row>
    <row r="878" spans="2:49" x14ac:dyDescent="0.35">
      <c r="B878" s="15" t="s">
        <v>18</v>
      </c>
    </row>
    <row r="879" spans="2:49" x14ac:dyDescent="0.35">
      <c r="B879" s="11" t="s">
        <v>59</v>
      </c>
      <c r="C879" s="16">
        <v>2028</v>
      </c>
      <c r="D879" s="16">
        <v>248</v>
      </c>
      <c r="E879" s="16">
        <v>354</v>
      </c>
      <c r="F879" s="16">
        <v>365</v>
      </c>
      <c r="G879" s="16">
        <v>348</v>
      </c>
      <c r="H879" s="16">
        <v>295</v>
      </c>
      <c r="I879" s="16">
        <v>418</v>
      </c>
      <c r="K879" s="16">
        <v>1004</v>
      </c>
      <c r="L879" s="16">
        <v>1018</v>
      </c>
      <c r="N879" s="16">
        <v>515</v>
      </c>
      <c r="O879" s="16">
        <v>455</v>
      </c>
      <c r="P879" s="16">
        <v>200</v>
      </c>
      <c r="Q879" s="16">
        <v>507</v>
      </c>
      <c r="R879" s="16">
        <v>238</v>
      </c>
      <c r="S879" s="16">
        <v>44</v>
      </c>
      <c r="T879" s="16">
        <v>69</v>
      </c>
      <c r="V879" s="16">
        <v>565</v>
      </c>
      <c r="W879" s="16">
        <v>604</v>
      </c>
      <c r="X879" s="16">
        <v>114</v>
      </c>
      <c r="Y879" s="16">
        <v>70</v>
      </c>
      <c r="Z879" s="16">
        <v>36</v>
      </c>
      <c r="AA879" s="16">
        <v>44</v>
      </c>
      <c r="AB879" s="16">
        <v>442</v>
      </c>
      <c r="AC879" s="16">
        <v>63</v>
      </c>
      <c r="AD879" s="16">
        <v>90</v>
      </c>
      <c r="AF879" s="16">
        <v>336</v>
      </c>
      <c r="AG879" s="16">
        <v>677</v>
      </c>
      <c r="AH879" s="16">
        <v>121</v>
      </c>
      <c r="AI879" s="16">
        <v>125</v>
      </c>
      <c r="AJ879" s="16">
        <v>261</v>
      </c>
      <c r="AK879" s="16">
        <v>43</v>
      </c>
      <c r="AL879" s="16">
        <v>45</v>
      </c>
      <c r="AM879" s="16">
        <v>420</v>
      </c>
      <c r="AO879" s="16">
        <v>312</v>
      </c>
      <c r="AP879" s="16">
        <v>557</v>
      </c>
      <c r="AQ879" s="16">
        <v>134</v>
      </c>
      <c r="AR879" s="16">
        <v>212</v>
      </c>
      <c r="AS879" s="16">
        <v>419</v>
      </c>
      <c r="AT879" s="16">
        <v>33</v>
      </c>
      <c r="AU879" s="16">
        <v>137</v>
      </c>
      <c r="AV879" s="16">
        <v>147</v>
      </c>
      <c r="AW879" s="16">
        <v>77</v>
      </c>
    </row>
    <row r="880" spans="2:49" x14ac:dyDescent="0.35">
      <c r="B880" s="12" t="s">
        <v>60</v>
      </c>
      <c r="C880" s="16">
        <v>2032</v>
      </c>
      <c r="D880" s="16">
        <v>215</v>
      </c>
      <c r="E880" s="16">
        <v>345</v>
      </c>
      <c r="F880" s="16">
        <v>345</v>
      </c>
      <c r="G880" s="16">
        <v>314</v>
      </c>
      <c r="H880" s="16">
        <v>328</v>
      </c>
      <c r="I880" s="16">
        <v>485</v>
      </c>
      <c r="K880" s="16">
        <v>981</v>
      </c>
      <c r="L880" s="16">
        <v>1045</v>
      </c>
      <c r="N880" s="16">
        <v>540</v>
      </c>
      <c r="O880" s="16">
        <v>458</v>
      </c>
      <c r="P880" s="16">
        <v>208</v>
      </c>
      <c r="Q880" s="16">
        <v>495</v>
      </c>
      <c r="R880" s="16">
        <v>222</v>
      </c>
      <c r="S880" s="16">
        <v>37</v>
      </c>
      <c r="T880" s="16">
        <v>71</v>
      </c>
      <c r="V880" s="16">
        <v>598</v>
      </c>
      <c r="W880" s="16">
        <v>590</v>
      </c>
      <c r="X880" s="16">
        <v>115</v>
      </c>
      <c r="Y880" s="16">
        <v>67</v>
      </c>
      <c r="Z880" s="16">
        <v>39</v>
      </c>
      <c r="AA880" s="16">
        <v>44</v>
      </c>
      <c r="AB880" s="16">
        <v>427</v>
      </c>
      <c r="AC880" s="16">
        <v>61</v>
      </c>
      <c r="AD880" s="16">
        <v>90</v>
      </c>
      <c r="AF880" s="16">
        <v>355</v>
      </c>
      <c r="AG880" s="16">
        <v>660</v>
      </c>
      <c r="AH880" s="16">
        <v>123</v>
      </c>
      <c r="AI880" s="16">
        <v>120</v>
      </c>
      <c r="AJ880" s="16">
        <v>274</v>
      </c>
      <c r="AK880" s="16">
        <v>44</v>
      </c>
      <c r="AL880" s="16">
        <v>43</v>
      </c>
      <c r="AM880" s="16">
        <v>413</v>
      </c>
      <c r="AO880" s="16">
        <v>321</v>
      </c>
      <c r="AP880" s="16">
        <v>538</v>
      </c>
      <c r="AQ880" s="16">
        <v>134</v>
      </c>
      <c r="AR880" s="16">
        <v>200</v>
      </c>
      <c r="AS880" s="16">
        <v>442</v>
      </c>
      <c r="AT880" s="16">
        <v>36</v>
      </c>
      <c r="AU880" s="16">
        <v>136</v>
      </c>
      <c r="AV880" s="16">
        <v>151</v>
      </c>
      <c r="AW880" s="16">
        <v>75</v>
      </c>
    </row>
    <row r="881" spans="2:49" ht="72.5" x14ac:dyDescent="0.35">
      <c r="B881" s="17" t="s">
        <v>343</v>
      </c>
      <c r="C881" s="18">
        <v>0.50809359787562436</v>
      </c>
      <c r="D881" s="18">
        <v>0.56302136523084789</v>
      </c>
      <c r="E881" s="18">
        <v>0.45723733506179898</v>
      </c>
      <c r="F881" s="18">
        <v>0.44310890469087688</v>
      </c>
      <c r="G881" s="18">
        <v>0.44918959526585572</v>
      </c>
      <c r="H881" s="18">
        <v>0.53418152187515011</v>
      </c>
      <c r="I881" s="18">
        <v>0.58667700070449824</v>
      </c>
      <c r="K881" s="18">
        <v>0.47468374866211888</v>
      </c>
      <c r="L881" s="18">
        <v>0.53944313362422802</v>
      </c>
      <c r="N881" s="18">
        <v>0.53679219803868194</v>
      </c>
      <c r="O881" s="18">
        <v>0.5052002519379849</v>
      </c>
      <c r="P881" s="18">
        <v>0.49498069834598413</v>
      </c>
      <c r="Q881" s="18">
        <v>0.53146715292461422</v>
      </c>
      <c r="R881" s="18">
        <v>0.47003583331752341</v>
      </c>
      <c r="S881" s="18">
        <v>0.41506354857656652</v>
      </c>
      <c r="T881" s="18">
        <v>0.3508961059337572</v>
      </c>
      <c r="V881" s="18">
        <v>0.52917283984228902</v>
      </c>
      <c r="W881" s="18">
        <v>0.49406630918200112</v>
      </c>
      <c r="X881" s="18">
        <v>0.59077370636305704</v>
      </c>
      <c r="Y881" s="18">
        <v>0.62775870850164317</v>
      </c>
      <c r="Z881" s="18">
        <v>0.57735897786946011</v>
      </c>
      <c r="AA881" s="18">
        <v>0.58839915633162421</v>
      </c>
      <c r="AB881" s="18">
        <v>0.49565183757088299</v>
      </c>
      <c r="AC881" s="18">
        <v>0.30454362211932351</v>
      </c>
      <c r="AD881" s="18">
        <v>0.39364763639654932</v>
      </c>
      <c r="AF881" s="18">
        <v>0.52950293432748596</v>
      </c>
      <c r="AG881" s="18">
        <v>0.51860196523995827</v>
      </c>
      <c r="AH881" s="18">
        <v>0.56267046491644279</v>
      </c>
      <c r="AI881" s="18">
        <v>0.56600295737909423</v>
      </c>
      <c r="AJ881" s="18">
        <v>0.49718341727830728</v>
      </c>
      <c r="AK881" s="18">
        <v>0.5398210665628369</v>
      </c>
      <c r="AL881" s="18">
        <v>0.27079102594689258</v>
      </c>
      <c r="AM881" s="18">
        <v>0.46833475085523829</v>
      </c>
      <c r="AO881" s="18">
        <v>0.48468285226028268</v>
      </c>
      <c r="AP881" s="18">
        <v>0.4963470869907044</v>
      </c>
      <c r="AQ881" s="18">
        <v>0.61716601906228719</v>
      </c>
      <c r="AR881" s="18">
        <v>0.60758440536487179</v>
      </c>
      <c r="AS881" s="18">
        <v>0.50937522514777345</v>
      </c>
      <c r="AT881" s="18">
        <v>0.58057960372334616</v>
      </c>
      <c r="AU881" s="18">
        <v>0.3878471135791523</v>
      </c>
      <c r="AV881" s="18">
        <v>0.43653937757705552</v>
      </c>
      <c r="AW881" s="18">
        <v>0.55278312335416357</v>
      </c>
    </row>
    <row r="882" spans="2:49" ht="58" x14ac:dyDescent="0.35">
      <c r="B882" s="17" t="s">
        <v>344</v>
      </c>
      <c r="C882" s="18">
        <v>0.32793059522855011</v>
      </c>
      <c r="D882" s="18">
        <v>0.34044625523512861</v>
      </c>
      <c r="E882" s="18">
        <v>0.43438423573671953</v>
      </c>
      <c r="F882" s="18">
        <v>0.38586352317669059</v>
      </c>
      <c r="G882" s="18">
        <v>0.34378405251575139</v>
      </c>
      <c r="H882" s="18">
        <v>0.28153852898284099</v>
      </c>
      <c r="I882" s="18">
        <v>0.2265350553535149</v>
      </c>
      <c r="K882" s="18">
        <v>0.38552769630058248</v>
      </c>
      <c r="L882" s="18">
        <v>0.27559464343380558</v>
      </c>
      <c r="N882" s="18">
        <v>0.2564478700496895</v>
      </c>
      <c r="O882" s="18">
        <v>0.33398815448367009</v>
      </c>
      <c r="P882" s="18">
        <v>0.34936466667979382</v>
      </c>
      <c r="Q882" s="18">
        <v>0.35254205837901459</v>
      </c>
      <c r="R882" s="18">
        <v>0.42698273583570878</v>
      </c>
      <c r="S882" s="18">
        <v>0.45449606937509668</v>
      </c>
      <c r="T882" s="18">
        <v>0.22242297799880109</v>
      </c>
      <c r="V882" s="18">
        <v>0.34787536557049781</v>
      </c>
      <c r="W882" s="18">
        <v>0.3723062619026809</v>
      </c>
      <c r="X882" s="18">
        <v>0.2115587679498277</v>
      </c>
      <c r="Y882" s="18">
        <v>0.18219586994882661</v>
      </c>
      <c r="Z882" s="18">
        <v>0.29498877316553368</v>
      </c>
      <c r="AA882" s="18">
        <v>0.2591296986127874</v>
      </c>
      <c r="AB882" s="18">
        <v>0.30370575082796059</v>
      </c>
      <c r="AC882" s="18">
        <v>0.23851889430737569</v>
      </c>
      <c r="AD882" s="18">
        <v>0.38493059964733889</v>
      </c>
      <c r="AF882" s="18">
        <v>0.35255298032920368</v>
      </c>
      <c r="AG882" s="18">
        <v>0.37751335426077859</v>
      </c>
      <c r="AH882" s="18">
        <v>0.27330605284755072</v>
      </c>
      <c r="AI882" s="18">
        <v>0.23997983442818899</v>
      </c>
      <c r="AJ882" s="18">
        <v>0.33524107914639051</v>
      </c>
      <c r="AK882" s="18">
        <v>0.29365912355630641</v>
      </c>
      <c r="AL882" s="18">
        <v>0.19132330403156639</v>
      </c>
      <c r="AM882" s="18">
        <v>0.28224370751685568</v>
      </c>
      <c r="AO882" s="18">
        <v>0.37334318164002389</v>
      </c>
      <c r="AP882" s="18">
        <v>0.39466431041860522</v>
      </c>
      <c r="AQ882" s="18">
        <v>0.29349832111939422</v>
      </c>
      <c r="AR882" s="18">
        <v>0.23281986351062939</v>
      </c>
      <c r="AS882" s="18">
        <v>0.33648665890089519</v>
      </c>
      <c r="AT882" s="18">
        <v>0.27105641129136759</v>
      </c>
      <c r="AU882" s="18">
        <v>0.26392976368859772</v>
      </c>
      <c r="AV882" s="18">
        <v>0.23360695458824421</v>
      </c>
      <c r="AW882" s="18">
        <v>0.25123989475300629</v>
      </c>
    </row>
    <row r="883" spans="2:49" x14ac:dyDescent="0.35">
      <c r="B883" s="17" t="s">
        <v>80</v>
      </c>
      <c r="C883" s="18">
        <v>0.16397580689582569</v>
      </c>
      <c r="D883" s="18">
        <v>9.6532379534023383E-2</v>
      </c>
      <c r="E883" s="18">
        <v>0.1083784292014813</v>
      </c>
      <c r="F883" s="18">
        <v>0.17102757213243239</v>
      </c>
      <c r="G883" s="18">
        <v>0.20702635221839311</v>
      </c>
      <c r="H883" s="18">
        <v>0.1842799491420086</v>
      </c>
      <c r="I883" s="18">
        <v>0.18678794394198689</v>
      </c>
      <c r="K883" s="18">
        <v>0.13978855503729851</v>
      </c>
      <c r="L883" s="18">
        <v>0.18496222294196629</v>
      </c>
      <c r="N883" s="18">
        <v>0.2067599319116285</v>
      </c>
      <c r="O883" s="18">
        <v>0.1608115935783449</v>
      </c>
      <c r="P883" s="18">
        <v>0.15565463497422211</v>
      </c>
      <c r="Q883" s="18">
        <v>0.1159907886963711</v>
      </c>
      <c r="R883" s="18">
        <v>0.102981430846768</v>
      </c>
      <c r="S883" s="18">
        <v>0.13044038204833669</v>
      </c>
      <c r="T883" s="18">
        <v>0.42668091606744168</v>
      </c>
      <c r="V883" s="18">
        <v>0.1229517945872132</v>
      </c>
      <c r="W883" s="18">
        <v>0.1336274289153182</v>
      </c>
      <c r="X883" s="18">
        <v>0.19766752568711521</v>
      </c>
      <c r="Y883" s="18">
        <v>0.19004542154953019</v>
      </c>
      <c r="Z883" s="18">
        <v>0.12765224896500629</v>
      </c>
      <c r="AA883" s="18">
        <v>0.15247114505558859</v>
      </c>
      <c r="AB883" s="18">
        <v>0.20064241160115659</v>
      </c>
      <c r="AC883" s="18">
        <v>0.45693748357330038</v>
      </c>
      <c r="AD883" s="18">
        <v>0.22142176395611171</v>
      </c>
      <c r="AF883" s="18">
        <v>0.1179440853433104</v>
      </c>
      <c r="AG883" s="18">
        <v>0.10388468049926319</v>
      </c>
      <c r="AH883" s="18">
        <v>0.16402348223600641</v>
      </c>
      <c r="AI883" s="18">
        <v>0.19401720819271681</v>
      </c>
      <c r="AJ883" s="18">
        <v>0.16757550357530229</v>
      </c>
      <c r="AK883" s="18">
        <v>0.1665198098808568</v>
      </c>
      <c r="AL883" s="18">
        <v>0.53788567002154108</v>
      </c>
      <c r="AM883" s="18">
        <v>0.24942154162790589</v>
      </c>
      <c r="AO883" s="18">
        <v>0.14197396609969351</v>
      </c>
      <c r="AP883" s="18">
        <v>0.1089886025906904</v>
      </c>
      <c r="AQ883" s="18">
        <v>8.9335659818318688E-2</v>
      </c>
      <c r="AR883" s="18">
        <v>0.1595957311244989</v>
      </c>
      <c r="AS883" s="18">
        <v>0.15413811595133131</v>
      </c>
      <c r="AT883" s="18">
        <v>0.14836398498528641</v>
      </c>
      <c r="AU883" s="18">
        <v>0.34822312273224998</v>
      </c>
      <c r="AV883" s="18">
        <v>0.32985366783470033</v>
      </c>
      <c r="AW883" s="18">
        <v>0.19597698189282989</v>
      </c>
    </row>
    <row r="885" spans="2:49" ht="72.5" x14ac:dyDescent="0.35">
      <c r="B885" s="14" t="s">
        <v>345</v>
      </c>
    </row>
    <row r="886" spans="2:49" x14ac:dyDescent="0.35">
      <c r="B886" s="15" t="s">
        <v>18</v>
      </c>
    </row>
    <row r="887" spans="2:49" x14ac:dyDescent="0.35">
      <c r="B887" s="11" t="s">
        <v>59</v>
      </c>
      <c r="C887" s="16">
        <v>2028</v>
      </c>
      <c r="D887" s="16">
        <v>248</v>
      </c>
      <c r="E887" s="16">
        <v>354</v>
      </c>
      <c r="F887" s="16">
        <v>365</v>
      </c>
      <c r="G887" s="16">
        <v>348</v>
      </c>
      <c r="H887" s="16">
        <v>295</v>
      </c>
      <c r="I887" s="16">
        <v>418</v>
      </c>
      <c r="K887" s="16">
        <v>1004</v>
      </c>
      <c r="L887" s="16">
        <v>1018</v>
      </c>
      <c r="N887" s="16">
        <v>515</v>
      </c>
      <c r="O887" s="16">
        <v>455</v>
      </c>
      <c r="P887" s="16">
        <v>200</v>
      </c>
      <c r="Q887" s="16">
        <v>507</v>
      </c>
      <c r="R887" s="16">
        <v>238</v>
      </c>
      <c r="S887" s="16">
        <v>44</v>
      </c>
      <c r="T887" s="16">
        <v>69</v>
      </c>
      <c r="V887" s="16">
        <v>565</v>
      </c>
      <c r="W887" s="16">
        <v>604</v>
      </c>
      <c r="X887" s="16">
        <v>114</v>
      </c>
      <c r="Y887" s="16">
        <v>70</v>
      </c>
      <c r="Z887" s="16">
        <v>36</v>
      </c>
      <c r="AA887" s="16">
        <v>44</v>
      </c>
      <c r="AB887" s="16">
        <v>442</v>
      </c>
      <c r="AC887" s="16">
        <v>63</v>
      </c>
      <c r="AD887" s="16">
        <v>90</v>
      </c>
      <c r="AF887" s="16">
        <v>336</v>
      </c>
      <c r="AG887" s="16">
        <v>677</v>
      </c>
      <c r="AH887" s="16">
        <v>121</v>
      </c>
      <c r="AI887" s="16">
        <v>125</v>
      </c>
      <c r="AJ887" s="16">
        <v>261</v>
      </c>
      <c r="AK887" s="16">
        <v>43</v>
      </c>
      <c r="AL887" s="16">
        <v>45</v>
      </c>
      <c r="AM887" s="16">
        <v>420</v>
      </c>
      <c r="AO887" s="16">
        <v>312</v>
      </c>
      <c r="AP887" s="16">
        <v>557</v>
      </c>
      <c r="AQ887" s="16">
        <v>134</v>
      </c>
      <c r="AR887" s="16">
        <v>212</v>
      </c>
      <c r="AS887" s="16">
        <v>419</v>
      </c>
      <c r="AT887" s="16">
        <v>33</v>
      </c>
      <c r="AU887" s="16">
        <v>137</v>
      </c>
      <c r="AV887" s="16">
        <v>147</v>
      </c>
      <c r="AW887" s="16">
        <v>77</v>
      </c>
    </row>
    <row r="888" spans="2:49" x14ac:dyDescent="0.35">
      <c r="B888" s="12" t="s">
        <v>60</v>
      </c>
      <c r="C888" s="16">
        <v>2032</v>
      </c>
      <c r="D888" s="16">
        <v>215</v>
      </c>
      <c r="E888" s="16">
        <v>345</v>
      </c>
      <c r="F888" s="16">
        <v>345</v>
      </c>
      <c r="G888" s="16">
        <v>314</v>
      </c>
      <c r="H888" s="16">
        <v>328</v>
      </c>
      <c r="I888" s="16">
        <v>485</v>
      </c>
      <c r="K888" s="16">
        <v>981</v>
      </c>
      <c r="L888" s="16">
        <v>1045</v>
      </c>
      <c r="N888" s="16">
        <v>540</v>
      </c>
      <c r="O888" s="16">
        <v>458</v>
      </c>
      <c r="P888" s="16">
        <v>208</v>
      </c>
      <c r="Q888" s="16">
        <v>495</v>
      </c>
      <c r="R888" s="16">
        <v>222</v>
      </c>
      <c r="S888" s="16">
        <v>37</v>
      </c>
      <c r="T888" s="16">
        <v>71</v>
      </c>
      <c r="V888" s="16">
        <v>598</v>
      </c>
      <c r="W888" s="16">
        <v>590</v>
      </c>
      <c r="X888" s="16">
        <v>115</v>
      </c>
      <c r="Y888" s="16">
        <v>67</v>
      </c>
      <c r="Z888" s="16">
        <v>39</v>
      </c>
      <c r="AA888" s="16">
        <v>44</v>
      </c>
      <c r="AB888" s="16">
        <v>427</v>
      </c>
      <c r="AC888" s="16">
        <v>61</v>
      </c>
      <c r="AD888" s="16">
        <v>90</v>
      </c>
      <c r="AF888" s="16">
        <v>355</v>
      </c>
      <c r="AG888" s="16">
        <v>660</v>
      </c>
      <c r="AH888" s="16">
        <v>123</v>
      </c>
      <c r="AI888" s="16">
        <v>120</v>
      </c>
      <c r="AJ888" s="16">
        <v>274</v>
      </c>
      <c r="AK888" s="16">
        <v>44</v>
      </c>
      <c r="AL888" s="16">
        <v>43</v>
      </c>
      <c r="AM888" s="16">
        <v>413</v>
      </c>
      <c r="AO888" s="16">
        <v>321</v>
      </c>
      <c r="AP888" s="16">
        <v>538</v>
      </c>
      <c r="AQ888" s="16">
        <v>134</v>
      </c>
      <c r="AR888" s="16">
        <v>200</v>
      </c>
      <c r="AS888" s="16">
        <v>442</v>
      </c>
      <c r="AT888" s="16">
        <v>36</v>
      </c>
      <c r="AU888" s="16">
        <v>136</v>
      </c>
      <c r="AV888" s="16">
        <v>151</v>
      </c>
      <c r="AW888" s="16">
        <v>75</v>
      </c>
    </row>
    <row r="889" spans="2:49" ht="29" x14ac:dyDescent="0.35">
      <c r="B889" s="17" t="s">
        <v>346</v>
      </c>
      <c r="C889" s="18">
        <v>0.20209991723012449</v>
      </c>
      <c r="D889" s="18">
        <v>0.2193056754991482</v>
      </c>
      <c r="E889" s="18">
        <v>0.38161714872312669</v>
      </c>
      <c r="F889" s="18">
        <v>0.25547835561335958</v>
      </c>
      <c r="G889" s="18">
        <v>0.20156334153439939</v>
      </c>
      <c r="H889" s="18">
        <v>0.121391015436461</v>
      </c>
      <c r="I889" s="18">
        <v>8.375085875061368E-2</v>
      </c>
      <c r="K889" s="18">
        <v>0.247752204484782</v>
      </c>
      <c r="L889" s="18">
        <v>0.16031142072833701</v>
      </c>
      <c r="N889" s="18">
        <v>0.1219514638262056</v>
      </c>
      <c r="O889" s="18">
        <v>0.1961459528004075</v>
      </c>
      <c r="P889" s="18">
        <v>0.1868459460576079</v>
      </c>
      <c r="Q889" s="18">
        <v>0.23774301960755881</v>
      </c>
      <c r="R889" s="18">
        <v>0.33916909192861472</v>
      </c>
      <c r="S889" s="18">
        <v>0.55843846046582823</v>
      </c>
      <c r="T889" s="18">
        <v>3.1800514973146607E-2</v>
      </c>
      <c r="V889" s="18">
        <v>0.19277963201574011</v>
      </c>
      <c r="W889" s="18">
        <v>0.27133375034255169</v>
      </c>
      <c r="X889" s="18">
        <v>0.2166439520208768</v>
      </c>
      <c r="Y889" s="18">
        <v>0.1209082747781549</v>
      </c>
      <c r="Z889" s="18">
        <v>7.0981253088802945E-2</v>
      </c>
      <c r="AA889" s="18">
        <v>0.13157022489966269</v>
      </c>
      <c r="AB889" s="18">
        <v>0.16834335901133349</v>
      </c>
      <c r="AC889" s="18">
        <v>0.1062184944337191</v>
      </c>
      <c r="AD889" s="18">
        <v>0.16958799485864959</v>
      </c>
      <c r="AF889" s="18">
        <v>0.2059093876795354</v>
      </c>
      <c r="AG889" s="18">
        <v>0.25962300388151671</v>
      </c>
      <c r="AH889" s="18">
        <v>0.20563321734712781</v>
      </c>
      <c r="AI889" s="18">
        <v>0.17368910559146711</v>
      </c>
      <c r="AJ889" s="18">
        <v>0.19421536987552171</v>
      </c>
      <c r="AK889" s="18">
        <v>0.178559161123135</v>
      </c>
      <c r="AL889" s="18">
        <v>3.5725885273058172E-2</v>
      </c>
      <c r="AM889" s="18">
        <v>0.13905552436016291</v>
      </c>
      <c r="AO889" s="18">
        <v>0.2047526442294991</v>
      </c>
      <c r="AP889" s="18">
        <v>0.27365099623955991</v>
      </c>
      <c r="AQ889" s="18">
        <v>0.26598334971970122</v>
      </c>
      <c r="AR889" s="18">
        <v>0.17249702828777311</v>
      </c>
      <c r="AS889" s="18">
        <v>0.18394142902353569</v>
      </c>
      <c r="AT889" s="18">
        <v>0.1889571396102972</v>
      </c>
      <c r="AU889" s="18">
        <v>8.5694584540656565E-2</v>
      </c>
      <c r="AV889" s="18">
        <v>0.1166552280931468</v>
      </c>
      <c r="AW889" s="18">
        <v>0.137995165866969</v>
      </c>
    </row>
    <row r="890" spans="2:49" ht="29" x14ac:dyDescent="0.35">
      <c r="B890" s="17" t="s">
        <v>347</v>
      </c>
      <c r="C890" s="18">
        <v>0.70257104740389109</v>
      </c>
      <c r="D890" s="18">
        <v>0.65351969393255471</v>
      </c>
      <c r="E890" s="18">
        <v>0.53583101269003319</v>
      </c>
      <c r="F890" s="18">
        <v>0.60046073355238216</v>
      </c>
      <c r="G890" s="18">
        <v>0.67762110338257853</v>
      </c>
      <c r="H890" s="18">
        <v>0.81208789557731365</v>
      </c>
      <c r="I890" s="18">
        <v>0.85764305476289782</v>
      </c>
      <c r="K890" s="18">
        <v>0.66714484339708935</v>
      </c>
      <c r="L890" s="18">
        <v>0.736030026016113</v>
      </c>
      <c r="N890" s="18">
        <v>0.76746372005906827</v>
      </c>
      <c r="O890" s="18">
        <v>0.69908717745999105</v>
      </c>
      <c r="P890" s="18">
        <v>0.73130673798456736</v>
      </c>
      <c r="Q890" s="18">
        <v>0.68258759014846204</v>
      </c>
      <c r="R890" s="18">
        <v>0.5967058240701999</v>
      </c>
      <c r="S890" s="18">
        <v>0.39282232781654308</v>
      </c>
      <c r="T890" s="18">
        <v>0.77902598858738548</v>
      </c>
      <c r="V890" s="18">
        <v>0.74707680774195906</v>
      </c>
      <c r="W890" s="18">
        <v>0.63545134012793381</v>
      </c>
      <c r="X890" s="18">
        <v>0.68524749992162415</v>
      </c>
      <c r="Y890" s="18">
        <v>0.76867329710522347</v>
      </c>
      <c r="Z890" s="18">
        <v>0.81788853901435654</v>
      </c>
      <c r="AA890" s="18">
        <v>0.76316239456346746</v>
      </c>
      <c r="AB890" s="18">
        <v>0.69871415395898495</v>
      </c>
      <c r="AC890" s="18">
        <v>0.7146887734363444</v>
      </c>
      <c r="AD890" s="18">
        <v>0.74925963132839535</v>
      </c>
      <c r="AF890" s="18">
        <v>0.73019298944982935</v>
      </c>
      <c r="AG890" s="18">
        <v>0.66771284028976918</v>
      </c>
      <c r="AH890" s="18">
        <v>0.68646546999644331</v>
      </c>
      <c r="AI890" s="18">
        <v>0.70585668657735534</v>
      </c>
      <c r="AJ890" s="18">
        <v>0.71616558450994561</v>
      </c>
      <c r="AK890" s="18">
        <v>0.70771673292278392</v>
      </c>
      <c r="AL890" s="18">
        <v>0.6537077245163142</v>
      </c>
      <c r="AM890" s="18">
        <v>0.73390394609588139</v>
      </c>
      <c r="AO890" s="18">
        <v>0.71834295376405155</v>
      </c>
      <c r="AP890" s="18">
        <v>0.65154738892639052</v>
      </c>
      <c r="AQ890" s="18">
        <v>0.64745654503559513</v>
      </c>
      <c r="AR890" s="18">
        <v>0.7358940351295461</v>
      </c>
      <c r="AS890" s="18">
        <v>0.72278967952894502</v>
      </c>
      <c r="AT890" s="18">
        <v>0.72997139663939237</v>
      </c>
      <c r="AU890" s="18">
        <v>0.75087218504188269</v>
      </c>
      <c r="AV890" s="18">
        <v>0.67854191467292546</v>
      </c>
      <c r="AW890" s="18">
        <v>0.83934846561584209</v>
      </c>
    </row>
    <row r="891" spans="2:49" x14ac:dyDescent="0.35">
      <c r="B891" s="17" t="s">
        <v>80</v>
      </c>
      <c r="C891" s="18">
        <v>9.5329035365984444E-2</v>
      </c>
      <c r="D891" s="18">
        <v>0.127174630568297</v>
      </c>
      <c r="E891" s="18">
        <v>8.255183858684001E-2</v>
      </c>
      <c r="F891" s="18">
        <v>0.1440609108342582</v>
      </c>
      <c r="G891" s="18">
        <v>0.12081555508302209</v>
      </c>
      <c r="H891" s="18">
        <v>6.652108898622501E-2</v>
      </c>
      <c r="I891" s="18">
        <v>5.8606086486488518E-2</v>
      </c>
      <c r="K891" s="18">
        <v>8.5102952118128655E-2</v>
      </c>
      <c r="L891" s="18">
        <v>0.10365855325555</v>
      </c>
      <c r="N891" s="18">
        <v>0.110584816114726</v>
      </c>
      <c r="O891" s="18">
        <v>0.1047668697396013</v>
      </c>
      <c r="P891" s="18">
        <v>8.1847315957824643E-2</v>
      </c>
      <c r="Q891" s="18">
        <v>7.9669390243978996E-2</v>
      </c>
      <c r="R891" s="18">
        <v>6.4125084001185426E-2</v>
      </c>
      <c r="S891" s="18">
        <v>4.8739211717628503E-2</v>
      </c>
      <c r="T891" s="18">
        <v>0.18917349643946799</v>
      </c>
      <c r="V891" s="18">
        <v>6.0143560242300623E-2</v>
      </c>
      <c r="W891" s="18">
        <v>9.3214909529514597E-2</v>
      </c>
      <c r="X891" s="18">
        <v>9.8108548057499009E-2</v>
      </c>
      <c r="Y891" s="18">
        <v>0.1104184281166216</v>
      </c>
      <c r="Z891" s="18">
        <v>0.1111302078968405</v>
      </c>
      <c r="AA891" s="18">
        <v>0.10526738053687</v>
      </c>
      <c r="AB891" s="18">
        <v>0.13294248702968159</v>
      </c>
      <c r="AC891" s="18">
        <v>0.17909273212993629</v>
      </c>
      <c r="AD891" s="18">
        <v>8.115237381295505E-2</v>
      </c>
      <c r="AF891" s="18">
        <v>6.3897622870635329E-2</v>
      </c>
      <c r="AG891" s="18">
        <v>7.2664155828714314E-2</v>
      </c>
      <c r="AH891" s="18">
        <v>0.1079013126564288</v>
      </c>
      <c r="AI891" s="18">
        <v>0.12045420783117761</v>
      </c>
      <c r="AJ891" s="18">
        <v>8.9619045614532683E-2</v>
      </c>
      <c r="AK891" s="18">
        <v>0.1137241059540811</v>
      </c>
      <c r="AL891" s="18">
        <v>0.31056639021062737</v>
      </c>
      <c r="AM891" s="18">
        <v>0.1270405295439557</v>
      </c>
      <c r="AO891" s="18">
        <v>7.6904402006449546E-2</v>
      </c>
      <c r="AP891" s="18">
        <v>7.4801614834049707E-2</v>
      </c>
      <c r="AQ891" s="18">
        <v>8.6560105244703575E-2</v>
      </c>
      <c r="AR891" s="18">
        <v>9.1608936582680767E-2</v>
      </c>
      <c r="AS891" s="18">
        <v>9.3268891447519306E-2</v>
      </c>
      <c r="AT891" s="18">
        <v>8.1071463750310532E-2</v>
      </c>
      <c r="AU891" s="18">
        <v>0.16343323041746091</v>
      </c>
      <c r="AV891" s="18">
        <v>0.20480285723392769</v>
      </c>
      <c r="AW891" s="18">
        <v>2.2656368517188729E-2</v>
      </c>
    </row>
    <row r="893" spans="2:49" ht="101.5" x14ac:dyDescent="0.35">
      <c r="B893" s="14" t="s">
        <v>348</v>
      </c>
    </row>
    <row r="894" spans="2:49" x14ac:dyDescent="0.35">
      <c r="B894" s="15" t="s">
        <v>18</v>
      </c>
    </row>
    <row r="895" spans="2:49" x14ac:dyDescent="0.35">
      <c r="B895" s="11" t="s">
        <v>59</v>
      </c>
      <c r="C895" s="16">
        <v>2028</v>
      </c>
      <c r="D895" s="16">
        <v>248</v>
      </c>
      <c r="E895" s="16">
        <v>354</v>
      </c>
      <c r="F895" s="16">
        <v>365</v>
      </c>
      <c r="G895" s="16">
        <v>348</v>
      </c>
      <c r="H895" s="16">
        <v>295</v>
      </c>
      <c r="I895" s="16">
        <v>418</v>
      </c>
      <c r="K895" s="16">
        <v>1004</v>
      </c>
      <c r="L895" s="16">
        <v>1018</v>
      </c>
      <c r="N895" s="16">
        <v>515</v>
      </c>
      <c r="O895" s="16">
        <v>455</v>
      </c>
      <c r="P895" s="16">
        <v>200</v>
      </c>
      <c r="Q895" s="16">
        <v>507</v>
      </c>
      <c r="R895" s="16">
        <v>238</v>
      </c>
      <c r="S895" s="16">
        <v>44</v>
      </c>
      <c r="T895" s="16">
        <v>69</v>
      </c>
      <c r="V895" s="16">
        <v>565</v>
      </c>
      <c r="W895" s="16">
        <v>604</v>
      </c>
      <c r="X895" s="16">
        <v>114</v>
      </c>
      <c r="Y895" s="16">
        <v>70</v>
      </c>
      <c r="Z895" s="16">
        <v>36</v>
      </c>
      <c r="AA895" s="16">
        <v>44</v>
      </c>
      <c r="AB895" s="16">
        <v>442</v>
      </c>
      <c r="AC895" s="16">
        <v>63</v>
      </c>
      <c r="AD895" s="16">
        <v>90</v>
      </c>
      <c r="AF895" s="16">
        <v>336</v>
      </c>
      <c r="AG895" s="16">
        <v>677</v>
      </c>
      <c r="AH895" s="16">
        <v>121</v>
      </c>
      <c r="AI895" s="16">
        <v>125</v>
      </c>
      <c r="AJ895" s="16">
        <v>261</v>
      </c>
      <c r="AK895" s="16">
        <v>43</v>
      </c>
      <c r="AL895" s="16">
        <v>45</v>
      </c>
      <c r="AM895" s="16">
        <v>420</v>
      </c>
      <c r="AO895" s="16">
        <v>312</v>
      </c>
      <c r="AP895" s="16">
        <v>557</v>
      </c>
      <c r="AQ895" s="16">
        <v>134</v>
      </c>
      <c r="AR895" s="16">
        <v>212</v>
      </c>
      <c r="AS895" s="16">
        <v>419</v>
      </c>
      <c r="AT895" s="16">
        <v>33</v>
      </c>
      <c r="AU895" s="16">
        <v>137</v>
      </c>
      <c r="AV895" s="16">
        <v>147</v>
      </c>
      <c r="AW895" s="16">
        <v>77</v>
      </c>
    </row>
    <row r="896" spans="2:49" x14ac:dyDescent="0.35">
      <c r="B896" s="12" t="s">
        <v>60</v>
      </c>
      <c r="C896" s="16">
        <v>2032</v>
      </c>
      <c r="D896" s="16">
        <v>215</v>
      </c>
      <c r="E896" s="16">
        <v>345</v>
      </c>
      <c r="F896" s="16">
        <v>345</v>
      </c>
      <c r="G896" s="16">
        <v>314</v>
      </c>
      <c r="H896" s="16">
        <v>328</v>
      </c>
      <c r="I896" s="16">
        <v>485</v>
      </c>
      <c r="K896" s="16">
        <v>981</v>
      </c>
      <c r="L896" s="16">
        <v>1045</v>
      </c>
      <c r="N896" s="16">
        <v>540</v>
      </c>
      <c r="O896" s="16">
        <v>458</v>
      </c>
      <c r="P896" s="16">
        <v>208</v>
      </c>
      <c r="Q896" s="16">
        <v>495</v>
      </c>
      <c r="R896" s="16">
        <v>222</v>
      </c>
      <c r="S896" s="16">
        <v>37</v>
      </c>
      <c r="T896" s="16">
        <v>71</v>
      </c>
      <c r="V896" s="16">
        <v>598</v>
      </c>
      <c r="W896" s="16">
        <v>590</v>
      </c>
      <c r="X896" s="16">
        <v>115</v>
      </c>
      <c r="Y896" s="16">
        <v>67</v>
      </c>
      <c r="Z896" s="16">
        <v>39</v>
      </c>
      <c r="AA896" s="16">
        <v>44</v>
      </c>
      <c r="AB896" s="16">
        <v>427</v>
      </c>
      <c r="AC896" s="16">
        <v>61</v>
      </c>
      <c r="AD896" s="16">
        <v>90</v>
      </c>
      <c r="AF896" s="16">
        <v>355</v>
      </c>
      <c r="AG896" s="16">
        <v>660</v>
      </c>
      <c r="AH896" s="16">
        <v>123</v>
      </c>
      <c r="AI896" s="16">
        <v>120</v>
      </c>
      <c r="AJ896" s="16">
        <v>274</v>
      </c>
      <c r="AK896" s="16">
        <v>44</v>
      </c>
      <c r="AL896" s="16">
        <v>43</v>
      </c>
      <c r="AM896" s="16">
        <v>413</v>
      </c>
      <c r="AO896" s="16">
        <v>321</v>
      </c>
      <c r="AP896" s="16">
        <v>538</v>
      </c>
      <c r="AQ896" s="16">
        <v>134</v>
      </c>
      <c r="AR896" s="16">
        <v>200</v>
      </c>
      <c r="AS896" s="16">
        <v>442</v>
      </c>
      <c r="AT896" s="16">
        <v>36</v>
      </c>
      <c r="AU896" s="16">
        <v>136</v>
      </c>
      <c r="AV896" s="16">
        <v>151</v>
      </c>
      <c r="AW896" s="16">
        <v>75</v>
      </c>
    </row>
    <row r="897" spans="2:49" ht="29" x14ac:dyDescent="0.35">
      <c r="B897" s="17" t="s">
        <v>346</v>
      </c>
      <c r="C897" s="18">
        <v>0.24304486468778469</v>
      </c>
      <c r="D897" s="18">
        <v>0.27259761277417782</v>
      </c>
      <c r="E897" s="18">
        <v>0.36717959385482057</v>
      </c>
      <c r="F897" s="18">
        <v>0.26714962337082748</v>
      </c>
      <c r="G897" s="18">
        <v>0.2033983024976003</v>
      </c>
      <c r="H897" s="18">
        <v>0.19545710480475489</v>
      </c>
      <c r="I897" s="18">
        <v>0.1823566858653789</v>
      </c>
      <c r="K897" s="18">
        <v>0.26408905882161432</v>
      </c>
      <c r="L897" s="18">
        <v>0.22457564517948209</v>
      </c>
      <c r="N897" s="18">
        <v>0.18332286260406999</v>
      </c>
      <c r="O897" s="18">
        <v>0.23717519981789931</v>
      </c>
      <c r="P897" s="18">
        <v>0.25074845158324421</v>
      </c>
      <c r="Q897" s="18">
        <v>0.26659578330646738</v>
      </c>
      <c r="R897" s="18">
        <v>0.314455801542878</v>
      </c>
      <c r="S897" s="18">
        <v>0.54592958374717782</v>
      </c>
      <c r="T897" s="18">
        <v>0.16703520150076631</v>
      </c>
      <c r="V897" s="18">
        <v>0.28275760910305048</v>
      </c>
      <c r="W897" s="18">
        <v>0.25351338063433843</v>
      </c>
      <c r="X897" s="18">
        <v>0.21422089822414031</v>
      </c>
      <c r="Y897" s="18">
        <v>0.21019661734946449</v>
      </c>
      <c r="Z897" s="18">
        <v>0.14663304312963371</v>
      </c>
      <c r="AA897" s="18">
        <v>0.17761963366732719</v>
      </c>
      <c r="AB897" s="18">
        <v>0.21638141396504279</v>
      </c>
      <c r="AC897" s="18">
        <v>0.1464538692434359</v>
      </c>
      <c r="AD897" s="18">
        <v>0.2381095012348278</v>
      </c>
      <c r="AF897" s="18">
        <v>0.30708941938229101</v>
      </c>
      <c r="AG897" s="18">
        <v>0.25261638538516479</v>
      </c>
      <c r="AH897" s="18">
        <v>0.27108779849219861</v>
      </c>
      <c r="AI897" s="18">
        <v>0.23161492780725759</v>
      </c>
      <c r="AJ897" s="18">
        <v>0.23262354421992501</v>
      </c>
      <c r="AK897" s="18">
        <v>0.29275924449904078</v>
      </c>
      <c r="AL897" s="18">
        <v>0.1346695192156844</v>
      </c>
      <c r="AM897" s="18">
        <v>0.1804376088070806</v>
      </c>
      <c r="AO897" s="18">
        <v>0.27375065050920211</v>
      </c>
      <c r="AP897" s="18">
        <v>0.27234286161689819</v>
      </c>
      <c r="AQ897" s="18">
        <v>0.22762471987515831</v>
      </c>
      <c r="AR897" s="18">
        <v>0.21328760810242739</v>
      </c>
      <c r="AS897" s="18">
        <v>0.2662012499902614</v>
      </c>
      <c r="AT897" s="18">
        <v>0.32908479771354082</v>
      </c>
      <c r="AU897" s="18">
        <v>0.12679464222344211</v>
      </c>
      <c r="AV897" s="18">
        <v>0.16215281322499581</v>
      </c>
      <c r="AW897" s="18">
        <v>0.2037028454314084</v>
      </c>
    </row>
    <row r="898" spans="2:49" ht="29" x14ac:dyDescent="0.35">
      <c r="B898" s="17" t="s">
        <v>347</v>
      </c>
      <c r="C898" s="18">
        <v>0.63791942127109091</v>
      </c>
      <c r="D898" s="18">
        <v>0.6086630503615843</v>
      </c>
      <c r="E898" s="18">
        <v>0.54276327485760889</v>
      </c>
      <c r="F898" s="18">
        <v>0.60510179158254274</v>
      </c>
      <c r="G898" s="18">
        <v>0.658714982156694</v>
      </c>
      <c r="H898" s="18">
        <v>0.71582420111242295</v>
      </c>
      <c r="I898" s="18">
        <v>0.67571582408165276</v>
      </c>
      <c r="K898" s="18">
        <v>0.65014481353675702</v>
      </c>
      <c r="L898" s="18">
        <v>0.62704024847932283</v>
      </c>
      <c r="N898" s="18">
        <v>0.66111330888076258</v>
      </c>
      <c r="O898" s="18">
        <v>0.63526417397603341</v>
      </c>
      <c r="P898" s="18">
        <v>0.6514080996539251</v>
      </c>
      <c r="Q898" s="18">
        <v>0.65408711305491851</v>
      </c>
      <c r="R898" s="18">
        <v>0.5753349559534785</v>
      </c>
      <c r="S898" s="18">
        <v>0.38344238882782172</v>
      </c>
      <c r="T898" s="18">
        <v>0.65483868288217417</v>
      </c>
      <c r="V898" s="18">
        <v>0.62280365609537014</v>
      </c>
      <c r="W898" s="18">
        <v>0.64123458615079854</v>
      </c>
      <c r="X898" s="18">
        <v>0.61513137227782788</v>
      </c>
      <c r="Y898" s="18">
        <v>0.730811429342898</v>
      </c>
      <c r="Z898" s="18">
        <v>0.74428823743048078</v>
      </c>
      <c r="AA898" s="18">
        <v>0.68906621079041475</v>
      </c>
      <c r="AB898" s="18">
        <v>0.63426039871428019</v>
      </c>
      <c r="AC898" s="18">
        <v>0.58465505076988222</v>
      </c>
      <c r="AD898" s="18">
        <v>0.65881816018691497</v>
      </c>
      <c r="AF898" s="18">
        <v>0.59024833115409703</v>
      </c>
      <c r="AG898" s="18">
        <v>0.65203777773155747</v>
      </c>
      <c r="AH898" s="18">
        <v>0.56327216184757667</v>
      </c>
      <c r="AI898" s="18">
        <v>0.67139013803470793</v>
      </c>
      <c r="AJ898" s="18">
        <v>0.67730824082435059</v>
      </c>
      <c r="AK898" s="18">
        <v>0.61450492464162587</v>
      </c>
      <c r="AL898" s="18">
        <v>0.50530692325224358</v>
      </c>
      <c r="AM898" s="18">
        <v>0.65914066291827389</v>
      </c>
      <c r="AO898" s="18">
        <v>0.64397729460003572</v>
      </c>
      <c r="AP898" s="18">
        <v>0.62835486172288701</v>
      </c>
      <c r="AQ898" s="18">
        <v>0.63709399772111186</v>
      </c>
      <c r="AR898" s="18">
        <v>0.72168700171762801</v>
      </c>
      <c r="AS898" s="18">
        <v>0.62278440362158416</v>
      </c>
      <c r="AT898" s="18">
        <v>0.58597802731758586</v>
      </c>
      <c r="AU898" s="18">
        <v>0.66124944866246904</v>
      </c>
      <c r="AV898" s="18">
        <v>0.57020383377626094</v>
      </c>
      <c r="AW898" s="18">
        <v>0.66656420479159284</v>
      </c>
    </row>
    <row r="899" spans="2:49" x14ac:dyDescent="0.35">
      <c r="B899" s="17" t="s">
        <v>80</v>
      </c>
      <c r="C899" s="18">
        <v>0.11903571404112449</v>
      </c>
      <c r="D899" s="18">
        <v>0.1187393368642377</v>
      </c>
      <c r="E899" s="18">
        <v>9.0057131287570369E-2</v>
      </c>
      <c r="F899" s="18">
        <v>0.12774858504662959</v>
      </c>
      <c r="G899" s="18">
        <v>0.13788671534570579</v>
      </c>
      <c r="H899" s="18">
        <v>8.8718694082821889E-2</v>
      </c>
      <c r="I899" s="18">
        <v>0.14192749005296831</v>
      </c>
      <c r="K899" s="18">
        <v>8.576612764162872E-2</v>
      </c>
      <c r="L899" s="18">
        <v>0.14838410634119509</v>
      </c>
      <c r="N899" s="18">
        <v>0.15556382851516731</v>
      </c>
      <c r="O899" s="18">
        <v>0.1275606262060672</v>
      </c>
      <c r="P899" s="18">
        <v>9.7843448762830645E-2</v>
      </c>
      <c r="Q899" s="18">
        <v>7.9317103638614078E-2</v>
      </c>
      <c r="R899" s="18">
        <v>0.1102092425036436</v>
      </c>
      <c r="S899" s="18">
        <v>7.0628027425000392E-2</v>
      </c>
      <c r="T899" s="18">
        <v>0.1781261156170596</v>
      </c>
      <c r="V899" s="18">
        <v>9.4438734801579202E-2</v>
      </c>
      <c r="W899" s="18">
        <v>0.10525203321486321</v>
      </c>
      <c r="X899" s="18">
        <v>0.17064772949803181</v>
      </c>
      <c r="Y899" s="18">
        <v>5.8991953307637693E-2</v>
      </c>
      <c r="Z899" s="18">
        <v>0.1090787194398857</v>
      </c>
      <c r="AA899" s="18">
        <v>0.1333141555422582</v>
      </c>
      <c r="AB899" s="18">
        <v>0.14935818732067729</v>
      </c>
      <c r="AC899" s="18">
        <v>0.2688910799866816</v>
      </c>
      <c r="AD899" s="18">
        <v>0.10307233857825721</v>
      </c>
      <c r="AF899" s="18">
        <v>0.1026622494636121</v>
      </c>
      <c r="AG899" s="18">
        <v>9.5345836883277815E-2</v>
      </c>
      <c r="AH899" s="18">
        <v>0.16564003966022481</v>
      </c>
      <c r="AI899" s="18">
        <v>9.699493415803434E-2</v>
      </c>
      <c r="AJ899" s="18">
        <v>9.0068214955724465E-2</v>
      </c>
      <c r="AK899" s="18">
        <v>9.2735830859333415E-2</v>
      </c>
      <c r="AL899" s="18">
        <v>0.36002355753207199</v>
      </c>
      <c r="AM899" s="18">
        <v>0.1604217282746456</v>
      </c>
      <c r="AO899" s="18">
        <v>8.2272054890762475E-2</v>
      </c>
      <c r="AP899" s="18">
        <v>9.9302276660214864E-2</v>
      </c>
      <c r="AQ899" s="18">
        <v>0.13528128240372991</v>
      </c>
      <c r="AR899" s="18">
        <v>6.502539017994477E-2</v>
      </c>
      <c r="AS899" s="18">
        <v>0.11101434638815461</v>
      </c>
      <c r="AT899" s="18">
        <v>8.4937174968873513E-2</v>
      </c>
      <c r="AU899" s="18">
        <v>0.21195590911408899</v>
      </c>
      <c r="AV899" s="18">
        <v>0.26764335299874342</v>
      </c>
      <c r="AW899" s="18">
        <v>0.1297329497769984</v>
      </c>
    </row>
    <row r="901" spans="2:49" ht="72.5" x14ac:dyDescent="0.35">
      <c r="B901" s="14" t="s">
        <v>349</v>
      </c>
    </row>
    <row r="902" spans="2:49" x14ac:dyDescent="0.35">
      <c r="B902" s="15" t="s">
        <v>18</v>
      </c>
    </row>
    <row r="903" spans="2:49" x14ac:dyDescent="0.35">
      <c r="B903" s="11" t="s">
        <v>59</v>
      </c>
      <c r="C903" s="16">
        <v>2028</v>
      </c>
      <c r="D903" s="16">
        <v>248</v>
      </c>
      <c r="E903" s="16">
        <v>354</v>
      </c>
      <c r="F903" s="16">
        <v>365</v>
      </c>
      <c r="G903" s="16">
        <v>348</v>
      </c>
      <c r="H903" s="16">
        <v>295</v>
      </c>
      <c r="I903" s="16">
        <v>418</v>
      </c>
      <c r="K903" s="16">
        <v>1004</v>
      </c>
      <c r="L903" s="16">
        <v>1018</v>
      </c>
      <c r="N903" s="16">
        <v>515</v>
      </c>
      <c r="O903" s="16">
        <v>455</v>
      </c>
      <c r="P903" s="16">
        <v>200</v>
      </c>
      <c r="Q903" s="16">
        <v>507</v>
      </c>
      <c r="R903" s="16">
        <v>238</v>
      </c>
      <c r="S903" s="16">
        <v>44</v>
      </c>
      <c r="T903" s="16">
        <v>69</v>
      </c>
      <c r="V903" s="16">
        <v>565</v>
      </c>
      <c r="W903" s="16">
        <v>604</v>
      </c>
      <c r="X903" s="16">
        <v>114</v>
      </c>
      <c r="Y903" s="16">
        <v>70</v>
      </c>
      <c r="Z903" s="16">
        <v>36</v>
      </c>
      <c r="AA903" s="16">
        <v>44</v>
      </c>
      <c r="AB903" s="16">
        <v>442</v>
      </c>
      <c r="AC903" s="16">
        <v>63</v>
      </c>
      <c r="AD903" s="16">
        <v>90</v>
      </c>
      <c r="AF903" s="16">
        <v>336</v>
      </c>
      <c r="AG903" s="16">
        <v>677</v>
      </c>
      <c r="AH903" s="16">
        <v>121</v>
      </c>
      <c r="AI903" s="16">
        <v>125</v>
      </c>
      <c r="AJ903" s="16">
        <v>261</v>
      </c>
      <c r="AK903" s="16">
        <v>43</v>
      </c>
      <c r="AL903" s="16">
        <v>45</v>
      </c>
      <c r="AM903" s="16">
        <v>420</v>
      </c>
      <c r="AO903" s="16">
        <v>312</v>
      </c>
      <c r="AP903" s="16">
        <v>557</v>
      </c>
      <c r="AQ903" s="16">
        <v>134</v>
      </c>
      <c r="AR903" s="16">
        <v>212</v>
      </c>
      <c r="AS903" s="16">
        <v>419</v>
      </c>
      <c r="AT903" s="16">
        <v>33</v>
      </c>
      <c r="AU903" s="16">
        <v>137</v>
      </c>
      <c r="AV903" s="16">
        <v>147</v>
      </c>
      <c r="AW903" s="16">
        <v>77</v>
      </c>
    </row>
    <row r="904" spans="2:49" x14ac:dyDescent="0.35">
      <c r="B904" s="12" t="s">
        <v>60</v>
      </c>
      <c r="C904" s="16">
        <v>2032</v>
      </c>
      <c r="D904" s="16">
        <v>215</v>
      </c>
      <c r="E904" s="16">
        <v>345</v>
      </c>
      <c r="F904" s="16">
        <v>345</v>
      </c>
      <c r="G904" s="16">
        <v>314</v>
      </c>
      <c r="H904" s="16">
        <v>328</v>
      </c>
      <c r="I904" s="16">
        <v>485</v>
      </c>
      <c r="K904" s="16">
        <v>981</v>
      </c>
      <c r="L904" s="16">
        <v>1045</v>
      </c>
      <c r="N904" s="16">
        <v>540</v>
      </c>
      <c r="O904" s="16">
        <v>458</v>
      </c>
      <c r="P904" s="16">
        <v>208</v>
      </c>
      <c r="Q904" s="16">
        <v>495</v>
      </c>
      <c r="R904" s="16">
        <v>222</v>
      </c>
      <c r="S904" s="16">
        <v>37</v>
      </c>
      <c r="T904" s="16">
        <v>71</v>
      </c>
      <c r="V904" s="16">
        <v>598</v>
      </c>
      <c r="W904" s="16">
        <v>590</v>
      </c>
      <c r="X904" s="16">
        <v>115</v>
      </c>
      <c r="Y904" s="16">
        <v>67</v>
      </c>
      <c r="Z904" s="16">
        <v>39</v>
      </c>
      <c r="AA904" s="16">
        <v>44</v>
      </c>
      <c r="AB904" s="16">
        <v>427</v>
      </c>
      <c r="AC904" s="16">
        <v>61</v>
      </c>
      <c r="AD904" s="16">
        <v>90</v>
      </c>
      <c r="AF904" s="16">
        <v>355</v>
      </c>
      <c r="AG904" s="16">
        <v>660</v>
      </c>
      <c r="AH904" s="16">
        <v>123</v>
      </c>
      <c r="AI904" s="16">
        <v>120</v>
      </c>
      <c r="AJ904" s="16">
        <v>274</v>
      </c>
      <c r="AK904" s="16">
        <v>44</v>
      </c>
      <c r="AL904" s="16">
        <v>43</v>
      </c>
      <c r="AM904" s="16">
        <v>413</v>
      </c>
      <c r="AO904" s="16">
        <v>321</v>
      </c>
      <c r="AP904" s="16">
        <v>538</v>
      </c>
      <c r="AQ904" s="16">
        <v>134</v>
      </c>
      <c r="AR904" s="16">
        <v>200</v>
      </c>
      <c r="AS904" s="16">
        <v>442</v>
      </c>
      <c r="AT904" s="16">
        <v>36</v>
      </c>
      <c r="AU904" s="16">
        <v>136</v>
      </c>
      <c r="AV904" s="16">
        <v>151</v>
      </c>
      <c r="AW904" s="16">
        <v>75</v>
      </c>
    </row>
    <row r="905" spans="2:49" ht="29" x14ac:dyDescent="0.35">
      <c r="B905" s="17" t="s">
        <v>346</v>
      </c>
      <c r="C905" s="18">
        <v>0.37703555762017432</v>
      </c>
      <c r="D905" s="18">
        <v>0.31352659560086382</v>
      </c>
      <c r="E905" s="18">
        <v>0.46685440690651703</v>
      </c>
      <c r="F905" s="18">
        <v>0.36743419019925161</v>
      </c>
      <c r="G905" s="18">
        <v>0.36509755409839928</v>
      </c>
      <c r="H905" s="18">
        <v>0.31130274113678608</v>
      </c>
      <c r="I905" s="18">
        <v>0.40041231880611478</v>
      </c>
      <c r="K905" s="18">
        <v>0.44306628664159581</v>
      </c>
      <c r="L905" s="18">
        <v>0.31630186321273113</v>
      </c>
      <c r="N905" s="18">
        <v>0.26912215215787783</v>
      </c>
      <c r="O905" s="18">
        <v>0.35263300195344938</v>
      </c>
      <c r="P905" s="18">
        <v>0.38959763136422387</v>
      </c>
      <c r="Q905" s="18">
        <v>0.44216903802378837</v>
      </c>
      <c r="R905" s="18">
        <v>0.52252927431491147</v>
      </c>
      <c r="S905" s="18">
        <v>0.72171773285618512</v>
      </c>
      <c r="T905" s="18">
        <v>0.22981031841401209</v>
      </c>
      <c r="V905" s="18">
        <v>0.43103852879868593</v>
      </c>
      <c r="W905" s="18">
        <v>0.41309804666298328</v>
      </c>
      <c r="X905" s="18">
        <v>0.46593546974399369</v>
      </c>
      <c r="Y905" s="18">
        <v>0.25176385769103582</v>
      </c>
      <c r="Z905" s="18">
        <v>0.20548572605324381</v>
      </c>
      <c r="AA905" s="18">
        <v>0.23519975339389679</v>
      </c>
      <c r="AB905" s="18">
        <v>0.30351826535428361</v>
      </c>
      <c r="AC905" s="18">
        <v>0.2380641290432369</v>
      </c>
      <c r="AD905" s="18">
        <v>0.34958451313248468</v>
      </c>
      <c r="AF905" s="18">
        <v>0.44757044991963579</v>
      </c>
      <c r="AG905" s="18">
        <v>0.43528448911695172</v>
      </c>
      <c r="AH905" s="18">
        <v>0.43533148368446678</v>
      </c>
      <c r="AI905" s="18">
        <v>0.36326687892298609</v>
      </c>
      <c r="AJ905" s="18">
        <v>0.33061534489711047</v>
      </c>
      <c r="AK905" s="18">
        <v>0.2873937331294697</v>
      </c>
      <c r="AL905" s="18">
        <v>0.15600084628613589</v>
      </c>
      <c r="AM905" s="18">
        <v>0.27307800386074238</v>
      </c>
      <c r="AO905" s="18">
        <v>0.44885254742984998</v>
      </c>
      <c r="AP905" s="18">
        <v>0.43952739110953287</v>
      </c>
      <c r="AQ905" s="18">
        <v>0.38930533011455132</v>
      </c>
      <c r="AR905" s="18">
        <v>0.32424200961313859</v>
      </c>
      <c r="AS905" s="18">
        <v>0.35890984196855191</v>
      </c>
      <c r="AT905" s="18">
        <v>0.30151312972120919</v>
      </c>
      <c r="AU905" s="18">
        <v>0.25892295029805978</v>
      </c>
      <c r="AV905" s="18">
        <v>0.27023707250141388</v>
      </c>
      <c r="AW905" s="18">
        <v>0.31113849662506871</v>
      </c>
    </row>
    <row r="906" spans="2:49" ht="29" x14ac:dyDescent="0.35">
      <c r="B906" s="17" t="s">
        <v>347</v>
      </c>
      <c r="C906" s="18">
        <v>0.51851704945260024</v>
      </c>
      <c r="D906" s="18">
        <v>0.56383538202625061</v>
      </c>
      <c r="E906" s="18">
        <v>0.44484279133991211</v>
      </c>
      <c r="F906" s="18">
        <v>0.50153626753741987</v>
      </c>
      <c r="G906" s="18">
        <v>0.50229104099776101</v>
      </c>
      <c r="H906" s="18">
        <v>0.59941547505954618</v>
      </c>
      <c r="I906" s="18">
        <v>0.51861150033215131</v>
      </c>
      <c r="K906" s="18">
        <v>0.46593050738316222</v>
      </c>
      <c r="L906" s="18">
        <v>0.56785173019049584</v>
      </c>
      <c r="N906" s="18">
        <v>0.60389111526744843</v>
      </c>
      <c r="O906" s="18">
        <v>0.52541755344902918</v>
      </c>
      <c r="P906" s="18">
        <v>0.50230203353782221</v>
      </c>
      <c r="Q906" s="18">
        <v>0.46938010841868738</v>
      </c>
      <c r="R906" s="18">
        <v>0.4348457388210315</v>
      </c>
      <c r="S906" s="18">
        <v>0.22954305542618619</v>
      </c>
      <c r="T906" s="18">
        <v>0.62711237969098343</v>
      </c>
      <c r="V906" s="18">
        <v>0.4852753893522832</v>
      </c>
      <c r="W906" s="18">
        <v>0.50491949914460665</v>
      </c>
      <c r="X906" s="18">
        <v>0.41926169022166299</v>
      </c>
      <c r="Y906" s="18">
        <v>0.65942175518088575</v>
      </c>
      <c r="Z906" s="18">
        <v>0.68543555450687055</v>
      </c>
      <c r="AA906" s="18">
        <v>0.58526091846228889</v>
      </c>
      <c r="AB906" s="18">
        <v>0.56300967608214525</v>
      </c>
      <c r="AC906" s="18">
        <v>0.49835765803655913</v>
      </c>
      <c r="AD906" s="18">
        <v>0.5474862779147579</v>
      </c>
      <c r="AF906" s="18">
        <v>0.45548346785030741</v>
      </c>
      <c r="AG906" s="18">
        <v>0.4967584204989392</v>
      </c>
      <c r="AH906" s="18">
        <v>0.47285905305767928</v>
      </c>
      <c r="AI906" s="18">
        <v>0.51955434864946115</v>
      </c>
      <c r="AJ906" s="18">
        <v>0.56978007742906644</v>
      </c>
      <c r="AK906" s="18">
        <v>0.54251850244781707</v>
      </c>
      <c r="AL906" s="18">
        <v>0.48155882276929629</v>
      </c>
      <c r="AM906" s="18">
        <v>0.58818384726361783</v>
      </c>
      <c r="AO906" s="18">
        <v>0.45798622748877382</v>
      </c>
      <c r="AP906" s="18">
        <v>0.48512420482927088</v>
      </c>
      <c r="AQ906" s="18">
        <v>0.54001335419028285</v>
      </c>
      <c r="AR906" s="18">
        <v>0.57850042676739877</v>
      </c>
      <c r="AS906" s="18">
        <v>0.54053299662925436</v>
      </c>
      <c r="AT906" s="18">
        <v>0.52244128349079699</v>
      </c>
      <c r="AU906" s="18">
        <v>0.55588308570627931</v>
      </c>
      <c r="AV906" s="18">
        <v>0.52613460306376969</v>
      </c>
      <c r="AW906" s="18">
        <v>0.60451070956673814</v>
      </c>
    </row>
    <row r="907" spans="2:49" x14ac:dyDescent="0.35">
      <c r="B907" s="17" t="s">
        <v>80</v>
      </c>
      <c r="C907" s="18">
        <v>0.1044473929272256</v>
      </c>
      <c r="D907" s="18">
        <v>0.12263802237288531</v>
      </c>
      <c r="E907" s="18">
        <v>8.8302801753570831E-2</v>
      </c>
      <c r="F907" s="18">
        <v>0.13102954226332841</v>
      </c>
      <c r="G907" s="18">
        <v>0.1326114049038398</v>
      </c>
      <c r="H907" s="18">
        <v>8.9281783803667483E-2</v>
      </c>
      <c r="I907" s="18">
        <v>8.0976180861733776E-2</v>
      </c>
      <c r="K907" s="18">
        <v>9.1003205975242085E-2</v>
      </c>
      <c r="L907" s="18">
        <v>0.11584640659677301</v>
      </c>
      <c r="N907" s="18">
        <v>0.12698673257467369</v>
      </c>
      <c r="O907" s="18">
        <v>0.1219494445975213</v>
      </c>
      <c r="P907" s="18">
        <v>0.1081003350979538</v>
      </c>
      <c r="Q907" s="18">
        <v>8.8450853557524203E-2</v>
      </c>
      <c r="R907" s="18">
        <v>4.2624986864057079E-2</v>
      </c>
      <c r="S907" s="18">
        <v>4.8739211717628503E-2</v>
      </c>
      <c r="T907" s="18">
        <v>0.14307730189500451</v>
      </c>
      <c r="V907" s="18">
        <v>8.3686081849030675E-2</v>
      </c>
      <c r="W907" s="18">
        <v>8.1982454192410056E-2</v>
      </c>
      <c r="X907" s="18">
        <v>0.114802840034343</v>
      </c>
      <c r="Y907" s="18">
        <v>8.8814387128078556E-2</v>
      </c>
      <c r="Z907" s="18">
        <v>0.1090787194398857</v>
      </c>
      <c r="AA907" s="18">
        <v>0.1795393281438146</v>
      </c>
      <c r="AB907" s="18">
        <v>0.13347205856357119</v>
      </c>
      <c r="AC907" s="18">
        <v>0.26357821292020372</v>
      </c>
      <c r="AD907" s="18">
        <v>0.1029292089527574</v>
      </c>
      <c r="AF907" s="18">
        <v>9.6946082230056796E-2</v>
      </c>
      <c r="AG907" s="18">
        <v>6.7957090384109131E-2</v>
      </c>
      <c r="AH907" s="18">
        <v>9.1809463257853913E-2</v>
      </c>
      <c r="AI907" s="18">
        <v>0.1171787724275527</v>
      </c>
      <c r="AJ907" s="18">
        <v>9.9604577673823053E-2</v>
      </c>
      <c r="AK907" s="18">
        <v>0.17008776442271331</v>
      </c>
      <c r="AL907" s="18">
        <v>0.36244033094456768</v>
      </c>
      <c r="AM907" s="18">
        <v>0.13873814887563971</v>
      </c>
      <c r="AO907" s="18">
        <v>9.3161225081376239E-2</v>
      </c>
      <c r="AP907" s="18">
        <v>7.5348404061196542E-2</v>
      </c>
      <c r="AQ907" s="18">
        <v>7.0681315695165794E-2</v>
      </c>
      <c r="AR907" s="18">
        <v>9.7257563619462625E-2</v>
      </c>
      <c r="AS907" s="18">
        <v>0.1005571614021938</v>
      </c>
      <c r="AT907" s="18">
        <v>0.17604558678799401</v>
      </c>
      <c r="AU907" s="18">
        <v>0.1851939639956609</v>
      </c>
      <c r="AV907" s="18">
        <v>0.20362832443481629</v>
      </c>
      <c r="AW907" s="18">
        <v>8.435079380819295E-2</v>
      </c>
    </row>
    <row r="909" spans="2:49" ht="58" x14ac:dyDescent="0.35">
      <c r="B909" s="14" t="s">
        <v>350</v>
      </c>
    </row>
    <row r="910" spans="2:49" x14ac:dyDescent="0.35">
      <c r="B910" s="15" t="s">
        <v>18</v>
      </c>
    </row>
    <row r="911" spans="2:49" x14ac:dyDescent="0.35">
      <c r="B911" s="11" t="s">
        <v>59</v>
      </c>
      <c r="C911" s="16">
        <v>2028</v>
      </c>
      <c r="D911" s="16">
        <v>248</v>
      </c>
      <c r="E911" s="16">
        <v>354</v>
      </c>
      <c r="F911" s="16">
        <v>365</v>
      </c>
      <c r="G911" s="16">
        <v>348</v>
      </c>
      <c r="H911" s="16">
        <v>295</v>
      </c>
      <c r="I911" s="16">
        <v>418</v>
      </c>
      <c r="K911" s="16">
        <v>1004</v>
      </c>
      <c r="L911" s="16">
        <v>1018</v>
      </c>
      <c r="N911" s="16">
        <v>515</v>
      </c>
      <c r="O911" s="16">
        <v>455</v>
      </c>
      <c r="P911" s="16">
        <v>200</v>
      </c>
      <c r="Q911" s="16">
        <v>507</v>
      </c>
      <c r="R911" s="16">
        <v>238</v>
      </c>
      <c r="S911" s="16">
        <v>44</v>
      </c>
      <c r="T911" s="16">
        <v>69</v>
      </c>
      <c r="V911" s="16">
        <v>565</v>
      </c>
      <c r="W911" s="16">
        <v>604</v>
      </c>
      <c r="X911" s="16">
        <v>114</v>
      </c>
      <c r="Y911" s="16">
        <v>70</v>
      </c>
      <c r="Z911" s="16">
        <v>36</v>
      </c>
      <c r="AA911" s="16">
        <v>44</v>
      </c>
      <c r="AB911" s="16">
        <v>442</v>
      </c>
      <c r="AC911" s="16">
        <v>63</v>
      </c>
      <c r="AD911" s="16">
        <v>90</v>
      </c>
      <c r="AF911" s="16">
        <v>336</v>
      </c>
      <c r="AG911" s="16">
        <v>677</v>
      </c>
      <c r="AH911" s="16">
        <v>121</v>
      </c>
      <c r="AI911" s="16">
        <v>125</v>
      </c>
      <c r="AJ911" s="16">
        <v>261</v>
      </c>
      <c r="AK911" s="16">
        <v>43</v>
      </c>
      <c r="AL911" s="16">
        <v>45</v>
      </c>
      <c r="AM911" s="16">
        <v>420</v>
      </c>
      <c r="AO911" s="16">
        <v>312</v>
      </c>
      <c r="AP911" s="16">
        <v>557</v>
      </c>
      <c r="AQ911" s="16">
        <v>134</v>
      </c>
      <c r="AR911" s="16">
        <v>212</v>
      </c>
      <c r="AS911" s="16">
        <v>419</v>
      </c>
      <c r="AT911" s="16">
        <v>33</v>
      </c>
      <c r="AU911" s="16">
        <v>137</v>
      </c>
      <c r="AV911" s="16">
        <v>147</v>
      </c>
      <c r="AW911" s="16">
        <v>77</v>
      </c>
    </row>
    <row r="912" spans="2:49" x14ac:dyDescent="0.35">
      <c r="B912" s="12" t="s">
        <v>60</v>
      </c>
      <c r="C912" s="16">
        <v>2032</v>
      </c>
      <c r="D912" s="16">
        <v>215</v>
      </c>
      <c r="E912" s="16">
        <v>345</v>
      </c>
      <c r="F912" s="16">
        <v>345</v>
      </c>
      <c r="G912" s="16">
        <v>314</v>
      </c>
      <c r="H912" s="16">
        <v>328</v>
      </c>
      <c r="I912" s="16">
        <v>485</v>
      </c>
      <c r="K912" s="16">
        <v>981</v>
      </c>
      <c r="L912" s="16">
        <v>1045</v>
      </c>
      <c r="N912" s="16">
        <v>540</v>
      </c>
      <c r="O912" s="16">
        <v>458</v>
      </c>
      <c r="P912" s="16">
        <v>208</v>
      </c>
      <c r="Q912" s="16">
        <v>495</v>
      </c>
      <c r="R912" s="16">
        <v>222</v>
      </c>
      <c r="S912" s="16">
        <v>37</v>
      </c>
      <c r="T912" s="16">
        <v>71</v>
      </c>
      <c r="V912" s="16">
        <v>598</v>
      </c>
      <c r="W912" s="16">
        <v>590</v>
      </c>
      <c r="X912" s="16">
        <v>115</v>
      </c>
      <c r="Y912" s="16">
        <v>67</v>
      </c>
      <c r="Z912" s="16">
        <v>39</v>
      </c>
      <c r="AA912" s="16">
        <v>44</v>
      </c>
      <c r="AB912" s="16">
        <v>427</v>
      </c>
      <c r="AC912" s="16">
        <v>61</v>
      </c>
      <c r="AD912" s="16">
        <v>90</v>
      </c>
      <c r="AF912" s="16">
        <v>355</v>
      </c>
      <c r="AG912" s="16">
        <v>660</v>
      </c>
      <c r="AH912" s="16">
        <v>123</v>
      </c>
      <c r="AI912" s="16">
        <v>120</v>
      </c>
      <c r="AJ912" s="16">
        <v>274</v>
      </c>
      <c r="AK912" s="16">
        <v>44</v>
      </c>
      <c r="AL912" s="16">
        <v>43</v>
      </c>
      <c r="AM912" s="16">
        <v>413</v>
      </c>
      <c r="AO912" s="16">
        <v>321</v>
      </c>
      <c r="AP912" s="16">
        <v>538</v>
      </c>
      <c r="AQ912" s="16">
        <v>134</v>
      </c>
      <c r="AR912" s="16">
        <v>200</v>
      </c>
      <c r="AS912" s="16">
        <v>442</v>
      </c>
      <c r="AT912" s="16">
        <v>36</v>
      </c>
      <c r="AU912" s="16">
        <v>136</v>
      </c>
      <c r="AV912" s="16">
        <v>151</v>
      </c>
      <c r="AW912" s="16">
        <v>75</v>
      </c>
    </row>
    <row r="913" spans="2:49" ht="29" x14ac:dyDescent="0.35">
      <c r="B913" s="17" t="s">
        <v>346</v>
      </c>
      <c r="C913" s="18">
        <v>0.30819181117952887</v>
      </c>
      <c r="D913" s="18">
        <v>0.40787346140762148</v>
      </c>
      <c r="E913" s="18">
        <v>0.42358197129977249</v>
      </c>
      <c r="F913" s="18">
        <v>0.36348034232939302</v>
      </c>
      <c r="G913" s="18">
        <v>0.27107089666852019</v>
      </c>
      <c r="H913" s="18">
        <v>0.21691438536186519</v>
      </c>
      <c r="I913" s="18">
        <v>0.22839006421067171</v>
      </c>
      <c r="K913" s="18">
        <v>0.3594012998924665</v>
      </c>
      <c r="L913" s="18">
        <v>0.26174808266307498</v>
      </c>
      <c r="N913" s="18">
        <v>0.22924002007227351</v>
      </c>
      <c r="O913" s="18">
        <v>0.32334736608047632</v>
      </c>
      <c r="P913" s="18">
        <v>0.29573408584535182</v>
      </c>
      <c r="Q913" s="18">
        <v>0.35325405599042758</v>
      </c>
      <c r="R913" s="18">
        <v>0.40824872483968722</v>
      </c>
      <c r="S913" s="18">
        <v>0.39127475343391621</v>
      </c>
      <c r="T913" s="18">
        <v>0.17721593087069989</v>
      </c>
      <c r="V913" s="18">
        <v>0.30493653196832637</v>
      </c>
      <c r="W913" s="18">
        <v>0.37548005360063152</v>
      </c>
      <c r="X913" s="18">
        <v>0.32298669317940121</v>
      </c>
      <c r="Y913" s="18">
        <v>0.26475277552824972</v>
      </c>
      <c r="Z913" s="18">
        <v>5.2204750241765067E-2</v>
      </c>
      <c r="AA913" s="18">
        <v>0.2132722072781302</v>
      </c>
      <c r="AB913" s="18">
        <v>0.29068827788325502</v>
      </c>
      <c r="AC913" s="18">
        <v>0.17655080386814601</v>
      </c>
      <c r="AD913" s="18">
        <v>0.23358688243017769</v>
      </c>
      <c r="AF913" s="18">
        <v>0.30102589157984572</v>
      </c>
      <c r="AG913" s="18">
        <v>0.37197035146384028</v>
      </c>
      <c r="AH913" s="18">
        <v>0.3193272736103645</v>
      </c>
      <c r="AI913" s="18">
        <v>0.30580255713417942</v>
      </c>
      <c r="AJ913" s="18">
        <v>0.27187261505266402</v>
      </c>
      <c r="AK913" s="18">
        <v>0.24343133781471879</v>
      </c>
      <c r="AL913" s="18">
        <v>0.22217185625261759</v>
      </c>
      <c r="AM913" s="18">
        <v>0.24968535629865379</v>
      </c>
      <c r="AO913" s="18">
        <v>0.33430185333689488</v>
      </c>
      <c r="AP913" s="18">
        <v>0.3673687547563626</v>
      </c>
      <c r="AQ913" s="18">
        <v>0.33655063722770839</v>
      </c>
      <c r="AR913" s="18">
        <v>0.29743623178033218</v>
      </c>
      <c r="AS913" s="18">
        <v>0.29255893089836221</v>
      </c>
      <c r="AT913" s="18">
        <v>0.28019606680772441</v>
      </c>
      <c r="AU913" s="18">
        <v>0.174098499380414</v>
      </c>
      <c r="AV913" s="18">
        <v>0.26252608246550402</v>
      </c>
      <c r="AW913" s="18">
        <v>0.1898274494918922</v>
      </c>
    </row>
    <row r="914" spans="2:49" ht="29" x14ac:dyDescent="0.35">
      <c r="B914" s="17" t="s">
        <v>347</v>
      </c>
      <c r="C914" s="18">
        <v>0.58435905282355172</v>
      </c>
      <c r="D914" s="18">
        <v>0.48215604587576633</v>
      </c>
      <c r="E914" s="18">
        <v>0.50038152468560881</v>
      </c>
      <c r="F914" s="18">
        <v>0.52478098246832006</v>
      </c>
      <c r="G914" s="18">
        <v>0.60508638887888788</v>
      </c>
      <c r="H914" s="18">
        <v>0.67240569413243767</v>
      </c>
      <c r="I914" s="18">
        <v>0.65878534968961067</v>
      </c>
      <c r="K914" s="18">
        <v>0.55399172249274653</v>
      </c>
      <c r="L914" s="18">
        <v>0.61318279333281789</v>
      </c>
      <c r="N914" s="18">
        <v>0.66081318640700204</v>
      </c>
      <c r="O914" s="18">
        <v>0.55846063125477741</v>
      </c>
      <c r="P914" s="18">
        <v>0.57281099475800878</v>
      </c>
      <c r="Q914" s="18">
        <v>0.56414437043796817</v>
      </c>
      <c r="R914" s="18">
        <v>0.51151869638848069</v>
      </c>
      <c r="S914" s="18">
        <v>0.55998603484845511</v>
      </c>
      <c r="T914" s="18">
        <v>0.58480163348000969</v>
      </c>
      <c r="V914" s="18">
        <v>0.62850441143585745</v>
      </c>
      <c r="W914" s="18">
        <v>0.51307350460574641</v>
      </c>
      <c r="X914" s="18">
        <v>0.57223801627355608</v>
      </c>
      <c r="Y914" s="18">
        <v>0.61719513817911331</v>
      </c>
      <c r="Z914" s="18">
        <v>0.75379301166901169</v>
      </c>
      <c r="AA914" s="18">
        <v>0.63676426968006516</v>
      </c>
      <c r="AB914" s="18">
        <v>0.58818014199880164</v>
      </c>
      <c r="AC914" s="18">
        <v>0.5912796275325265</v>
      </c>
      <c r="AD914" s="18">
        <v>0.62632455002717757</v>
      </c>
      <c r="AF914" s="18">
        <v>0.62828949648763754</v>
      </c>
      <c r="AG914" s="18">
        <v>0.53993908262895773</v>
      </c>
      <c r="AH914" s="18">
        <v>0.539029807040174</v>
      </c>
      <c r="AI914" s="18">
        <v>0.59299360925318689</v>
      </c>
      <c r="AJ914" s="18">
        <v>0.62042249239851421</v>
      </c>
      <c r="AK914" s="18">
        <v>0.6218007444470286</v>
      </c>
      <c r="AL914" s="18">
        <v>0.46307761141364151</v>
      </c>
      <c r="AM914" s="18">
        <v>0.61331061548418109</v>
      </c>
      <c r="AO914" s="18">
        <v>0.6006468628068643</v>
      </c>
      <c r="AP914" s="18">
        <v>0.52741660845006511</v>
      </c>
      <c r="AQ914" s="18">
        <v>0.54872762472994763</v>
      </c>
      <c r="AR914" s="18">
        <v>0.61860179049704278</v>
      </c>
      <c r="AS914" s="18">
        <v>0.60614703970451445</v>
      </c>
      <c r="AT914" s="18">
        <v>0.63608140780839006</v>
      </c>
      <c r="AU914" s="18">
        <v>0.67886589534969244</v>
      </c>
      <c r="AV914" s="18">
        <v>0.52517991876794323</v>
      </c>
      <c r="AW914" s="18">
        <v>0.6903141370927065</v>
      </c>
    </row>
    <row r="915" spans="2:49" x14ac:dyDescent="0.35">
      <c r="B915" s="17" t="s">
        <v>80</v>
      </c>
      <c r="C915" s="18">
        <v>0.1074491359969194</v>
      </c>
      <c r="D915" s="18">
        <v>0.10997049271661199</v>
      </c>
      <c r="E915" s="18">
        <v>7.6036504014618506E-2</v>
      </c>
      <c r="F915" s="18">
        <v>0.11173867520228691</v>
      </c>
      <c r="G915" s="18">
        <v>0.1238427144525921</v>
      </c>
      <c r="H915" s="18">
        <v>0.1106799205056969</v>
      </c>
      <c r="I915" s="18">
        <v>0.1128245860997175</v>
      </c>
      <c r="K915" s="18">
        <v>8.6606977614787042E-2</v>
      </c>
      <c r="L915" s="18">
        <v>0.125069124004107</v>
      </c>
      <c r="N915" s="18">
        <v>0.1099467935207243</v>
      </c>
      <c r="O915" s="18">
        <v>0.11819200266474621</v>
      </c>
      <c r="P915" s="18">
        <v>0.13145491939663931</v>
      </c>
      <c r="Q915" s="18">
        <v>8.2601573571604109E-2</v>
      </c>
      <c r="R915" s="18">
        <v>8.0232578771832333E-2</v>
      </c>
      <c r="S915" s="18">
        <v>4.8739211717628503E-2</v>
      </c>
      <c r="T915" s="18">
        <v>0.2379824356492905</v>
      </c>
      <c r="V915" s="18">
        <v>6.6559056595815888E-2</v>
      </c>
      <c r="W915" s="18">
        <v>0.1114464417936222</v>
      </c>
      <c r="X915" s="18">
        <v>0.1047752905470427</v>
      </c>
      <c r="Y915" s="18">
        <v>0.1180520862926371</v>
      </c>
      <c r="Z915" s="18">
        <v>0.1940022380892234</v>
      </c>
      <c r="AA915" s="18">
        <v>0.1499635230418048</v>
      </c>
      <c r="AB915" s="18">
        <v>0.1211315801179435</v>
      </c>
      <c r="AC915" s="18">
        <v>0.23216956859932719</v>
      </c>
      <c r="AD915" s="18">
        <v>0.14008856754264459</v>
      </c>
      <c r="AF915" s="18">
        <v>7.0684611932516725E-2</v>
      </c>
      <c r="AG915" s="18">
        <v>8.809056590720199E-2</v>
      </c>
      <c r="AH915" s="18">
        <v>0.14164291934946141</v>
      </c>
      <c r="AI915" s="18">
        <v>0.1012038336126337</v>
      </c>
      <c r="AJ915" s="18">
        <v>0.1077048925488218</v>
      </c>
      <c r="AK915" s="18">
        <v>0.13476791773825261</v>
      </c>
      <c r="AL915" s="18">
        <v>0.31475053233374078</v>
      </c>
      <c r="AM915" s="18">
        <v>0.13700402821716501</v>
      </c>
      <c r="AO915" s="18">
        <v>6.5051283856240844E-2</v>
      </c>
      <c r="AP915" s="18">
        <v>0.1052146367935724</v>
      </c>
      <c r="AQ915" s="18">
        <v>0.11472173804234399</v>
      </c>
      <c r="AR915" s="18">
        <v>8.3961977722624884E-2</v>
      </c>
      <c r="AS915" s="18">
        <v>0.1012940293971234</v>
      </c>
      <c r="AT915" s="18">
        <v>8.3722525383885582E-2</v>
      </c>
      <c r="AU915" s="18">
        <v>0.14703560526989359</v>
      </c>
      <c r="AV915" s="18">
        <v>0.2122939987665528</v>
      </c>
      <c r="AW915" s="18">
        <v>0.1198584134154012</v>
      </c>
    </row>
    <row r="917" spans="2:49" ht="72.5" x14ac:dyDescent="0.35">
      <c r="B917" s="14" t="s">
        <v>351</v>
      </c>
    </row>
    <row r="918" spans="2:49" x14ac:dyDescent="0.35">
      <c r="B918" s="15" t="s">
        <v>18</v>
      </c>
    </row>
    <row r="919" spans="2:49" x14ac:dyDescent="0.35">
      <c r="B919" s="11" t="s">
        <v>59</v>
      </c>
      <c r="C919" s="16">
        <v>2028</v>
      </c>
      <c r="D919" s="16">
        <v>248</v>
      </c>
      <c r="E919" s="16">
        <v>354</v>
      </c>
      <c r="F919" s="16">
        <v>365</v>
      </c>
      <c r="G919" s="16">
        <v>348</v>
      </c>
      <c r="H919" s="16">
        <v>295</v>
      </c>
      <c r="I919" s="16">
        <v>418</v>
      </c>
      <c r="K919" s="16">
        <v>1004</v>
      </c>
      <c r="L919" s="16">
        <v>1018</v>
      </c>
      <c r="N919" s="16">
        <v>515</v>
      </c>
      <c r="O919" s="16">
        <v>455</v>
      </c>
      <c r="P919" s="16">
        <v>200</v>
      </c>
      <c r="Q919" s="16">
        <v>507</v>
      </c>
      <c r="R919" s="16">
        <v>238</v>
      </c>
      <c r="S919" s="16">
        <v>44</v>
      </c>
      <c r="T919" s="16">
        <v>69</v>
      </c>
      <c r="V919" s="16">
        <v>565</v>
      </c>
      <c r="W919" s="16">
        <v>604</v>
      </c>
      <c r="X919" s="16">
        <v>114</v>
      </c>
      <c r="Y919" s="16">
        <v>70</v>
      </c>
      <c r="Z919" s="16">
        <v>36</v>
      </c>
      <c r="AA919" s="16">
        <v>44</v>
      </c>
      <c r="AB919" s="16">
        <v>442</v>
      </c>
      <c r="AC919" s="16">
        <v>63</v>
      </c>
      <c r="AD919" s="16">
        <v>90</v>
      </c>
      <c r="AF919" s="16">
        <v>336</v>
      </c>
      <c r="AG919" s="16">
        <v>677</v>
      </c>
      <c r="AH919" s="16">
        <v>121</v>
      </c>
      <c r="AI919" s="16">
        <v>125</v>
      </c>
      <c r="AJ919" s="16">
        <v>261</v>
      </c>
      <c r="AK919" s="16">
        <v>43</v>
      </c>
      <c r="AL919" s="16">
        <v>45</v>
      </c>
      <c r="AM919" s="16">
        <v>420</v>
      </c>
      <c r="AO919" s="16">
        <v>312</v>
      </c>
      <c r="AP919" s="16">
        <v>557</v>
      </c>
      <c r="AQ919" s="16">
        <v>134</v>
      </c>
      <c r="AR919" s="16">
        <v>212</v>
      </c>
      <c r="AS919" s="16">
        <v>419</v>
      </c>
      <c r="AT919" s="16">
        <v>33</v>
      </c>
      <c r="AU919" s="16">
        <v>137</v>
      </c>
      <c r="AV919" s="16">
        <v>147</v>
      </c>
      <c r="AW919" s="16">
        <v>77</v>
      </c>
    </row>
    <row r="920" spans="2:49" x14ac:dyDescent="0.35">
      <c r="B920" s="12" t="s">
        <v>60</v>
      </c>
      <c r="C920" s="16">
        <v>2032</v>
      </c>
      <c r="D920" s="16">
        <v>215</v>
      </c>
      <c r="E920" s="16">
        <v>345</v>
      </c>
      <c r="F920" s="16">
        <v>345</v>
      </c>
      <c r="G920" s="16">
        <v>314</v>
      </c>
      <c r="H920" s="16">
        <v>328</v>
      </c>
      <c r="I920" s="16">
        <v>485</v>
      </c>
      <c r="K920" s="16">
        <v>981</v>
      </c>
      <c r="L920" s="16">
        <v>1045</v>
      </c>
      <c r="N920" s="16">
        <v>540</v>
      </c>
      <c r="O920" s="16">
        <v>458</v>
      </c>
      <c r="P920" s="16">
        <v>208</v>
      </c>
      <c r="Q920" s="16">
        <v>495</v>
      </c>
      <c r="R920" s="16">
        <v>222</v>
      </c>
      <c r="S920" s="16">
        <v>37</v>
      </c>
      <c r="T920" s="16">
        <v>71</v>
      </c>
      <c r="V920" s="16">
        <v>598</v>
      </c>
      <c r="W920" s="16">
        <v>590</v>
      </c>
      <c r="X920" s="16">
        <v>115</v>
      </c>
      <c r="Y920" s="16">
        <v>67</v>
      </c>
      <c r="Z920" s="16">
        <v>39</v>
      </c>
      <c r="AA920" s="16">
        <v>44</v>
      </c>
      <c r="AB920" s="16">
        <v>427</v>
      </c>
      <c r="AC920" s="16">
        <v>61</v>
      </c>
      <c r="AD920" s="16">
        <v>90</v>
      </c>
      <c r="AF920" s="16">
        <v>355</v>
      </c>
      <c r="AG920" s="16">
        <v>660</v>
      </c>
      <c r="AH920" s="16">
        <v>123</v>
      </c>
      <c r="AI920" s="16">
        <v>120</v>
      </c>
      <c r="AJ920" s="16">
        <v>274</v>
      </c>
      <c r="AK920" s="16">
        <v>44</v>
      </c>
      <c r="AL920" s="16">
        <v>43</v>
      </c>
      <c r="AM920" s="16">
        <v>413</v>
      </c>
      <c r="AO920" s="16">
        <v>321</v>
      </c>
      <c r="AP920" s="16">
        <v>538</v>
      </c>
      <c r="AQ920" s="16">
        <v>134</v>
      </c>
      <c r="AR920" s="16">
        <v>200</v>
      </c>
      <c r="AS920" s="16">
        <v>442</v>
      </c>
      <c r="AT920" s="16">
        <v>36</v>
      </c>
      <c r="AU920" s="16">
        <v>136</v>
      </c>
      <c r="AV920" s="16">
        <v>151</v>
      </c>
      <c r="AW920" s="16">
        <v>75</v>
      </c>
    </row>
    <row r="921" spans="2:49" ht="29" x14ac:dyDescent="0.35">
      <c r="B921" s="17" t="s">
        <v>346</v>
      </c>
      <c r="C921" s="18">
        <v>0.35388467130908918</v>
      </c>
      <c r="D921" s="18">
        <v>0.2467621288161426</v>
      </c>
      <c r="E921" s="18">
        <v>0.44427090314551299</v>
      </c>
      <c r="F921" s="18">
        <v>0.38662428358080458</v>
      </c>
      <c r="G921" s="18">
        <v>0.30568991548628088</v>
      </c>
      <c r="H921" s="18">
        <v>0.29143876426934601</v>
      </c>
      <c r="I921" s="18">
        <v>0.38727666879155731</v>
      </c>
      <c r="K921" s="18">
        <v>0.41024488263713238</v>
      </c>
      <c r="L921" s="18">
        <v>0.30191270406483739</v>
      </c>
      <c r="N921" s="18">
        <v>0.26026608972411158</v>
      </c>
      <c r="O921" s="18">
        <v>0.32643613145951111</v>
      </c>
      <c r="P921" s="18">
        <v>0.38159546350187851</v>
      </c>
      <c r="Q921" s="18">
        <v>0.42236164759392858</v>
      </c>
      <c r="R921" s="18">
        <v>0.46659917803239997</v>
      </c>
      <c r="S921" s="18">
        <v>0.65166562998003286</v>
      </c>
      <c r="T921" s="18">
        <v>0.17657726887802799</v>
      </c>
      <c r="V921" s="18">
        <v>0.42443873144293881</v>
      </c>
      <c r="W921" s="18">
        <v>0.39064339924009922</v>
      </c>
      <c r="X921" s="18">
        <v>0.42050695410109362</v>
      </c>
      <c r="Y921" s="18">
        <v>0.35295823420996603</v>
      </c>
      <c r="Z921" s="18">
        <v>0.1814592513972817</v>
      </c>
      <c r="AA921" s="18">
        <v>0.38546652160872241</v>
      </c>
      <c r="AB921" s="18">
        <v>0.24948605376424229</v>
      </c>
      <c r="AC921" s="18">
        <v>0.1126743196680494</v>
      </c>
      <c r="AD921" s="18">
        <v>0.27891771250026681</v>
      </c>
      <c r="AF921" s="18">
        <v>0.44098539515752638</v>
      </c>
      <c r="AG921" s="18">
        <v>0.41181525027910237</v>
      </c>
      <c r="AH921" s="18">
        <v>0.39320946808536239</v>
      </c>
      <c r="AI921" s="18">
        <v>0.34734026871041218</v>
      </c>
      <c r="AJ921" s="18">
        <v>0.28226003445236841</v>
      </c>
      <c r="AK921" s="18">
        <v>0.37256332765005989</v>
      </c>
      <c r="AL921" s="18">
        <v>7.7112162665423409E-2</v>
      </c>
      <c r="AM921" s="18">
        <v>0.25075574702147169</v>
      </c>
      <c r="AO921" s="18">
        <v>0.41908117130368377</v>
      </c>
      <c r="AP921" s="18">
        <v>0.39569125931888549</v>
      </c>
      <c r="AQ921" s="18">
        <v>0.37498776547326318</v>
      </c>
      <c r="AR921" s="18">
        <v>0.34616729844860022</v>
      </c>
      <c r="AS921" s="18">
        <v>0.36077093010958999</v>
      </c>
      <c r="AT921" s="18">
        <v>0.33833853038361222</v>
      </c>
      <c r="AU921" s="18">
        <v>0.18735629718855251</v>
      </c>
      <c r="AV921" s="18">
        <v>0.24957668883075559</v>
      </c>
      <c r="AW921" s="18">
        <v>0.23560513442257469</v>
      </c>
    </row>
    <row r="922" spans="2:49" ht="29" x14ac:dyDescent="0.35">
      <c r="B922" s="17" t="s">
        <v>347</v>
      </c>
      <c r="C922" s="18">
        <v>0.53841947266009904</v>
      </c>
      <c r="D922" s="18">
        <v>0.64743284042240257</v>
      </c>
      <c r="E922" s="18">
        <v>0.47345848954586278</v>
      </c>
      <c r="F922" s="18">
        <v>0.49366692033068538</v>
      </c>
      <c r="G922" s="18">
        <v>0.54506348960950779</v>
      </c>
      <c r="H922" s="18">
        <v>0.59398445095042918</v>
      </c>
      <c r="I922" s="18">
        <v>0.52622059115547204</v>
      </c>
      <c r="K922" s="18">
        <v>0.49798582938798219</v>
      </c>
      <c r="L922" s="18">
        <v>0.57738496603162914</v>
      </c>
      <c r="N922" s="18">
        <v>0.61128827990621437</v>
      </c>
      <c r="O922" s="18">
        <v>0.56949259558154841</v>
      </c>
      <c r="P922" s="18">
        <v>0.49814191987281942</v>
      </c>
      <c r="Q922" s="18">
        <v>0.49418774624004341</v>
      </c>
      <c r="R922" s="18">
        <v>0.46248225940679077</v>
      </c>
      <c r="S922" s="18">
        <v>0.25760643277386708</v>
      </c>
      <c r="T922" s="18">
        <v>0.59394354316510356</v>
      </c>
      <c r="V922" s="18">
        <v>0.51082114375058485</v>
      </c>
      <c r="W922" s="18">
        <v>0.49614695691180172</v>
      </c>
      <c r="X922" s="18">
        <v>0.45206042346072178</v>
      </c>
      <c r="Y922" s="18">
        <v>0.53013198467681721</v>
      </c>
      <c r="Z922" s="18">
        <v>0.70946202916283274</v>
      </c>
      <c r="AA922" s="18">
        <v>0.50357075636317794</v>
      </c>
      <c r="AB922" s="18">
        <v>0.61457291808598136</v>
      </c>
      <c r="AC922" s="18">
        <v>0.61562559740364931</v>
      </c>
      <c r="AD922" s="18">
        <v>0.64366662878643521</v>
      </c>
      <c r="AF922" s="18">
        <v>0.4914188760297743</v>
      </c>
      <c r="AG922" s="18">
        <v>0.49799290482731079</v>
      </c>
      <c r="AH922" s="18">
        <v>0.49251757885051373</v>
      </c>
      <c r="AI922" s="18">
        <v>0.53522863335795723</v>
      </c>
      <c r="AJ922" s="18">
        <v>0.6073899661357639</v>
      </c>
      <c r="AK922" s="18">
        <v>0.51590922371096848</v>
      </c>
      <c r="AL922" s="18">
        <v>0.5649027590658704</v>
      </c>
      <c r="AM922" s="18">
        <v>0.6120270120037119</v>
      </c>
      <c r="AO922" s="18">
        <v>0.48439346604972139</v>
      </c>
      <c r="AP922" s="18">
        <v>0.49834873128310903</v>
      </c>
      <c r="AQ922" s="18">
        <v>0.52063927477718508</v>
      </c>
      <c r="AR922" s="18">
        <v>0.57802839842886844</v>
      </c>
      <c r="AS922" s="18">
        <v>0.56371319145774612</v>
      </c>
      <c r="AT922" s="18">
        <v>0.60113344430674387</v>
      </c>
      <c r="AU922" s="18">
        <v>0.6201160129543194</v>
      </c>
      <c r="AV922" s="18">
        <v>0.52558479301737893</v>
      </c>
      <c r="AW922" s="18">
        <v>0.68233440370597853</v>
      </c>
    </row>
    <row r="923" spans="2:49" x14ac:dyDescent="0.35">
      <c r="B923" s="17" t="s">
        <v>80</v>
      </c>
      <c r="C923" s="18">
        <v>0.1076958560308118</v>
      </c>
      <c r="D923" s="18">
        <v>0.1058050307614547</v>
      </c>
      <c r="E923" s="18">
        <v>8.2270607308624122E-2</v>
      </c>
      <c r="F923" s="18">
        <v>0.1197087960885098</v>
      </c>
      <c r="G923" s="18">
        <v>0.1492465949042116</v>
      </c>
      <c r="H923" s="18">
        <v>0.11457678478022459</v>
      </c>
      <c r="I923" s="18">
        <v>8.6502740052970664E-2</v>
      </c>
      <c r="K923" s="18">
        <v>9.1769287974885427E-2</v>
      </c>
      <c r="L923" s="18">
        <v>0.1207023299035335</v>
      </c>
      <c r="N923" s="18">
        <v>0.12844563036967399</v>
      </c>
      <c r="O923" s="18">
        <v>0.10407127295894041</v>
      </c>
      <c r="P923" s="18">
        <v>0.12026261662530199</v>
      </c>
      <c r="Q923" s="18">
        <v>8.3450606166027869E-2</v>
      </c>
      <c r="R923" s="18">
        <v>7.0918562560809278E-2</v>
      </c>
      <c r="S923" s="18">
        <v>9.0727937246099941E-2</v>
      </c>
      <c r="T923" s="18">
        <v>0.2294791879568685</v>
      </c>
      <c r="V923" s="18">
        <v>6.4740124806476215E-2</v>
      </c>
      <c r="W923" s="18">
        <v>0.1132096438480992</v>
      </c>
      <c r="X923" s="18">
        <v>0.12743262243818451</v>
      </c>
      <c r="Y923" s="18">
        <v>0.1169097811132169</v>
      </c>
      <c r="Z923" s="18">
        <v>0.1090787194398857</v>
      </c>
      <c r="AA923" s="18">
        <v>0.1109627220280998</v>
      </c>
      <c r="AB923" s="18">
        <v>0.13594102814977649</v>
      </c>
      <c r="AC923" s="18">
        <v>0.27170008292830111</v>
      </c>
      <c r="AD923" s="18">
        <v>7.7415658713297864E-2</v>
      </c>
      <c r="AF923" s="18">
        <v>6.7595728812699346E-2</v>
      </c>
      <c r="AG923" s="18">
        <v>9.0191844893586851E-2</v>
      </c>
      <c r="AH923" s="18">
        <v>0.1142729530641237</v>
      </c>
      <c r="AI923" s="18">
        <v>0.1174310979316306</v>
      </c>
      <c r="AJ923" s="18">
        <v>0.11034999941186779</v>
      </c>
      <c r="AK923" s="18">
        <v>0.1115274486389717</v>
      </c>
      <c r="AL923" s="18">
        <v>0.35798507826870613</v>
      </c>
      <c r="AM923" s="18">
        <v>0.1372172409748163</v>
      </c>
      <c r="AO923" s="18">
        <v>9.6525362646594989E-2</v>
      </c>
      <c r="AP923" s="18">
        <v>0.10596000939800559</v>
      </c>
      <c r="AQ923" s="18">
        <v>0.1043729597495518</v>
      </c>
      <c r="AR923" s="18">
        <v>7.5804303122531405E-2</v>
      </c>
      <c r="AS923" s="18">
        <v>7.5515878432663885E-2</v>
      </c>
      <c r="AT923" s="18">
        <v>6.0528025309644018E-2</v>
      </c>
      <c r="AU923" s="18">
        <v>0.1925276898571282</v>
      </c>
      <c r="AV923" s="18">
        <v>0.22483851815186551</v>
      </c>
      <c r="AW923" s="18">
        <v>8.2060461871446513E-2</v>
      </c>
    </row>
    <row r="925" spans="2:49" ht="72.5" x14ac:dyDescent="0.35">
      <c r="B925" s="14" t="s">
        <v>352</v>
      </c>
    </row>
    <row r="926" spans="2:49" x14ac:dyDescent="0.35">
      <c r="B926" s="15" t="s">
        <v>18</v>
      </c>
    </row>
    <row r="927" spans="2:49" x14ac:dyDescent="0.35">
      <c r="B927" s="11" t="s">
        <v>59</v>
      </c>
      <c r="C927" s="16">
        <v>2028</v>
      </c>
      <c r="D927" s="16">
        <v>248</v>
      </c>
      <c r="E927" s="16">
        <v>354</v>
      </c>
      <c r="F927" s="16">
        <v>365</v>
      </c>
      <c r="G927" s="16">
        <v>348</v>
      </c>
      <c r="H927" s="16">
        <v>295</v>
      </c>
      <c r="I927" s="16">
        <v>418</v>
      </c>
      <c r="K927" s="16">
        <v>1004</v>
      </c>
      <c r="L927" s="16">
        <v>1018</v>
      </c>
      <c r="N927" s="16">
        <v>515</v>
      </c>
      <c r="O927" s="16">
        <v>455</v>
      </c>
      <c r="P927" s="16">
        <v>200</v>
      </c>
      <c r="Q927" s="16">
        <v>507</v>
      </c>
      <c r="R927" s="16">
        <v>238</v>
      </c>
      <c r="S927" s="16">
        <v>44</v>
      </c>
      <c r="T927" s="16">
        <v>69</v>
      </c>
      <c r="V927" s="16">
        <v>565</v>
      </c>
      <c r="W927" s="16">
        <v>604</v>
      </c>
      <c r="X927" s="16">
        <v>114</v>
      </c>
      <c r="Y927" s="16">
        <v>70</v>
      </c>
      <c r="Z927" s="16">
        <v>36</v>
      </c>
      <c r="AA927" s="16">
        <v>44</v>
      </c>
      <c r="AB927" s="16">
        <v>442</v>
      </c>
      <c r="AC927" s="16">
        <v>63</v>
      </c>
      <c r="AD927" s="16">
        <v>90</v>
      </c>
      <c r="AF927" s="16">
        <v>336</v>
      </c>
      <c r="AG927" s="16">
        <v>677</v>
      </c>
      <c r="AH927" s="16">
        <v>121</v>
      </c>
      <c r="AI927" s="16">
        <v>125</v>
      </c>
      <c r="AJ927" s="16">
        <v>261</v>
      </c>
      <c r="AK927" s="16">
        <v>43</v>
      </c>
      <c r="AL927" s="16">
        <v>45</v>
      </c>
      <c r="AM927" s="16">
        <v>420</v>
      </c>
      <c r="AO927" s="16">
        <v>312</v>
      </c>
      <c r="AP927" s="16">
        <v>557</v>
      </c>
      <c r="AQ927" s="16">
        <v>134</v>
      </c>
      <c r="AR927" s="16">
        <v>212</v>
      </c>
      <c r="AS927" s="16">
        <v>419</v>
      </c>
      <c r="AT927" s="16">
        <v>33</v>
      </c>
      <c r="AU927" s="16">
        <v>137</v>
      </c>
      <c r="AV927" s="16">
        <v>147</v>
      </c>
      <c r="AW927" s="16">
        <v>77</v>
      </c>
    </row>
    <row r="928" spans="2:49" x14ac:dyDescent="0.35">
      <c r="B928" s="12" t="s">
        <v>60</v>
      </c>
      <c r="C928" s="16">
        <v>2032</v>
      </c>
      <c r="D928" s="16">
        <v>215</v>
      </c>
      <c r="E928" s="16">
        <v>345</v>
      </c>
      <c r="F928" s="16">
        <v>345</v>
      </c>
      <c r="G928" s="16">
        <v>314</v>
      </c>
      <c r="H928" s="16">
        <v>328</v>
      </c>
      <c r="I928" s="16">
        <v>485</v>
      </c>
      <c r="K928" s="16">
        <v>981</v>
      </c>
      <c r="L928" s="16">
        <v>1045</v>
      </c>
      <c r="N928" s="16">
        <v>540</v>
      </c>
      <c r="O928" s="16">
        <v>458</v>
      </c>
      <c r="P928" s="16">
        <v>208</v>
      </c>
      <c r="Q928" s="16">
        <v>495</v>
      </c>
      <c r="R928" s="16">
        <v>222</v>
      </c>
      <c r="S928" s="16">
        <v>37</v>
      </c>
      <c r="T928" s="16">
        <v>71</v>
      </c>
      <c r="V928" s="16">
        <v>598</v>
      </c>
      <c r="W928" s="16">
        <v>590</v>
      </c>
      <c r="X928" s="16">
        <v>115</v>
      </c>
      <c r="Y928" s="16">
        <v>67</v>
      </c>
      <c r="Z928" s="16">
        <v>39</v>
      </c>
      <c r="AA928" s="16">
        <v>44</v>
      </c>
      <c r="AB928" s="16">
        <v>427</v>
      </c>
      <c r="AC928" s="16">
        <v>61</v>
      </c>
      <c r="AD928" s="16">
        <v>90</v>
      </c>
      <c r="AF928" s="16">
        <v>355</v>
      </c>
      <c r="AG928" s="16">
        <v>660</v>
      </c>
      <c r="AH928" s="16">
        <v>123</v>
      </c>
      <c r="AI928" s="16">
        <v>120</v>
      </c>
      <c r="AJ928" s="16">
        <v>274</v>
      </c>
      <c r="AK928" s="16">
        <v>44</v>
      </c>
      <c r="AL928" s="16">
        <v>43</v>
      </c>
      <c r="AM928" s="16">
        <v>413</v>
      </c>
      <c r="AO928" s="16">
        <v>321</v>
      </c>
      <c r="AP928" s="16">
        <v>538</v>
      </c>
      <c r="AQ928" s="16">
        <v>134</v>
      </c>
      <c r="AR928" s="16">
        <v>200</v>
      </c>
      <c r="AS928" s="16">
        <v>442</v>
      </c>
      <c r="AT928" s="16">
        <v>36</v>
      </c>
      <c r="AU928" s="16">
        <v>136</v>
      </c>
      <c r="AV928" s="16">
        <v>151</v>
      </c>
      <c r="AW928" s="16">
        <v>75</v>
      </c>
    </row>
    <row r="929" spans="2:49" ht="29" x14ac:dyDescent="0.35">
      <c r="B929" s="17" t="s">
        <v>346</v>
      </c>
      <c r="C929" s="18">
        <v>0.13983822685475589</v>
      </c>
      <c r="D929" s="18">
        <v>0.19220767232169811</v>
      </c>
      <c r="E929" s="18">
        <v>0.2457178101450464</v>
      </c>
      <c r="F929" s="18">
        <v>0.171590491729877</v>
      </c>
      <c r="G929" s="18">
        <v>0.11663712544252031</v>
      </c>
      <c r="H929" s="18">
        <v>7.481309685869017E-2</v>
      </c>
      <c r="I929" s="18">
        <v>7.7746757499454131E-2</v>
      </c>
      <c r="K929" s="18">
        <v>0.17144333566553119</v>
      </c>
      <c r="L929" s="18">
        <v>0.11090762209165179</v>
      </c>
      <c r="N929" s="18">
        <v>9.3647067687718383E-2</v>
      </c>
      <c r="O929" s="18">
        <v>0.1300694636837374</v>
      </c>
      <c r="P929" s="18">
        <v>0.1343206145211083</v>
      </c>
      <c r="Q929" s="18">
        <v>0.15912808105038059</v>
      </c>
      <c r="R929" s="18">
        <v>0.2124532653941115</v>
      </c>
      <c r="S929" s="18">
        <v>0.4374811034241714</v>
      </c>
      <c r="T929" s="18">
        <v>5.3472625087705637E-2</v>
      </c>
      <c r="V929" s="18">
        <v>0.15042806092276109</v>
      </c>
      <c r="W929" s="18">
        <v>0.18224710940411051</v>
      </c>
      <c r="X929" s="18">
        <v>0.1178559670170867</v>
      </c>
      <c r="Y929" s="18">
        <v>9.6863935100059528E-2</v>
      </c>
      <c r="Z929" s="18">
        <v>5.0705065977518907E-2</v>
      </c>
      <c r="AA929" s="18">
        <v>3.6534706770269217E-2</v>
      </c>
      <c r="AB929" s="18">
        <v>0.10832945211170381</v>
      </c>
      <c r="AC929" s="18">
        <v>6.0217772094670871E-2</v>
      </c>
      <c r="AD929" s="18">
        <v>0.14502768209955849</v>
      </c>
      <c r="AF929" s="18">
        <v>0.1841521333175562</v>
      </c>
      <c r="AG929" s="18">
        <v>0.17287887766926521</v>
      </c>
      <c r="AH929" s="18">
        <v>0.14307974039912111</v>
      </c>
      <c r="AI929" s="18">
        <v>0.1187110844281323</v>
      </c>
      <c r="AJ929" s="18">
        <v>0.13903298015662169</v>
      </c>
      <c r="AK929" s="18">
        <v>0.1185516128489084</v>
      </c>
      <c r="AL929" s="18">
        <v>0</v>
      </c>
      <c r="AM929" s="18">
        <v>7.1351744349468171E-2</v>
      </c>
      <c r="AO929" s="18">
        <v>0.15151753715361241</v>
      </c>
      <c r="AP929" s="18">
        <v>0.18363576526045039</v>
      </c>
      <c r="AQ929" s="18">
        <v>0.15002996886998851</v>
      </c>
      <c r="AR929" s="18">
        <v>8.8832558578361115E-2</v>
      </c>
      <c r="AS929" s="18">
        <v>0.1610302448170485</v>
      </c>
      <c r="AT929" s="18">
        <v>0.12899286342559399</v>
      </c>
      <c r="AU929" s="18">
        <v>4.7638158016078833E-2</v>
      </c>
      <c r="AV929" s="18">
        <v>7.9539177000064798E-2</v>
      </c>
      <c r="AW929" s="18">
        <v>6.1492168894305539E-2</v>
      </c>
    </row>
    <row r="930" spans="2:49" ht="29" x14ac:dyDescent="0.35">
      <c r="B930" s="17" t="s">
        <v>347</v>
      </c>
      <c r="C930" s="18">
        <v>0.77968412942286136</v>
      </c>
      <c r="D930" s="18">
        <v>0.71355286182908784</v>
      </c>
      <c r="E930" s="18">
        <v>0.67864781400711438</v>
      </c>
      <c r="F930" s="18">
        <v>0.70471946189446255</v>
      </c>
      <c r="G930" s="18">
        <v>0.80883425552843613</v>
      </c>
      <c r="H930" s="18">
        <v>0.86569497834757925</v>
      </c>
      <c r="I930" s="18">
        <v>0.85714279388048265</v>
      </c>
      <c r="K930" s="18">
        <v>0.76173828474670624</v>
      </c>
      <c r="L930" s="18">
        <v>0.79714076492028241</v>
      </c>
      <c r="N930" s="18">
        <v>0.80374185010155397</v>
      </c>
      <c r="O930" s="18">
        <v>0.79063879545576898</v>
      </c>
      <c r="P930" s="18">
        <v>0.78817196816533486</v>
      </c>
      <c r="Q930" s="18">
        <v>0.77980358520146875</v>
      </c>
      <c r="R930" s="18">
        <v>0.7414663706869804</v>
      </c>
      <c r="S930" s="18">
        <v>0.47228754094958197</v>
      </c>
      <c r="T930" s="18">
        <v>0.78017350164658783</v>
      </c>
      <c r="V930" s="18">
        <v>0.79135456051588682</v>
      </c>
      <c r="W930" s="18">
        <v>0.74324381310786258</v>
      </c>
      <c r="X930" s="18">
        <v>0.78469202259567383</v>
      </c>
      <c r="Y930" s="18">
        <v>0.79324772081534312</v>
      </c>
      <c r="Z930" s="18">
        <v>0.84357031559752937</v>
      </c>
      <c r="AA930" s="18">
        <v>0.90418613632940092</v>
      </c>
      <c r="AB930" s="18">
        <v>0.79477529497241128</v>
      </c>
      <c r="AC930" s="18">
        <v>0.72230742568905959</v>
      </c>
      <c r="AD930" s="18">
        <v>0.80240867739912969</v>
      </c>
      <c r="AF930" s="18">
        <v>0.76050498955453549</v>
      </c>
      <c r="AG930" s="18">
        <v>0.76033442321346023</v>
      </c>
      <c r="AH930" s="18">
        <v>0.77564954917358619</v>
      </c>
      <c r="AI930" s="18">
        <v>0.76158871013501661</v>
      </c>
      <c r="AJ930" s="18">
        <v>0.80404701210639462</v>
      </c>
      <c r="AK930" s="18">
        <v>0.7791148990744875</v>
      </c>
      <c r="AL930" s="18">
        <v>0.63016830194125628</v>
      </c>
      <c r="AM930" s="18">
        <v>0.83302316964545919</v>
      </c>
      <c r="AO930" s="18">
        <v>0.78995077850355411</v>
      </c>
      <c r="AP930" s="18">
        <v>0.74194689624083621</v>
      </c>
      <c r="AQ930" s="18">
        <v>0.76341581573839246</v>
      </c>
      <c r="AR930" s="18">
        <v>0.83781955770352567</v>
      </c>
      <c r="AS930" s="18">
        <v>0.77950368156542005</v>
      </c>
      <c r="AT930" s="18">
        <v>0.82185593712952554</v>
      </c>
      <c r="AU930" s="18">
        <v>0.79715703217265177</v>
      </c>
      <c r="AV930" s="18">
        <v>0.74386487404957413</v>
      </c>
      <c r="AW930" s="18">
        <v>0.90211811238895501</v>
      </c>
    </row>
    <row r="931" spans="2:49" x14ac:dyDescent="0.35">
      <c r="B931" s="17" t="s">
        <v>80</v>
      </c>
      <c r="C931" s="18">
        <v>8.047764372238278E-2</v>
      </c>
      <c r="D931" s="18">
        <v>9.4239465849213999E-2</v>
      </c>
      <c r="E931" s="18">
        <v>7.5634375847839219E-2</v>
      </c>
      <c r="F931" s="18">
        <v>0.1236900463756604</v>
      </c>
      <c r="G931" s="18">
        <v>7.4528619029043688E-2</v>
      </c>
      <c r="H931" s="18">
        <v>5.9491924793730527E-2</v>
      </c>
      <c r="I931" s="18">
        <v>6.5110448620063238E-2</v>
      </c>
      <c r="K931" s="18">
        <v>6.68183795877626E-2</v>
      </c>
      <c r="L931" s="18">
        <v>9.1951612988065784E-2</v>
      </c>
      <c r="N931" s="18">
        <v>0.10261108221072771</v>
      </c>
      <c r="O931" s="18">
        <v>7.9291740860493398E-2</v>
      </c>
      <c r="P931" s="18">
        <v>7.7507417313556828E-2</v>
      </c>
      <c r="Q931" s="18">
        <v>6.1068333748150523E-2</v>
      </c>
      <c r="R931" s="18">
        <v>4.6080363918908067E-2</v>
      </c>
      <c r="S931" s="18">
        <v>9.0231355626246415E-2</v>
      </c>
      <c r="T931" s="18">
        <v>0.16635387326570661</v>
      </c>
      <c r="V931" s="18">
        <v>5.8217378561351937E-2</v>
      </c>
      <c r="W931" s="18">
        <v>7.4509077488026987E-2</v>
      </c>
      <c r="X931" s="18">
        <v>9.745201038723933E-2</v>
      </c>
      <c r="Y931" s="18">
        <v>0.1098883440845973</v>
      </c>
      <c r="Z931" s="18">
        <v>0.1057246184249518</v>
      </c>
      <c r="AA931" s="18">
        <v>5.9279156900329963E-2</v>
      </c>
      <c r="AB931" s="18">
        <v>9.6895252915885202E-2</v>
      </c>
      <c r="AC931" s="18">
        <v>0.2174748022162693</v>
      </c>
      <c r="AD931" s="18">
        <v>5.2563640501311841E-2</v>
      </c>
      <c r="AF931" s="18">
        <v>5.5342877127908467E-2</v>
      </c>
      <c r="AG931" s="18">
        <v>6.6786699117274764E-2</v>
      </c>
      <c r="AH931" s="18">
        <v>8.1270710427292822E-2</v>
      </c>
      <c r="AI931" s="18">
        <v>0.1197002054368511</v>
      </c>
      <c r="AJ931" s="18">
        <v>5.692000773698367E-2</v>
      </c>
      <c r="AK931" s="18">
        <v>0.1023334880766041</v>
      </c>
      <c r="AL931" s="18">
        <v>0.36983169805874372</v>
      </c>
      <c r="AM931" s="18">
        <v>9.5625086005072704E-2</v>
      </c>
      <c r="AO931" s="18">
        <v>5.8531684342833602E-2</v>
      </c>
      <c r="AP931" s="18">
        <v>7.4417338498713625E-2</v>
      </c>
      <c r="AQ931" s="18">
        <v>8.6554215391619241E-2</v>
      </c>
      <c r="AR931" s="18">
        <v>7.3347883718113266E-2</v>
      </c>
      <c r="AS931" s="18">
        <v>5.9466073617531527E-2</v>
      </c>
      <c r="AT931" s="18">
        <v>4.9151199444880687E-2</v>
      </c>
      <c r="AU931" s="18">
        <v>0.1552048098112695</v>
      </c>
      <c r="AV931" s="18">
        <v>0.17659594895036121</v>
      </c>
      <c r="AW931" s="18">
        <v>3.6389718716739503E-2</v>
      </c>
    </row>
    <row r="933" spans="2:49" ht="72.5" x14ac:dyDescent="0.35">
      <c r="B933" s="14" t="s">
        <v>353</v>
      </c>
    </row>
    <row r="934" spans="2:49" x14ac:dyDescent="0.35">
      <c r="B934" s="15" t="s">
        <v>18</v>
      </c>
    </row>
    <row r="935" spans="2:49" x14ac:dyDescent="0.35">
      <c r="B935" s="11" t="s">
        <v>59</v>
      </c>
      <c r="C935" s="16">
        <v>2028</v>
      </c>
      <c r="D935" s="16">
        <v>248</v>
      </c>
      <c r="E935" s="16">
        <v>354</v>
      </c>
      <c r="F935" s="16">
        <v>365</v>
      </c>
      <c r="G935" s="16">
        <v>348</v>
      </c>
      <c r="H935" s="16">
        <v>295</v>
      </c>
      <c r="I935" s="16">
        <v>418</v>
      </c>
      <c r="K935" s="16">
        <v>1004</v>
      </c>
      <c r="L935" s="16">
        <v>1018</v>
      </c>
      <c r="N935" s="16">
        <v>515</v>
      </c>
      <c r="O935" s="16">
        <v>455</v>
      </c>
      <c r="P935" s="16">
        <v>200</v>
      </c>
      <c r="Q935" s="16">
        <v>507</v>
      </c>
      <c r="R935" s="16">
        <v>238</v>
      </c>
      <c r="S935" s="16">
        <v>44</v>
      </c>
      <c r="T935" s="16">
        <v>69</v>
      </c>
      <c r="V935" s="16">
        <v>565</v>
      </c>
      <c r="W935" s="16">
        <v>604</v>
      </c>
      <c r="X935" s="16">
        <v>114</v>
      </c>
      <c r="Y935" s="16">
        <v>70</v>
      </c>
      <c r="Z935" s="16">
        <v>36</v>
      </c>
      <c r="AA935" s="16">
        <v>44</v>
      </c>
      <c r="AB935" s="16">
        <v>442</v>
      </c>
      <c r="AC935" s="16">
        <v>63</v>
      </c>
      <c r="AD935" s="16">
        <v>90</v>
      </c>
      <c r="AF935" s="16">
        <v>336</v>
      </c>
      <c r="AG935" s="16">
        <v>677</v>
      </c>
      <c r="AH935" s="16">
        <v>121</v>
      </c>
      <c r="AI935" s="16">
        <v>125</v>
      </c>
      <c r="AJ935" s="16">
        <v>261</v>
      </c>
      <c r="AK935" s="16">
        <v>43</v>
      </c>
      <c r="AL935" s="16">
        <v>45</v>
      </c>
      <c r="AM935" s="16">
        <v>420</v>
      </c>
      <c r="AO935" s="16">
        <v>312</v>
      </c>
      <c r="AP935" s="16">
        <v>557</v>
      </c>
      <c r="AQ935" s="16">
        <v>134</v>
      </c>
      <c r="AR935" s="16">
        <v>212</v>
      </c>
      <c r="AS935" s="16">
        <v>419</v>
      </c>
      <c r="AT935" s="16">
        <v>33</v>
      </c>
      <c r="AU935" s="16">
        <v>137</v>
      </c>
      <c r="AV935" s="16">
        <v>147</v>
      </c>
      <c r="AW935" s="16">
        <v>77</v>
      </c>
    </row>
    <row r="936" spans="2:49" x14ac:dyDescent="0.35">
      <c r="B936" s="12" t="s">
        <v>60</v>
      </c>
      <c r="C936" s="16">
        <v>2032</v>
      </c>
      <c r="D936" s="16">
        <v>215</v>
      </c>
      <c r="E936" s="16">
        <v>345</v>
      </c>
      <c r="F936" s="16">
        <v>345</v>
      </c>
      <c r="G936" s="16">
        <v>314</v>
      </c>
      <c r="H936" s="16">
        <v>328</v>
      </c>
      <c r="I936" s="16">
        <v>485</v>
      </c>
      <c r="K936" s="16">
        <v>981</v>
      </c>
      <c r="L936" s="16">
        <v>1045</v>
      </c>
      <c r="N936" s="16">
        <v>540</v>
      </c>
      <c r="O936" s="16">
        <v>458</v>
      </c>
      <c r="P936" s="16">
        <v>208</v>
      </c>
      <c r="Q936" s="16">
        <v>495</v>
      </c>
      <c r="R936" s="16">
        <v>222</v>
      </c>
      <c r="S936" s="16">
        <v>37</v>
      </c>
      <c r="T936" s="16">
        <v>71</v>
      </c>
      <c r="V936" s="16">
        <v>598</v>
      </c>
      <c r="W936" s="16">
        <v>590</v>
      </c>
      <c r="X936" s="16">
        <v>115</v>
      </c>
      <c r="Y936" s="16">
        <v>67</v>
      </c>
      <c r="Z936" s="16">
        <v>39</v>
      </c>
      <c r="AA936" s="16">
        <v>44</v>
      </c>
      <c r="AB936" s="16">
        <v>427</v>
      </c>
      <c r="AC936" s="16">
        <v>61</v>
      </c>
      <c r="AD936" s="16">
        <v>90</v>
      </c>
      <c r="AF936" s="16">
        <v>355</v>
      </c>
      <c r="AG936" s="16">
        <v>660</v>
      </c>
      <c r="AH936" s="16">
        <v>123</v>
      </c>
      <c r="AI936" s="16">
        <v>120</v>
      </c>
      <c r="AJ936" s="16">
        <v>274</v>
      </c>
      <c r="AK936" s="16">
        <v>44</v>
      </c>
      <c r="AL936" s="16">
        <v>43</v>
      </c>
      <c r="AM936" s="16">
        <v>413</v>
      </c>
      <c r="AO936" s="16">
        <v>321</v>
      </c>
      <c r="AP936" s="16">
        <v>538</v>
      </c>
      <c r="AQ936" s="16">
        <v>134</v>
      </c>
      <c r="AR936" s="16">
        <v>200</v>
      </c>
      <c r="AS936" s="16">
        <v>442</v>
      </c>
      <c r="AT936" s="16">
        <v>36</v>
      </c>
      <c r="AU936" s="16">
        <v>136</v>
      </c>
      <c r="AV936" s="16">
        <v>151</v>
      </c>
      <c r="AW936" s="16">
        <v>75</v>
      </c>
    </row>
    <row r="937" spans="2:49" ht="29" x14ac:dyDescent="0.35">
      <c r="B937" s="17" t="s">
        <v>346</v>
      </c>
      <c r="C937" s="18">
        <v>0.48328789442007369</v>
      </c>
      <c r="D937" s="18">
        <v>0.3495831376139763</v>
      </c>
      <c r="E937" s="18">
        <v>0.53784000654467046</v>
      </c>
      <c r="F937" s="18">
        <v>0.5134184133006201</v>
      </c>
      <c r="G937" s="18">
        <v>0.47808720406349142</v>
      </c>
      <c r="H937" s="18">
        <v>0.41362940168123241</v>
      </c>
      <c r="I937" s="18">
        <v>0.5328807801395391</v>
      </c>
      <c r="K937" s="18">
        <v>0.48192088310928238</v>
      </c>
      <c r="L937" s="18">
        <v>0.48619642031890359</v>
      </c>
      <c r="N937" s="18">
        <v>0.42804178214635669</v>
      </c>
      <c r="O937" s="18">
        <v>0.45363829095496888</v>
      </c>
      <c r="P937" s="18">
        <v>0.48848480744704492</v>
      </c>
      <c r="Q937" s="18">
        <v>0.53704404665856897</v>
      </c>
      <c r="R937" s="18">
        <v>0.57838993351907209</v>
      </c>
      <c r="S937" s="18">
        <v>0.68189065296366369</v>
      </c>
      <c r="T937" s="18">
        <v>0.30369169575374982</v>
      </c>
      <c r="V937" s="18">
        <v>0.54824186951547338</v>
      </c>
      <c r="W937" s="18">
        <v>0.51794498646251919</v>
      </c>
      <c r="X937" s="18">
        <v>0.49260336269538202</v>
      </c>
      <c r="Y937" s="18">
        <v>0.37385386187062841</v>
      </c>
      <c r="Z937" s="18">
        <v>0.24804065070272091</v>
      </c>
      <c r="AA937" s="18">
        <v>0.47039272803412902</v>
      </c>
      <c r="AB937" s="18">
        <v>0.42605833776648672</v>
      </c>
      <c r="AC937" s="18">
        <v>0.36163247252406988</v>
      </c>
      <c r="AD937" s="18">
        <v>0.3570631857110001</v>
      </c>
      <c r="AF937" s="18">
        <v>0.55790109731994242</v>
      </c>
      <c r="AG937" s="18">
        <v>0.54427843765427175</v>
      </c>
      <c r="AH937" s="18">
        <v>0.48476131698057379</v>
      </c>
      <c r="AI937" s="18">
        <v>0.43255336125412552</v>
      </c>
      <c r="AJ937" s="18">
        <v>0.41684384523247181</v>
      </c>
      <c r="AK937" s="18">
        <v>0.34247832495489289</v>
      </c>
      <c r="AL937" s="18">
        <v>0.30346762091403229</v>
      </c>
      <c r="AM937" s="18">
        <v>0.41356350342742682</v>
      </c>
      <c r="AO937" s="18">
        <v>0.59511755540847178</v>
      </c>
      <c r="AP937" s="18">
        <v>0.53941075513711578</v>
      </c>
      <c r="AQ937" s="18">
        <v>0.4712763348825314</v>
      </c>
      <c r="AR937" s="18">
        <v>0.41816354321666099</v>
      </c>
      <c r="AS937" s="18">
        <v>0.43778833644027598</v>
      </c>
      <c r="AT937" s="18">
        <v>0.41793129201018969</v>
      </c>
      <c r="AU937" s="18">
        <v>0.36617569997378402</v>
      </c>
      <c r="AV937" s="18">
        <v>0.41164953840099378</v>
      </c>
      <c r="AW937" s="18">
        <v>0.45218907507871842</v>
      </c>
    </row>
    <row r="938" spans="2:49" ht="29" x14ac:dyDescent="0.35">
      <c r="B938" s="17" t="s">
        <v>347</v>
      </c>
      <c r="C938" s="18">
        <v>0.41834024991479901</v>
      </c>
      <c r="D938" s="18">
        <v>0.51437782284075317</v>
      </c>
      <c r="E938" s="18">
        <v>0.40119589839195602</v>
      </c>
      <c r="F938" s="18">
        <v>0.37342945459131338</v>
      </c>
      <c r="G938" s="18">
        <v>0.41305810570968621</v>
      </c>
      <c r="H938" s="18">
        <v>0.49254823350599031</v>
      </c>
      <c r="I938" s="18">
        <v>0.37306521302678602</v>
      </c>
      <c r="K938" s="18">
        <v>0.44131944641001403</v>
      </c>
      <c r="L938" s="18">
        <v>0.3963966665976465</v>
      </c>
      <c r="N938" s="18">
        <v>0.4610529421928326</v>
      </c>
      <c r="O938" s="18">
        <v>0.41461342236209031</v>
      </c>
      <c r="P938" s="18">
        <v>0.42902873827725152</v>
      </c>
      <c r="Q938" s="18">
        <v>0.40053956422052012</v>
      </c>
      <c r="R938" s="18">
        <v>0.37168845778567622</v>
      </c>
      <c r="S938" s="18">
        <v>0.26937013531870768</v>
      </c>
      <c r="T938" s="18">
        <v>0.43369155706773133</v>
      </c>
      <c r="V938" s="18">
        <v>0.38020395606581248</v>
      </c>
      <c r="W938" s="18">
        <v>0.39591934478423141</v>
      </c>
      <c r="X938" s="18">
        <v>0.38882566408542069</v>
      </c>
      <c r="Y938" s="18">
        <v>0.53363783608252136</v>
      </c>
      <c r="Z938" s="18">
        <v>0.63858562278234321</v>
      </c>
      <c r="AA938" s="18">
        <v>0.444766987005557</v>
      </c>
      <c r="AB938" s="18">
        <v>0.44647433433889883</v>
      </c>
      <c r="AC938" s="18">
        <v>0.34316831779901752</v>
      </c>
      <c r="AD938" s="18">
        <v>0.57926033730676507</v>
      </c>
      <c r="AF938" s="18">
        <v>0.36029226388115793</v>
      </c>
      <c r="AG938" s="18">
        <v>0.38347896317456431</v>
      </c>
      <c r="AH938" s="18">
        <v>0.39951724275402067</v>
      </c>
      <c r="AI938" s="18">
        <v>0.47144516462121289</v>
      </c>
      <c r="AJ938" s="18">
        <v>0.48601354881715553</v>
      </c>
      <c r="AK938" s="18">
        <v>0.54431155795466646</v>
      </c>
      <c r="AL938" s="18">
        <v>0.35261696315852847</v>
      </c>
      <c r="AM938" s="18">
        <v>0.46282579962843068</v>
      </c>
      <c r="AO938" s="18">
        <v>0.32745693547793581</v>
      </c>
      <c r="AP938" s="18">
        <v>0.38381491226873599</v>
      </c>
      <c r="AQ938" s="18">
        <v>0.42559144213653771</v>
      </c>
      <c r="AR938" s="18">
        <v>0.51917020563366945</v>
      </c>
      <c r="AS938" s="18">
        <v>0.46552931456999191</v>
      </c>
      <c r="AT938" s="18">
        <v>0.49940602001355822</v>
      </c>
      <c r="AU938" s="18">
        <v>0.46128092272061882</v>
      </c>
      <c r="AV938" s="18">
        <v>0.36141264021476988</v>
      </c>
      <c r="AW938" s="18">
        <v>0.49329135945699898</v>
      </c>
    </row>
    <row r="939" spans="2:49" x14ac:dyDescent="0.35">
      <c r="B939" s="17" t="s">
        <v>80</v>
      </c>
      <c r="C939" s="18">
        <v>9.8371855665127322E-2</v>
      </c>
      <c r="D939" s="18">
        <v>0.1360390395452705</v>
      </c>
      <c r="E939" s="18">
        <v>6.0964095063373462E-2</v>
      </c>
      <c r="F939" s="18">
        <v>0.11315213210806641</v>
      </c>
      <c r="G939" s="18">
        <v>0.10885469022682261</v>
      </c>
      <c r="H939" s="18">
        <v>9.3822364812777156E-2</v>
      </c>
      <c r="I939" s="18">
        <v>9.4054006833674861E-2</v>
      </c>
      <c r="K939" s="18">
        <v>7.6759670480703493E-2</v>
      </c>
      <c r="L939" s="18">
        <v>0.1174069130834498</v>
      </c>
      <c r="N939" s="18">
        <v>0.1109052756608105</v>
      </c>
      <c r="O939" s="18">
        <v>0.13174828668294081</v>
      </c>
      <c r="P939" s="18">
        <v>8.24864542757036E-2</v>
      </c>
      <c r="Q939" s="18">
        <v>6.2416389120910867E-2</v>
      </c>
      <c r="R939" s="18">
        <v>4.9921608695251772E-2</v>
      </c>
      <c r="S939" s="18">
        <v>4.8739211717628503E-2</v>
      </c>
      <c r="T939" s="18">
        <v>0.26261674717851891</v>
      </c>
      <c r="V939" s="18">
        <v>7.1554174418713937E-2</v>
      </c>
      <c r="W939" s="18">
        <v>8.6135668753249434E-2</v>
      </c>
      <c r="X939" s="18">
        <v>0.1185709732191972</v>
      </c>
      <c r="Y939" s="18">
        <v>9.2508302046850302E-2</v>
      </c>
      <c r="Z939" s="18">
        <v>0.1133737265149361</v>
      </c>
      <c r="AA939" s="18">
        <v>8.4840284960314302E-2</v>
      </c>
      <c r="AB939" s="18">
        <v>0.1274673278946146</v>
      </c>
      <c r="AC939" s="18">
        <v>0.29519920967691232</v>
      </c>
      <c r="AD939" s="18">
        <v>6.3676476982234637E-2</v>
      </c>
      <c r="AF939" s="18">
        <v>8.1806638798899683E-2</v>
      </c>
      <c r="AG939" s="18">
        <v>7.2242599171164046E-2</v>
      </c>
      <c r="AH939" s="18">
        <v>0.1157214402654053</v>
      </c>
      <c r="AI939" s="18">
        <v>9.6001474124661576E-2</v>
      </c>
      <c r="AJ939" s="18">
        <v>9.7142605950372704E-2</v>
      </c>
      <c r="AK939" s="18">
        <v>0.11321011709044081</v>
      </c>
      <c r="AL939" s="18">
        <v>0.34391541592743918</v>
      </c>
      <c r="AM939" s="18">
        <v>0.1236106969441426</v>
      </c>
      <c r="AO939" s="18">
        <v>7.7425509113592625E-2</v>
      </c>
      <c r="AP939" s="18">
        <v>7.6774332594148426E-2</v>
      </c>
      <c r="AQ939" s="18">
        <v>0.1031322229809309</v>
      </c>
      <c r="AR939" s="18">
        <v>6.2666251149669533E-2</v>
      </c>
      <c r="AS939" s="18">
        <v>9.6682348989732159E-2</v>
      </c>
      <c r="AT939" s="18">
        <v>8.2662687976252217E-2</v>
      </c>
      <c r="AU939" s="18">
        <v>0.17254337730559741</v>
      </c>
      <c r="AV939" s="18">
        <v>0.22693782138423629</v>
      </c>
      <c r="AW939" s="18">
        <v>5.4519565464282438E-2</v>
      </c>
    </row>
    <row r="941" spans="2:49" ht="43.5" x14ac:dyDescent="0.35">
      <c r="B941" s="14" t="s">
        <v>354</v>
      </c>
    </row>
    <row r="942" spans="2:49" x14ac:dyDescent="0.35">
      <c r="B942" s="15" t="s">
        <v>18</v>
      </c>
    </row>
    <row r="943" spans="2:49" x14ac:dyDescent="0.35">
      <c r="B943" s="11" t="s">
        <v>59</v>
      </c>
      <c r="C943" s="16">
        <v>2028</v>
      </c>
      <c r="D943" s="16">
        <v>248</v>
      </c>
      <c r="E943" s="16">
        <v>354</v>
      </c>
      <c r="F943" s="16">
        <v>365</v>
      </c>
      <c r="G943" s="16">
        <v>348</v>
      </c>
      <c r="H943" s="16">
        <v>295</v>
      </c>
      <c r="I943" s="16">
        <v>418</v>
      </c>
      <c r="K943" s="16">
        <v>1004</v>
      </c>
      <c r="L943" s="16">
        <v>1018</v>
      </c>
      <c r="N943" s="16">
        <v>515</v>
      </c>
      <c r="O943" s="16">
        <v>455</v>
      </c>
      <c r="P943" s="16">
        <v>200</v>
      </c>
      <c r="Q943" s="16">
        <v>507</v>
      </c>
      <c r="R943" s="16">
        <v>238</v>
      </c>
      <c r="S943" s="16">
        <v>44</v>
      </c>
      <c r="T943" s="16">
        <v>69</v>
      </c>
      <c r="V943" s="16">
        <v>565</v>
      </c>
      <c r="W943" s="16">
        <v>604</v>
      </c>
      <c r="X943" s="16">
        <v>114</v>
      </c>
      <c r="Y943" s="16">
        <v>70</v>
      </c>
      <c r="Z943" s="16">
        <v>36</v>
      </c>
      <c r="AA943" s="16">
        <v>44</v>
      </c>
      <c r="AB943" s="16">
        <v>442</v>
      </c>
      <c r="AC943" s="16">
        <v>63</v>
      </c>
      <c r="AD943" s="16">
        <v>90</v>
      </c>
      <c r="AF943" s="16">
        <v>336</v>
      </c>
      <c r="AG943" s="16">
        <v>677</v>
      </c>
      <c r="AH943" s="16">
        <v>121</v>
      </c>
      <c r="AI943" s="16">
        <v>125</v>
      </c>
      <c r="AJ943" s="16">
        <v>261</v>
      </c>
      <c r="AK943" s="16">
        <v>43</v>
      </c>
      <c r="AL943" s="16">
        <v>45</v>
      </c>
      <c r="AM943" s="16">
        <v>420</v>
      </c>
      <c r="AO943" s="16">
        <v>312</v>
      </c>
      <c r="AP943" s="16">
        <v>557</v>
      </c>
      <c r="AQ943" s="16">
        <v>134</v>
      </c>
      <c r="AR943" s="16">
        <v>212</v>
      </c>
      <c r="AS943" s="16">
        <v>419</v>
      </c>
      <c r="AT943" s="16">
        <v>33</v>
      </c>
      <c r="AU943" s="16">
        <v>137</v>
      </c>
      <c r="AV943" s="16">
        <v>147</v>
      </c>
      <c r="AW943" s="16">
        <v>77</v>
      </c>
    </row>
    <row r="944" spans="2:49" x14ac:dyDescent="0.35">
      <c r="B944" s="12" t="s">
        <v>60</v>
      </c>
      <c r="C944" s="16">
        <v>2032</v>
      </c>
      <c r="D944" s="16">
        <v>215</v>
      </c>
      <c r="E944" s="16">
        <v>345</v>
      </c>
      <c r="F944" s="16">
        <v>345</v>
      </c>
      <c r="G944" s="16">
        <v>314</v>
      </c>
      <c r="H944" s="16">
        <v>328</v>
      </c>
      <c r="I944" s="16">
        <v>485</v>
      </c>
      <c r="K944" s="16">
        <v>981</v>
      </c>
      <c r="L944" s="16">
        <v>1045</v>
      </c>
      <c r="N944" s="16">
        <v>540</v>
      </c>
      <c r="O944" s="16">
        <v>458</v>
      </c>
      <c r="P944" s="16">
        <v>208</v>
      </c>
      <c r="Q944" s="16">
        <v>495</v>
      </c>
      <c r="R944" s="16">
        <v>222</v>
      </c>
      <c r="S944" s="16">
        <v>37</v>
      </c>
      <c r="T944" s="16">
        <v>71</v>
      </c>
      <c r="V944" s="16">
        <v>598</v>
      </c>
      <c r="W944" s="16">
        <v>590</v>
      </c>
      <c r="X944" s="16">
        <v>115</v>
      </c>
      <c r="Y944" s="16">
        <v>67</v>
      </c>
      <c r="Z944" s="16">
        <v>39</v>
      </c>
      <c r="AA944" s="16">
        <v>44</v>
      </c>
      <c r="AB944" s="16">
        <v>427</v>
      </c>
      <c r="AC944" s="16">
        <v>61</v>
      </c>
      <c r="AD944" s="16">
        <v>90</v>
      </c>
      <c r="AF944" s="16">
        <v>355</v>
      </c>
      <c r="AG944" s="16">
        <v>660</v>
      </c>
      <c r="AH944" s="16">
        <v>123</v>
      </c>
      <c r="AI944" s="16">
        <v>120</v>
      </c>
      <c r="AJ944" s="16">
        <v>274</v>
      </c>
      <c r="AK944" s="16">
        <v>44</v>
      </c>
      <c r="AL944" s="16">
        <v>43</v>
      </c>
      <c r="AM944" s="16">
        <v>413</v>
      </c>
      <c r="AO944" s="16">
        <v>321</v>
      </c>
      <c r="AP944" s="16">
        <v>538</v>
      </c>
      <c r="AQ944" s="16">
        <v>134</v>
      </c>
      <c r="AR944" s="16">
        <v>200</v>
      </c>
      <c r="AS944" s="16">
        <v>442</v>
      </c>
      <c r="AT944" s="16">
        <v>36</v>
      </c>
      <c r="AU944" s="16">
        <v>136</v>
      </c>
      <c r="AV944" s="16">
        <v>151</v>
      </c>
      <c r="AW944" s="16">
        <v>75</v>
      </c>
    </row>
    <row r="945" spans="2:49" ht="29" x14ac:dyDescent="0.35">
      <c r="B945" s="17" t="s">
        <v>355</v>
      </c>
      <c r="C945" s="18">
        <v>0.23332333837893329</v>
      </c>
      <c r="D945" s="18">
        <v>0.34459442601231999</v>
      </c>
      <c r="E945" s="18">
        <v>0.28016796993431092</v>
      </c>
      <c r="F945" s="18">
        <v>0.23765884950736479</v>
      </c>
      <c r="G945" s="18">
        <v>0.2235898549956323</v>
      </c>
      <c r="H945" s="18">
        <v>0.21874330101415751</v>
      </c>
      <c r="I945" s="18">
        <v>0.16374002246153921</v>
      </c>
      <c r="K945" s="18">
        <v>0.22738390203114631</v>
      </c>
      <c r="L945" s="18">
        <v>0.23754896073888429</v>
      </c>
      <c r="N945" s="18">
        <v>0.22386517826396929</v>
      </c>
      <c r="O945" s="18">
        <v>0.24279171370965349</v>
      </c>
      <c r="P945" s="18">
        <v>0.20185303866589069</v>
      </c>
      <c r="Q945" s="18">
        <v>0.25752047553899898</v>
      </c>
      <c r="R945" s="18">
        <v>0.22670359973098511</v>
      </c>
      <c r="S945" s="18">
        <v>0.1973002961377191</v>
      </c>
      <c r="T945" s="18">
        <v>0.20730071134414541</v>
      </c>
      <c r="V945" s="18">
        <v>0.18726006180303631</v>
      </c>
      <c r="W945" s="18">
        <v>0.26128564258507397</v>
      </c>
      <c r="X945" s="18">
        <v>0.20893921310264121</v>
      </c>
      <c r="Y945" s="18">
        <v>0.35850556703700909</v>
      </c>
      <c r="Z945" s="18">
        <v>0.24064337055841259</v>
      </c>
      <c r="AA945" s="18">
        <v>0.14271771837073419</v>
      </c>
      <c r="AB945" s="18">
        <v>0.25923955241633029</v>
      </c>
      <c r="AC945" s="18">
        <v>0.13788015161978351</v>
      </c>
      <c r="AD945" s="18">
        <v>0.27818078168128291</v>
      </c>
      <c r="AF945" s="18">
        <v>0.17667154170207311</v>
      </c>
      <c r="AG945" s="18">
        <v>0.24653766315735101</v>
      </c>
      <c r="AH945" s="18">
        <v>0.26320637808588337</v>
      </c>
      <c r="AI945" s="18">
        <v>0.28204529034202053</v>
      </c>
      <c r="AJ945" s="18">
        <v>0.24467670677205519</v>
      </c>
      <c r="AK945" s="18">
        <v>0.22408500906673609</v>
      </c>
      <c r="AL945" s="18">
        <v>0.13588070507487929</v>
      </c>
      <c r="AM945" s="18">
        <v>0.2415104183640267</v>
      </c>
      <c r="AO945" s="18">
        <v>0.18377342667035129</v>
      </c>
      <c r="AP945" s="18">
        <v>0.24347197117672439</v>
      </c>
      <c r="AQ945" s="18">
        <v>0.24267135505967011</v>
      </c>
      <c r="AR945" s="18">
        <v>0.36532412137730019</v>
      </c>
      <c r="AS945" s="18">
        <v>0.20241687572601849</v>
      </c>
      <c r="AT945" s="18">
        <v>0.15427979617336959</v>
      </c>
      <c r="AU945" s="18">
        <v>0.2788293311789159</v>
      </c>
      <c r="AV945" s="18">
        <v>0.15126326859949141</v>
      </c>
      <c r="AW945" s="18">
        <v>0.30631453939818559</v>
      </c>
    </row>
    <row r="946" spans="2:49" ht="29" x14ac:dyDescent="0.35">
      <c r="B946" s="17" t="s">
        <v>356</v>
      </c>
      <c r="C946" s="18">
        <v>0.25046507518358402</v>
      </c>
      <c r="D946" s="18">
        <v>0.30792552657749739</v>
      </c>
      <c r="E946" s="18">
        <v>0.2964642876721888</v>
      </c>
      <c r="F946" s="18">
        <v>0.27902971262864179</v>
      </c>
      <c r="G946" s="18">
        <v>0.22762441967435751</v>
      </c>
      <c r="H946" s="18">
        <v>0.23129919385244929</v>
      </c>
      <c r="I946" s="18">
        <v>0.1996779924873863</v>
      </c>
      <c r="K946" s="18">
        <v>0.28859936734345087</v>
      </c>
      <c r="L946" s="18">
        <v>0.21436033259273951</v>
      </c>
      <c r="N946" s="18">
        <v>0.23455168794658601</v>
      </c>
      <c r="O946" s="18">
        <v>0.2408678468380154</v>
      </c>
      <c r="P946" s="18">
        <v>0.2666784933414203</v>
      </c>
      <c r="Q946" s="18">
        <v>0.25419230765883277</v>
      </c>
      <c r="R946" s="18">
        <v>0.32454416506597178</v>
      </c>
      <c r="S946" s="18">
        <v>0.29949257611507818</v>
      </c>
      <c r="T946" s="18">
        <v>0.1023987005477416</v>
      </c>
      <c r="V946" s="18">
        <v>0.30005301904110487</v>
      </c>
      <c r="W946" s="18">
        <v>0.25559287530625402</v>
      </c>
      <c r="X946" s="18">
        <v>0.24468763332433849</v>
      </c>
      <c r="Y946" s="18">
        <v>0.31438596778963718</v>
      </c>
      <c r="Z946" s="18">
        <v>0.13191917889946539</v>
      </c>
      <c r="AA946" s="18">
        <v>0.20694281968522699</v>
      </c>
      <c r="AB946" s="18">
        <v>0.20467635914566751</v>
      </c>
      <c r="AC946" s="18">
        <v>0.17048336402219649</v>
      </c>
      <c r="AD946" s="18">
        <v>0.19214803696653529</v>
      </c>
      <c r="AF946" s="18">
        <v>0.30108846253671762</v>
      </c>
      <c r="AG946" s="18">
        <v>0.25854082160352981</v>
      </c>
      <c r="AH946" s="18">
        <v>0.24113784762502749</v>
      </c>
      <c r="AI946" s="18">
        <v>0.31071986761304249</v>
      </c>
      <c r="AJ946" s="18">
        <v>0.26031848568902072</v>
      </c>
      <c r="AK946" s="18">
        <v>0.24789939609753631</v>
      </c>
      <c r="AL946" s="18">
        <v>0.1386869943668633</v>
      </c>
      <c r="AM946" s="18">
        <v>0.18467361623150769</v>
      </c>
      <c r="AO946" s="18">
        <v>0.29567424786318303</v>
      </c>
      <c r="AP946" s="18">
        <v>0.26289346628382382</v>
      </c>
      <c r="AQ946" s="18">
        <v>0.28398428878063908</v>
      </c>
      <c r="AR946" s="18">
        <v>0.2604501562921937</v>
      </c>
      <c r="AS946" s="18">
        <v>0.26377473371578619</v>
      </c>
      <c r="AT946" s="18">
        <v>0.27241515264786847</v>
      </c>
      <c r="AU946" s="18">
        <v>0.12774456231395381</v>
      </c>
      <c r="AV946" s="18">
        <v>0.17798748599206241</v>
      </c>
      <c r="AW946" s="18">
        <v>0.1603572276292709</v>
      </c>
    </row>
    <row r="947" spans="2:49" ht="29" x14ac:dyDescent="0.35">
      <c r="B947" s="17" t="s">
        <v>357</v>
      </c>
      <c r="C947" s="18">
        <v>0.32082986180900802</v>
      </c>
      <c r="D947" s="18">
        <v>0.2333486420824134</v>
      </c>
      <c r="E947" s="18">
        <v>0.32905744861397629</v>
      </c>
      <c r="F947" s="18">
        <v>0.34813061473149692</v>
      </c>
      <c r="G947" s="18">
        <v>0.34792499029384327</v>
      </c>
      <c r="H947" s="18">
        <v>0.33097506599804222</v>
      </c>
      <c r="I947" s="18">
        <v>0.30989896810768591</v>
      </c>
      <c r="K947" s="18">
        <v>0.31003090913900122</v>
      </c>
      <c r="L947" s="18">
        <v>0.33266741541505412</v>
      </c>
      <c r="N947" s="18">
        <v>0.31641300476846762</v>
      </c>
      <c r="O947" s="18">
        <v>0.31054967090158392</v>
      </c>
      <c r="P947" s="18">
        <v>0.34904457726606969</v>
      </c>
      <c r="Q947" s="18">
        <v>0.30111404475740772</v>
      </c>
      <c r="R947" s="18">
        <v>0.33656754978287989</v>
      </c>
      <c r="S947" s="18">
        <v>0.42488960205821907</v>
      </c>
      <c r="T947" s="18">
        <v>0.37205492242904509</v>
      </c>
      <c r="V947" s="18">
        <v>0.30762623334749861</v>
      </c>
      <c r="W947" s="18">
        <v>0.34068451302748209</v>
      </c>
      <c r="X947" s="18">
        <v>0.2188760749249877</v>
      </c>
      <c r="Y947" s="18">
        <v>0.18793621918954709</v>
      </c>
      <c r="Z947" s="18">
        <v>0.5131322194915291</v>
      </c>
      <c r="AA947" s="18">
        <v>0.36851925635330951</v>
      </c>
      <c r="AB947" s="18">
        <v>0.33212992654466172</v>
      </c>
      <c r="AC947" s="18">
        <v>0.32432857098360879</v>
      </c>
      <c r="AD947" s="18">
        <v>0.34349202518853661</v>
      </c>
      <c r="AF947" s="18">
        <v>0.31633868815008293</v>
      </c>
      <c r="AG947" s="18">
        <v>0.33775829638730093</v>
      </c>
      <c r="AH947" s="18">
        <v>0.24600017600679119</v>
      </c>
      <c r="AI947" s="18">
        <v>0.20989540267520351</v>
      </c>
      <c r="AJ947" s="18">
        <v>0.34311775519384691</v>
      </c>
      <c r="AK947" s="18">
        <v>0.26667993599975182</v>
      </c>
      <c r="AL947" s="18">
        <v>0.33152277111265133</v>
      </c>
      <c r="AM947" s="18">
        <v>0.34196392860823671</v>
      </c>
      <c r="AO947" s="18">
        <v>0.31803327192285918</v>
      </c>
      <c r="AP947" s="18">
        <v>0.34391835145593841</v>
      </c>
      <c r="AQ947" s="18">
        <v>0.25667972753476032</v>
      </c>
      <c r="AR947" s="18">
        <v>0.24783233451590109</v>
      </c>
      <c r="AS947" s="18">
        <v>0.36284881929044788</v>
      </c>
      <c r="AT947" s="18">
        <v>0.39115017432919069</v>
      </c>
      <c r="AU947" s="18">
        <v>0.31892797750155799</v>
      </c>
      <c r="AV947" s="18">
        <v>0.27707316046049568</v>
      </c>
      <c r="AW947" s="18">
        <v>0.28596302273229568</v>
      </c>
    </row>
    <row r="948" spans="2:49" x14ac:dyDescent="0.35">
      <c r="B948" s="17" t="s">
        <v>80</v>
      </c>
      <c r="C948" s="18">
        <v>0.19538172462847481</v>
      </c>
      <c r="D948" s="18">
        <v>0.114131405327769</v>
      </c>
      <c r="E948" s="18">
        <v>9.4310293779523768E-2</v>
      </c>
      <c r="F948" s="18">
        <v>0.13518082313249641</v>
      </c>
      <c r="G948" s="18">
        <v>0.20086073503616711</v>
      </c>
      <c r="H948" s="18">
        <v>0.21898243913535079</v>
      </c>
      <c r="I948" s="18">
        <v>0.32668301694338858</v>
      </c>
      <c r="K948" s="18">
        <v>0.17398582148640171</v>
      </c>
      <c r="L948" s="18">
        <v>0.2154232912533221</v>
      </c>
      <c r="N948" s="18">
        <v>0.22517012902097691</v>
      </c>
      <c r="O948" s="18">
        <v>0.20579076855074721</v>
      </c>
      <c r="P948" s="18">
        <v>0.18242389072661919</v>
      </c>
      <c r="Q948" s="18">
        <v>0.18717317204476039</v>
      </c>
      <c r="R948" s="18">
        <v>0.1121846854201632</v>
      </c>
      <c r="S948" s="18">
        <v>7.8317525688983522E-2</v>
      </c>
      <c r="T948" s="18">
        <v>0.31824566567906798</v>
      </c>
      <c r="V948" s="18">
        <v>0.20506068580836001</v>
      </c>
      <c r="W948" s="18">
        <v>0.14243696908118991</v>
      </c>
      <c r="X948" s="18">
        <v>0.32749707864803262</v>
      </c>
      <c r="Y948" s="18">
        <v>0.1391722459838067</v>
      </c>
      <c r="Z948" s="18">
        <v>0.1143052310505932</v>
      </c>
      <c r="AA948" s="18">
        <v>0.28182020559072951</v>
      </c>
      <c r="AB948" s="18">
        <v>0.20395416189334059</v>
      </c>
      <c r="AC948" s="18">
        <v>0.36730791337441088</v>
      </c>
      <c r="AD948" s="18">
        <v>0.18617915616364511</v>
      </c>
      <c r="AF948" s="18">
        <v>0.20590130761112641</v>
      </c>
      <c r="AG948" s="18">
        <v>0.15716321885181839</v>
      </c>
      <c r="AH948" s="18">
        <v>0.2496555982822978</v>
      </c>
      <c r="AI948" s="18">
        <v>0.19733943936973339</v>
      </c>
      <c r="AJ948" s="18">
        <v>0.15188705234507729</v>
      </c>
      <c r="AK948" s="18">
        <v>0.26133565883597581</v>
      </c>
      <c r="AL948" s="18">
        <v>0.39390952944560609</v>
      </c>
      <c r="AM948" s="18">
        <v>0.23185203679622901</v>
      </c>
      <c r="AO948" s="18">
        <v>0.20251905354360661</v>
      </c>
      <c r="AP948" s="18">
        <v>0.1497162110835136</v>
      </c>
      <c r="AQ948" s="18">
        <v>0.21666462862493041</v>
      </c>
      <c r="AR948" s="18">
        <v>0.12639338781460499</v>
      </c>
      <c r="AS948" s="18">
        <v>0.17095957126774741</v>
      </c>
      <c r="AT948" s="18">
        <v>0.18215487684957141</v>
      </c>
      <c r="AU948" s="18">
        <v>0.2744981290055723</v>
      </c>
      <c r="AV948" s="18">
        <v>0.39367608494795042</v>
      </c>
      <c r="AW948" s="18">
        <v>0.24736521024024749</v>
      </c>
    </row>
    <row r="950" spans="2:49" ht="58" x14ac:dyDescent="0.35">
      <c r="B950" s="14" t="s">
        <v>358</v>
      </c>
    </row>
    <row r="951" spans="2:49" x14ac:dyDescent="0.35">
      <c r="B951" s="15" t="s">
        <v>18</v>
      </c>
    </row>
    <row r="952" spans="2:49" x14ac:dyDescent="0.35">
      <c r="B952" s="11" t="s">
        <v>59</v>
      </c>
      <c r="C952" s="16">
        <v>2028</v>
      </c>
      <c r="D952" s="16">
        <v>248</v>
      </c>
      <c r="E952" s="16">
        <v>354</v>
      </c>
      <c r="F952" s="16">
        <v>365</v>
      </c>
      <c r="G952" s="16">
        <v>348</v>
      </c>
      <c r="H952" s="16">
        <v>295</v>
      </c>
      <c r="I952" s="16">
        <v>418</v>
      </c>
      <c r="K952" s="16">
        <v>1004</v>
      </c>
      <c r="L952" s="16">
        <v>1018</v>
      </c>
      <c r="N952" s="16">
        <v>515</v>
      </c>
      <c r="O952" s="16">
        <v>455</v>
      </c>
      <c r="P952" s="16">
        <v>200</v>
      </c>
      <c r="Q952" s="16">
        <v>507</v>
      </c>
      <c r="R952" s="16">
        <v>238</v>
      </c>
      <c r="S952" s="16">
        <v>44</v>
      </c>
      <c r="T952" s="16">
        <v>69</v>
      </c>
      <c r="V952" s="16">
        <v>565</v>
      </c>
      <c r="W952" s="16">
        <v>604</v>
      </c>
      <c r="X952" s="16">
        <v>114</v>
      </c>
      <c r="Y952" s="16">
        <v>70</v>
      </c>
      <c r="Z952" s="16">
        <v>36</v>
      </c>
      <c r="AA952" s="16">
        <v>44</v>
      </c>
      <c r="AB952" s="16">
        <v>442</v>
      </c>
      <c r="AC952" s="16">
        <v>63</v>
      </c>
      <c r="AD952" s="16">
        <v>90</v>
      </c>
      <c r="AF952" s="16">
        <v>336</v>
      </c>
      <c r="AG952" s="16">
        <v>677</v>
      </c>
      <c r="AH952" s="16">
        <v>121</v>
      </c>
      <c r="AI952" s="16">
        <v>125</v>
      </c>
      <c r="AJ952" s="16">
        <v>261</v>
      </c>
      <c r="AK952" s="16">
        <v>43</v>
      </c>
      <c r="AL952" s="16">
        <v>45</v>
      </c>
      <c r="AM952" s="16">
        <v>420</v>
      </c>
      <c r="AO952" s="16">
        <v>312</v>
      </c>
      <c r="AP952" s="16">
        <v>557</v>
      </c>
      <c r="AQ952" s="16">
        <v>134</v>
      </c>
      <c r="AR952" s="16">
        <v>212</v>
      </c>
      <c r="AS952" s="16">
        <v>419</v>
      </c>
      <c r="AT952" s="16">
        <v>33</v>
      </c>
      <c r="AU952" s="16">
        <v>137</v>
      </c>
      <c r="AV952" s="16">
        <v>147</v>
      </c>
      <c r="AW952" s="16">
        <v>77</v>
      </c>
    </row>
    <row r="953" spans="2:49" x14ac:dyDescent="0.35">
      <c r="B953" s="12" t="s">
        <v>60</v>
      </c>
      <c r="C953" s="16">
        <v>2032</v>
      </c>
      <c r="D953" s="16">
        <v>215</v>
      </c>
      <c r="E953" s="16">
        <v>345</v>
      </c>
      <c r="F953" s="16">
        <v>345</v>
      </c>
      <c r="G953" s="16">
        <v>314</v>
      </c>
      <c r="H953" s="16">
        <v>328</v>
      </c>
      <c r="I953" s="16">
        <v>485</v>
      </c>
      <c r="K953" s="16">
        <v>981</v>
      </c>
      <c r="L953" s="16">
        <v>1045</v>
      </c>
      <c r="N953" s="16">
        <v>540</v>
      </c>
      <c r="O953" s="16">
        <v>458</v>
      </c>
      <c r="P953" s="16">
        <v>208</v>
      </c>
      <c r="Q953" s="16">
        <v>495</v>
      </c>
      <c r="R953" s="16">
        <v>222</v>
      </c>
      <c r="S953" s="16">
        <v>37</v>
      </c>
      <c r="T953" s="16">
        <v>71</v>
      </c>
      <c r="V953" s="16">
        <v>598</v>
      </c>
      <c r="W953" s="16">
        <v>590</v>
      </c>
      <c r="X953" s="16">
        <v>115</v>
      </c>
      <c r="Y953" s="16">
        <v>67</v>
      </c>
      <c r="Z953" s="16">
        <v>39</v>
      </c>
      <c r="AA953" s="16">
        <v>44</v>
      </c>
      <c r="AB953" s="16">
        <v>427</v>
      </c>
      <c r="AC953" s="16">
        <v>61</v>
      </c>
      <c r="AD953" s="16">
        <v>90</v>
      </c>
      <c r="AF953" s="16">
        <v>355</v>
      </c>
      <c r="AG953" s="16">
        <v>660</v>
      </c>
      <c r="AH953" s="16">
        <v>123</v>
      </c>
      <c r="AI953" s="16">
        <v>120</v>
      </c>
      <c r="AJ953" s="16">
        <v>274</v>
      </c>
      <c r="AK953" s="16">
        <v>44</v>
      </c>
      <c r="AL953" s="16">
        <v>43</v>
      </c>
      <c r="AM953" s="16">
        <v>413</v>
      </c>
      <c r="AO953" s="16">
        <v>321</v>
      </c>
      <c r="AP953" s="16">
        <v>538</v>
      </c>
      <c r="AQ953" s="16">
        <v>134</v>
      </c>
      <c r="AR953" s="16">
        <v>200</v>
      </c>
      <c r="AS953" s="16">
        <v>442</v>
      </c>
      <c r="AT953" s="16">
        <v>36</v>
      </c>
      <c r="AU953" s="16">
        <v>136</v>
      </c>
      <c r="AV953" s="16">
        <v>151</v>
      </c>
      <c r="AW953" s="16">
        <v>75</v>
      </c>
    </row>
    <row r="954" spans="2:49" ht="29" x14ac:dyDescent="0.35">
      <c r="B954" s="17" t="s">
        <v>359</v>
      </c>
      <c r="C954" s="18">
        <v>7.7006613456596096E-2</v>
      </c>
      <c r="D954" s="18">
        <v>8.798307493544831E-2</v>
      </c>
      <c r="E954" s="18">
        <v>0.13936731077297171</v>
      </c>
      <c r="F954" s="18">
        <v>0.13072483993060161</v>
      </c>
      <c r="G954" s="18">
        <v>6.0598931436415371E-2</v>
      </c>
      <c r="H954" s="18">
        <v>3.8847189975833647E-2</v>
      </c>
      <c r="I954" s="18">
        <v>2.5979368523356271E-2</v>
      </c>
      <c r="K954" s="18">
        <v>9.0665842035052485E-2</v>
      </c>
      <c r="L954" s="18">
        <v>6.459103428813924E-2</v>
      </c>
      <c r="N954" s="18">
        <v>5.6681781093030931E-2</v>
      </c>
      <c r="O954" s="18">
        <v>6.5891427548333228E-2</v>
      </c>
      <c r="P954" s="18">
        <v>8.0718369895898187E-2</v>
      </c>
      <c r="Q954" s="18">
        <v>8.233035703436864E-2</v>
      </c>
      <c r="R954" s="18">
        <v>0.1252490225843019</v>
      </c>
      <c r="S954" s="18">
        <v>0.22674069102141939</v>
      </c>
      <c r="T954" s="18">
        <v>2.6303764130622E-2</v>
      </c>
      <c r="V954" s="18">
        <v>6.6872048797680217E-2</v>
      </c>
      <c r="W954" s="18">
        <v>0.10359131602048439</v>
      </c>
      <c r="X954" s="18">
        <v>6.9442588708284028E-2</v>
      </c>
      <c r="Y954" s="18">
        <v>0.1172869682016225</v>
      </c>
      <c r="Z954" s="18">
        <v>0</v>
      </c>
      <c r="AA954" s="18">
        <v>5.2343916094258369E-2</v>
      </c>
      <c r="AB954" s="18">
        <v>6.5059959035087933E-2</v>
      </c>
      <c r="AC954" s="18">
        <v>5.690586762276964E-2</v>
      </c>
      <c r="AD954" s="18">
        <v>6.6147360546524092E-2</v>
      </c>
      <c r="AF954" s="18">
        <v>6.9309705417220632E-2</v>
      </c>
      <c r="AG954" s="18">
        <v>9.2961050055584124E-2</v>
      </c>
      <c r="AH954" s="18">
        <v>7.1625701505446032E-2</v>
      </c>
      <c r="AI954" s="18">
        <v>7.0863256867480781E-2</v>
      </c>
      <c r="AJ954" s="18">
        <v>8.6407068825801209E-2</v>
      </c>
      <c r="AK954" s="18">
        <v>0.14335762092086959</v>
      </c>
      <c r="AL954" s="18">
        <v>5.1050962852504711E-2</v>
      </c>
      <c r="AM954" s="18">
        <v>5.091159187780641E-2</v>
      </c>
      <c r="AO954" s="18">
        <v>7.9995311134438765E-2</v>
      </c>
      <c r="AP954" s="18">
        <v>0.109266611606505</v>
      </c>
      <c r="AQ954" s="18">
        <v>5.8294352646063301E-2</v>
      </c>
      <c r="AR954" s="18">
        <v>7.4016698786963681E-2</v>
      </c>
      <c r="AS954" s="18">
        <v>8.0745453212482318E-2</v>
      </c>
      <c r="AT954" s="18">
        <v>9.638291663127406E-2</v>
      </c>
      <c r="AU954" s="18">
        <v>2.8638186033603911E-2</v>
      </c>
      <c r="AV954" s="18">
        <v>2.5881271161884729E-2</v>
      </c>
      <c r="AW954" s="18">
        <v>3.2945870872980502E-2</v>
      </c>
    </row>
    <row r="955" spans="2:49" ht="29" x14ac:dyDescent="0.35">
      <c r="B955" s="17" t="s">
        <v>360</v>
      </c>
      <c r="C955" s="18">
        <v>0.1152807599495955</v>
      </c>
      <c r="D955" s="18">
        <v>0.16877280031342701</v>
      </c>
      <c r="E955" s="18">
        <v>0.20186099383504441</v>
      </c>
      <c r="F955" s="18">
        <v>0.15307980913625319</v>
      </c>
      <c r="G955" s="18">
        <v>0.1054190355073876</v>
      </c>
      <c r="H955" s="18">
        <v>6.718889075485826E-2</v>
      </c>
      <c r="I955" s="18">
        <v>4.2001829120940137E-2</v>
      </c>
      <c r="K955" s="18">
        <v>0.1305215018463074</v>
      </c>
      <c r="L955" s="18">
        <v>0.1015831637144349</v>
      </c>
      <c r="N955" s="18">
        <v>8.3946090229375256E-2</v>
      </c>
      <c r="O955" s="18">
        <v>0.1286417140090268</v>
      </c>
      <c r="P955" s="18">
        <v>6.6564781705978862E-2</v>
      </c>
      <c r="Q955" s="18">
        <v>0.1179846813851196</v>
      </c>
      <c r="R955" s="18">
        <v>0.20979270284114021</v>
      </c>
      <c r="S955" s="18">
        <v>0.27640063606513821</v>
      </c>
      <c r="T955" s="18">
        <v>1.179988978306566E-2</v>
      </c>
      <c r="V955" s="18">
        <v>0.1134786301817276</v>
      </c>
      <c r="W955" s="18">
        <v>0.14996928117348529</v>
      </c>
      <c r="X955" s="18">
        <v>0.11180085201521189</v>
      </c>
      <c r="Y955" s="18">
        <v>0.1804385497337562</v>
      </c>
      <c r="Z955" s="18">
        <v>8.0408907643003208E-2</v>
      </c>
      <c r="AA955" s="18">
        <v>3.6661426936292638E-2</v>
      </c>
      <c r="AB955" s="18">
        <v>8.4423388090639984E-2</v>
      </c>
      <c r="AC955" s="18">
        <v>6.5155686953639061E-2</v>
      </c>
      <c r="AD955" s="18">
        <v>9.0770066390763668E-2</v>
      </c>
      <c r="AF955" s="18">
        <v>0.12027217212223811</v>
      </c>
      <c r="AG955" s="18">
        <v>0.14881470625175169</v>
      </c>
      <c r="AH955" s="18">
        <v>0.1306874603587207</v>
      </c>
      <c r="AI955" s="18">
        <v>0.14390599848611349</v>
      </c>
      <c r="AJ955" s="18">
        <v>6.2096695112478277E-2</v>
      </c>
      <c r="AK955" s="18">
        <v>9.0240454399094977E-2</v>
      </c>
      <c r="AL955" s="18">
        <v>7.5756160872642697E-2</v>
      </c>
      <c r="AM955" s="18">
        <v>8.6544125968372423E-2</v>
      </c>
      <c r="AO955" s="18">
        <v>0.13837747264567779</v>
      </c>
      <c r="AP955" s="18">
        <v>0.15833685184779769</v>
      </c>
      <c r="AQ955" s="18">
        <v>0.13277944915555301</v>
      </c>
      <c r="AR955" s="18">
        <v>0.13040175346397151</v>
      </c>
      <c r="AS955" s="18">
        <v>7.4105935314448534E-2</v>
      </c>
      <c r="AT955" s="18">
        <v>8.3039361373621209E-2</v>
      </c>
      <c r="AU955" s="18">
        <v>7.3269216580276811E-2</v>
      </c>
      <c r="AV955" s="18">
        <v>6.4660454150176891E-2</v>
      </c>
      <c r="AW955" s="18">
        <v>7.1757117112135615E-2</v>
      </c>
    </row>
    <row r="956" spans="2:49" ht="43.5" x14ac:dyDescent="0.35">
      <c r="B956" s="17" t="s">
        <v>361</v>
      </c>
      <c r="C956" s="18">
        <v>0.16467179433349141</v>
      </c>
      <c r="D956" s="18">
        <v>0.22484694706119551</v>
      </c>
      <c r="E956" s="18">
        <v>0.17801351939359589</v>
      </c>
      <c r="F956" s="18">
        <v>0.17533386627729791</v>
      </c>
      <c r="G956" s="18">
        <v>0.17184621204183259</v>
      </c>
      <c r="H956" s="18">
        <v>0.12659415673638719</v>
      </c>
      <c r="I956" s="18">
        <v>0.14206294678347181</v>
      </c>
      <c r="K956" s="18">
        <v>0.17500018959281391</v>
      </c>
      <c r="L956" s="18">
        <v>0.1551518647300528</v>
      </c>
      <c r="N956" s="18">
        <v>0.1624554771920948</v>
      </c>
      <c r="O956" s="18">
        <v>0.15634349110709861</v>
      </c>
      <c r="P956" s="18">
        <v>0.18863159921167291</v>
      </c>
      <c r="Q956" s="18">
        <v>0.1907228134776113</v>
      </c>
      <c r="R956" s="18">
        <v>0.14288019615479039</v>
      </c>
      <c r="S956" s="18">
        <v>0.15534538216918631</v>
      </c>
      <c r="T956" s="18">
        <v>5.5975908089182097E-2</v>
      </c>
      <c r="V956" s="18">
        <v>0.1860152171605412</v>
      </c>
      <c r="W956" s="18">
        <v>0.16508017740271211</v>
      </c>
      <c r="X956" s="18">
        <v>0.13420245395151639</v>
      </c>
      <c r="Y956" s="18">
        <v>0.1130342571394916</v>
      </c>
      <c r="Z956" s="18">
        <v>0.16338471820609399</v>
      </c>
      <c r="AA956" s="18">
        <v>0.1243589363456702</v>
      </c>
      <c r="AB956" s="18">
        <v>0.15687278766266269</v>
      </c>
      <c r="AC956" s="18">
        <v>8.9929413866853589E-2</v>
      </c>
      <c r="AD956" s="18">
        <v>0.20546083774833479</v>
      </c>
      <c r="AF956" s="18">
        <v>0.19307638753043241</v>
      </c>
      <c r="AG956" s="18">
        <v>0.1747858303738089</v>
      </c>
      <c r="AH956" s="18">
        <v>0.14387743979534301</v>
      </c>
      <c r="AI956" s="18">
        <v>0.17616238918424229</v>
      </c>
      <c r="AJ956" s="18">
        <v>0.18615682418191301</v>
      </c>
      <c r="AK956" s="18">
        <v>8.1348488385529452E-2</v>
      </c>
      <c r="AL956" s="18">
        <v>8.5850315576896513E-2</v>
      </c>
      <c r="AM956" s="18">
        <v>0.12973674512457259</v>
      </c>
      <c r="AO956" s="18">
        <v>0.16671531849997631</v>
      </c>
      <c r="AP956" s="18">
        <v>0.16851742311859699</v>
      </c>
      <c r="AQ956" s="18">
        <v>0.21976099360246881</v>
      </c>
      <c r="AR956" s="18">
        <v>0.1233010898653711</v>
      </c>
      <c r="AS956" s="18">
        <v>0.20047207972136091</v>
      </c>
      <c r="AT956" s="18">
        <v>0.1185428846211368</v>
      </c>
      <c r="AU956" s="18">
        <v>0.1422724814093243</v>
      </c>
      <c r="AV956" s="18">
        <v>9.1995226852780693E-2</v>
      </c>
      <c r="AW956" s="18">
        <v>0.13779003339162929</v>
      </c>
    </row>
    <row r="957" spans="2:49" ht="29" x14ac:dyDescent="0.35">
      <c r="B957" s="17" t="s">
        <v>362</v>
      </c>
      <c r="C957" s="18">
        <v>0.26441299818660979</v>
      </c>
      <c r="D957" s="18">
        <v>0.23069444222459809</v>
      </c>
      <c r="E957" s="18">
        <v>0.21835559179073299</v>
      </c>
      <c r="F957" s="18">
        <v>0.20988346876218619</v>
      </c>
      <c r="G957" s="18">
        <v>0.31735156340120718</v>
      </c>
      <c r="H957" s="18">
        <v>0.2669187971789036</v>
      </c>
      <c r="I957" s="18">
        <v>0.31501991297963722</v>
      </c>
      <c r="K957" s="18">
        <v>0.26458893697156771</v>
      </c>
      <c r="L957" s="18">
        <v>0.26483471786538582</v>
      </c>
      <c r="N957" s="18">
        <v>0.26182864383579407</v>
      </c>
      <c r="O957" s="18">
        <v>0.24561964937938391</v>
      </c>
      <c r="P957" s="18">
        <v>0.25055447122501678</v>
      </c>
      <c r="Q957" s="18">
        <v>0.2925580210115355</v>
      </c>
      <c r="R957" s="18">
        <v>0.27916862235794221</v>
      </c>
      <c r="S957" s="18">
        <v>0.19582010847011661</v>
      </c>
      <c r="T957" s="18">
        <v>0.23958158508716801</v>
      </c>
      <c r="V957" s="18">
        <v>0.2862924935285186</v>
      </c>
      <c r="W957" s="18">
        <v>0.25007004263079269</v>
      </c>
      <c r="X957" s="18">
        <v>0.29179657735276809</v>
      </c>
      <c r="Y957" s="18">
        <v>0.22422227685046681</v>
      </c>
      <c r="Z957" s="18">
        <v>0.19017126340154161</v>
      </c>
      <c r="AA957" s="18">
        <v>0.36060849163891417</v>
      </c>
      <c r="AB957" s="18">
        <v>0.27372491493550227</v>
      </c>
      <c r="AC957" s="18">
        <v>0.21847843159051861</v>
      </c>
      <c r="AD957" s="18">
        <v>0.17983637306254119</v>
      </c>
      <c r="AF957" s="18">
        <v>0.30896022072944718</v>
      </c>
      <c r="AG957" s="18">
        <v>0.27128365094610868</v>
      </c>
      <c r="AH957" s="18">
        <v>0.27067308036865367</v>
      </c>
      <c r="AI957" s="18">
        <v>0.24099253503615639</v>
      </c>
      <c r="AJ957" s="18">
        <v>0.21541245456921509</v>
      </c>
      <c r="AK957" s="18">
        <v>0.2986804182171186</v>
      </c>
      <c r="AL957" s="18">
        <v>0.1491498941829589</v>
      </c>
      <c r="AM957" s="18">
        <v>0.26085369213465981</v>
      </c>
      <c r="AO957" s="18">
        <v>0.29068747311165988</v>
      </c>
      <c r="AP957" s="18">
        <v>0.26213863950326488</v>
      </c>
      <c r="AQ957" s="18">
        <v>0.25167495130939699</v>
      </c>
      <c r="AR957" s="18">
        <v>0.26473116122783691</v>
      </c>
      <c r="AS957" s="18">
        <v>0.25198697115268798</v>
      </c>
      <c r="AT957" s="18">
        <v>0.36223384287021398</v>
      </c>
      <c r="AU957" s="18">
        <v>0.21850267712978569</v>
      </c>
      <c r="AV957" s="18">
        <v>0.28221379197264779</v>
      </c>
      <c r="AW957" s="18">
        <v>0.26436174091352488</v>
      </c>
    </row>
    <row r="958" spans="2:49" ht="29" x14ac:dyDescent="0.35">
      <c r="B958" s="17" t="s">
        <v>363</v>
      </c>
      <c r="C958" s="18">
        <v>0.2543648186478713</v>
      </c>
      <c r="D958" s="18">
        <v>0.17720261200139709</v>
      </c>
      <c r="E958" s="18">
        <v>0.17259054647286209</v>
      </c>
      <c r="F958" s="18">
        <v>0.21437275079431289</v>
      </c>
      <c r="G958" s="18">
        <v>0.2084636835907954</v>
      </c>
      <c r="H958" s="18">
        <v>0.34819822421255198</v>
      </c>
      <c r="I958" s="18">
        <v>0.34137801253027378</v>
      </c>
      <c r="K958" s="18">
        <v>0.25398337816924882</v>
      </c>
      <c r="L958" s="18">
        <v>0.25410315024035052</v>
      </c>
      <c r="N958" s="18">
        <v>0.29889462610344308</v>
      </c>
      <c r="O958" s="18">
        <v>0.26997325894012197</v>
      </c>
      <c r="P958" s="18">
        <v>0.3186149837602546</v>
      </c>
      <c r="Q958" s="18">
        <v>0.2024212901420592</v>
      </c>
      <c r="R958" s="18">
        <v>0.1612551826567149</v>
      </c>
      <c r="S958" s="18">
        <v>0.1221187974601854</v>
      </c>
      <c r="T958" s="18">
        <v>0.34849882401995869</v>
      </c>
      <c r="V958" s="18">
        <v>0.26560270438351591</v>
      </c>
      <c r="W958" s="18">
        <v>0.22505477836184201</v>
      </c>
      <c r="X958" s="18">
        <v>0.25809714857087368</v>
      </c>
      <c r="Y958" s="18">
        <v>0.25264557192956449</v>
      </c>
      <c r="Z958" s="18">
        <v>0.49123532237140838</v>
      </c>
      <c r="AA958" s="18">
        <v>0.22846886698631119</v>
      </c>
      <c r="AB958" s="18">
        <v>0.24590907138455259</v>
      </c>
      <c r="AC958" s="18">
        <v>0.23361302588120481</v>
      </c>
      <c r="AD958" s="18">
        <v>0.33183462128162922</v>
      </c>
      <c r="AF958" s="18">
        <v>0.2376322105049001</v>
      </c>
      <c r="AG958" s="18">
        <v>0.22159169073584151</v>
      </c>
      <c r="AH958" s="18">
        <v>0.26198299368932981</v>
      </c>
      <c r="AI958" s="18">
        <v>0.27459537956413171</v>
      </c>
      <c r="AJ958" s="18">
        <v>0.33454337742164442</v>
      </c>
      <c r="AK958" s="18">
        <v>0.19190292876325271</v>
      </c>
      <c r="AL958" s="18">
        <v>0.22041352102087439</v>
      </c>
      <c r="AM958" s="18">
        <v>0.27000134152656152</v>
      </c>
      <c r="AO958" s="18">
        <v>0.24280206263768511</v>
      </c>
      <c r="AP958" s="18">
        <v>0.21236545720577371</v>
      </c>
      <c r="AQ958" s="18">
        <v>0.23342686717695679</v>
      </c>
      <c r="AR958" s="18">
        <v>0.32191069384822668</v>
      </c>
      <c r="AS958" s="18">
        <v>0.26201626976264292</v>
      </c>
      <c r="AT958" s="18">
        <v>0.2119656893320602</v>
      </c>
      <c r="AU958" s="18">
        <v>0.26120503439024961</v>
      </c>
      <c r="AV958" s="18">
        <v>0.24819474677929551</v>
      </c>
      <c r="AW958" s="18">
        <v>0.43781694199319771</v>
      </c>
    </row>
    <row r="959" spans="2:49" x14ac:dyDescent="0.35">
      <c r="B959" s="17" t="s">
        <v>80</v>
      </c>
      <c r="C959" s="18">
        <v>0.1242630154258359</v>
      </c>
      <c r="D959" s="18">
        <v>0.1105001234639339</v>
      </c>
      <c r="E959" s="18">
        <v>8.9812037734792863E-2</v>
      </c>
      <c r="F959" s="18">
        <v>0.1166052650993482</v>
      </c>
      <c r="G959" s="18">
        <v>0.13632057402236189</v>
      </c>
      <c r="H959" s="18">
        <v>0.152252741141465</v>
      </c>
      <c r="I959" s="18">
        <v>0.1335579300623207</v>
      </c>
      <c r="K959" s="18">
        <v>8.5240151385009622E-2</v>
      </c>
      <c r="L959" s="18">
        <v>0.1597360691616366</v>
      </c>
      <c r="N959" s="18">
        <v>0.13619338154626159</v>
      </c>
      <c r="O959" s="18">
        <v>0.13353045901603541</v>
      </c>
      <c r="P959" s="18">
        <v>9.4915794201178558E-2</v>
      </c>
      <c r="Q959" s="18">
        <v>0.1139828369493058</v>
      </c>
      <c r="R959" s="18">
        <v>8.1654273405110375E-2</v>
      </c>
      <c r="S959" s="18">
        <v>2.3574384813953859E-2</v>
      </c>
      <c r="T959" s="18">
        <v>0.31784002889000362</v>
      </c>
      <c r="V959" s="18">
        <v>8.1738905948016319E-2</v>
      </c>
      <c r="W959" s="18">
        <v>0.10623440441068351</v>
      </c>
      <c r="X959" s="18">
        <v>0.1346603794013457</v>
      </c>
      <c r="Y959" s="18">
        <v>0.1123723761450984</v>
      </c>
      <c r="Z959" s="18">
        <v>7.4799788377952953E-2</v>
      </c>
      <c r="AA959" s="18">
        <v>0.19755836199855351</v>
      </c>
      <c r="AB959" s="18">
        <v>0.17400987889155481</v>
      </c>
      <c r="AC959" s="18">
        <v>0.33591757408501388</v>
      </c>
      <c r="AD959" s="18">
        <v>0.125950740970207</v>
      </c>
      <c r="AF959" s="18">
        <v>7.0749303695761656E-2</v>
      </c>
      <c r="AG959" s="18">
        <v>9.0563071636905218E-2</v>
      </c>
      <c r="AH959" s="18">
        <v>0.1211533242825068</v>
      </c>
      <c r="AI959" s="18">
        <v>9.3480440861875291E-2</v>
      </c>
      <c r="AJ959" s="18">
        <v>0.1153835798889481</v>
      </c>
      <c r="AK959" s="18">
        <v>0.19447008931413479</v>
      </c>
      <c r="AL959" s="18">
        <v>0.41777914549412271</v>
      </c>
      <c r="AM959" s="18">
        <v>0.20195250336802731</v>
      </c>
      <c r="AO959" s="18">
        <v>8.142236197056231E-2</v>
      </c>
      <c r="AP959" s="18">
        <v>8.9375016718061889E-2</v>
      </c>
      <c r="AQ959" s="18">
        <v>0.1040633861095611</v>
      </c>
      <c r="AR959" s="18">
        <v>8.563860280763004E-2</v>
      </c>
      <c r="AS959" s="18">
        <v>0.13067329083637741</v>
      </c>
      <c r="AT959" s="18">
        <v>0.12783530517169389</v>
      </c>
      <c r="AU959" s="18">
        <v>0.27611240445675972</v>
      </c>
      <c r="AV959" s="18">
        <v>0.28705450908321428</v>
      </c>
      <c r="AW959" s="18">
        <v>5.5328295716531771E-2</v>
      </c>
    </row>
    <row r="961" spans="2:49" ht="43.5" x14ac:dyDescent="0.35">
      <c r="B961" s="14" t="s">
        <v>364</v>
      </c>
    </row>
    <row r="962" spans="2:49" x14ac:dyDescent="0.35">
      <c r="B962" s="15" t="s">
        <v>18</v>
      </c>
    </row>
    <row r="963" spans="2:49" x14ac:dyDescent="0.35">
      <c r="B963" s="11" t="s">
        <v>59</v>
      </c>
      <c r="C963" s="16">
        <v>2028</v>
      </c>
      <c r="D963" s="16">
        <v>248</v>
      </c>
      <c r="E963" s="16">
        <v>354</v>
      </c>
      <c r="F963" s="16">
        <v>365</v>
      </c>
      <c r="G963" s="16">
        <v>348</v>
      </c>
      <c r="H963" s="16">
        <v>295</v>
      </c>
      <c r="I963" s="16">
        <v>418</v>
      </c>
      <c r="K963" s="16">
        <v>1004</v>
      </c>
      <c r="L963" s="16">
        <v>1018</v>
      </c>
      <c r="N963" s="16">
        <v>515</v>
      </c>
      <c r="O963" s="16">
        <v>455</v>
      </c>
      <c r="P963" s="16">
        <v>200</v>
      </c>
      <c r="Q963" s="16">
        <v>507</v>
      </c>
      <c r="R963" s="16">
        <v>238</v>
      </c>
      <c r="S963" s="16">
        <v>44</v>
      </c>
      <c r="T963" s="16">
        <v>69</v>
      </c>
      <c r="V963" s="16">
        <v>565</v>
      </c>
      <c r="W963" s="16">
        <v>604</v>
      </c>
      <c r="X963" s="16">
        <v>114</v>
      </c>
      <c r="Y963" s="16">
        <v>70</v>
      </c>
      <c r="Z963" s="16">
        <v>36</v>
      </c>
      <c r="AA963" s="16">
        <v>44</v>
      </c>
      <c r="AB963" s="16">
        <v>442</v>
      </c>
      <c r="AC963" s="16">
        <v>63</v>
      </c>
      <c r="AD963" s="16">
        <v>90</v>
      </c>
      <c r="AF963" s="16">
        <v>336</v>
      </c>
      <c r="AG963" s="16">
        <v>677</v>
      </c>
      <c r="AH963" s="16">
        <v>121</v>
      </c>
      <c r="AI963" s="16">
        <v>125</v>
      </c>
      <c r="AJ963" s="16">
        <v>261</v>
      </c>
      <c r="AK963" s="16">
        <v>43</v>
      </c>
      <c r="AL963" s="16">
        <v>45</v>
      </c>
      <c r="AM963" s="16">
        <v>420</v>
      </c>
      <c r="AO963" s="16">
        <v>312</v>
      </c>
      <c r="AP963" s="16">
        <v>557</v>
      </c>
      <c r="AQ963" s="16">
        <v>134</v>
      </c>
      <c r="AR963" s="16">
        <v>212</v>
      </c>
      <c r="AS963" s="16">
        <v>419</v>
      </c>
      <c r="AT963" s="16">
        <v>33</v>
      </c>
      <c r="AU963" s="16">
        <v>137</v>
      </c>
      <c r="AV963" s="16">
        <v>147</v>
      </c>
      <c r="AW963" s="16">
        <v>77</v>
      </c>
    </row>
    <row r="964" spans="2:49" x14ac:dyDescent="0.35">
      <c r="B964" s="12" t="s">
        <v>60</v>
      </c>
      <c r="C964" s="16">
        <v>2032</v>
      </c>
      <c r="D964" s="16">
        <v>215</v>
      </c>
      <c r="E964" s="16">
        <v>345</v>
      </c>
      <c r="F964" s="16">
        <v>345</v>
      </c>
      <c r="G964" s="16">
        <v>314</v>
      </c>
      <c r="H964" s="16">
        <v>328</v>
      </c>
      <c r="I964" s="16">
        <v>485</v>
      </c>
      <c r="K964" s="16">
        <v>981</v>
      </c>
      <c r="L964" s="16">
        <v>1045</v>
      </c>
      <c r="N964" s="16">
        <v>540</v>
      </c>
      <c r="O964" s="16">
        <v>458</v>
      </c>
      <c r="P964" s="16">
        <v>208</v>
      </c>
      <c r="Q964" s="16">
        <v>495</v>
      </c>
      <c r="R964" s="16">
        <v>222</v>
      </c>
      <c r="S964" s="16">
        <v>37</v>
      </c>
      <c r="T964" s="16">
        <v>71</v>
      </c>
      <c r="V964" s="16">
        <v>598</v>
      </c>
      <c r="W964" s="16">
        <v>590</v>
      </c>
      <c r="X964" s="16">
        <v>115</v>
      </c>
      <c r="Y964" s="16">
        <v>67</v>
      </c>
      <c r="Z964" s="16">
        <v>39</v>
      </c>
      <c r="AA964" s="16">
        <v>44</v>
      </c>
      <c r="AB964" s="16">
        <v>427</v>
      </c>
      <c r="AC964" s="16">
        <v>61</v>
      </c>
      <c r="AD964" s="16">
        <v>90</v>
      </c>
      <c r="AF964" s="16">
        <v>355</v>
      </c>
      <c r="AG964" s="16">
        <v>660</v>
      </c>
      <c r="AH964" s="16">
        <v>123</v>
      </c>
      <c r="AI964" s="16">
        <v>120</v>
      </c>
      <c r="AJ964" s="16">
        <v>274</v>
      </c>
      <c r="AK964" s="16">
        <v>44</v>
      </c>
      <c r="AL964" s="16">
        <v>43</v>
      </c>
      <c r="AM964" s="16">
        <v>413</v>
      </c>
      <c r="AO964" s="16">
        <v>321</v>
      </c>
      <c r="AP964" s="16">
        <v>538</v>
      </c>
      <c r="AQ964" s="16">
        <v>134</v>
      </c>
      <c r="AR964" s="16">
        <v>200</v>
      </c>
      <c r="AS964" s="16">
        <v>442</v>
      </c>
      <c r="AT964" s="16">
        <v>36</v>
      </c>
      <c r="AU964" s="16">
        <v>136</v>
      </c>
      <c r="AV964" s="16">
        <v>151</v>
      </c>
      <c r="AW964" s="16">
        <v>75</v>
      </c>
    </row>
    <row r="965" spans="2:49" x14ac:dyDescent="0.35">
      <c r="B965" s="17" t="s">
        <v>365</v>
      </c>
      <c r="C965" s="18">
        <v>6.6779735679321703E-2</v>
      </c>
      <c r="D965" s="18">
        <v>6.7438895651571032E-2</v>
      </c>
      <c r="E965" s="18">
        <v>9.1944719807521461E-2</v>
      </c>
      <c r="F965" s="18">
        <v>5.8579851487611558E-2</v>
      </c>
      <c r="G965" s="18">
        <v>7.3354589206421017E-2</v>
      </c>
      <c r="H965" s="18">
        <v>7.1046559107018722E-2</v>
      </c>
      <c r="I965" s="18">
        <v>4.72729892941922E-2</v>
      </c>
      <c r="K965" s="18">
        <v>7.4478996905995479E-2</v>
      </c>
      <c r="L965" s="18">
        <v>5.9091647769676257E-2</v>
      </c>
      <c r="N965" s="18">
        <v>6.933149528462311E-2</v>
      </c>
      <c r="O965" s="18">
        <v>6.3826634893370371E-2</v>
      </c>
      <c r="P965" s="18">
        <v>8.0279538198753886E-2</v>
      </c>
      <c r="Q965" s="18">
        <v>6.1227611148507409E-2</v>
      </c>
      <c r="R965" s="18">
        <v>6.4833595253460261E-2</v>
      </c>
      <c r="S965" s="18">
        <v>8.0312242204601716E-2</v>
      </c>
      <c r="T965" s="18">
        <v>6.4500881991962924E-2</v>
      </c>
      <c r="V965" s="18">
        <v>7.1048409167034393E-2</v>
      </c>
      <c r="W965" s="18">
        <v>6.2260518636371748E-2</v>
      </c>
      <c r="X965" s="18">
        <v>5.364936094953153E-2</v>
      </c>
      <c r="Y965" s="18">
        <v>6.6537746218303578E-2</v>
      </c>
      <c r="Z965" s="18">
        <v>2.454752731295054E-2</v>
      </c>
      <c r="AA965" s="18">
        <v>0.143636060507045</v>
      </c>
      <c r="AB965" s="18">
        <v>6.3657156335419351E-2</v>
      </c>
      <c r="AC965" s="18">
        <v>3.9107421273438643E-2</v>
      </c>
      <c r="AD965" s="18">
        <v>9.8932389226803794E-2</v>
      </c>
      <c r="AF965" s="18">
        <v>7.0027546595987519E-2</v>
      </c>
      <c r="AG965" s="18">
        <v>8.1586139831906074E-2</v>
      </c>
      <c r="AH965" s="18">
        <v>3.7020207541757853E-2</v>
      </c>
      <c r="AI965" s="18">
        <v>5.4377684733484269E-2</v>
      </c>
      <c r="AJ965" s="18">
        <v>6.8525974067184789E-2</v>
      </c>
      <c r="AK965" s="18">
        <v>0.12467810784497441</v>
      </c>
      <c r="AL965" s="18">
        <v>3.5199892413266529E-2</v>
      </c>
      <c r="AM965" s="18">
        <v>4.8759473434491003E-2</v>
      </c>
      <c r="AO965" s="18">
        <v>6.7443289315365584E-2</v>
      </c>
      <c r="AP965" s="18">
        <v>7.7280987868694362E-2</v>
      </c>
      <c r="AQ965" s="18">
        <v>6.1138239743664641E-2</v>
      </c>
      <c r="AR965" s="18">
        <v>6.2482904326601953E-2</v>
      </c>
      <c r="AS965" s="18">
        <v>6.8285583262499144E-2</v>
      </c>
      <c r="AT965" s="18">
        <v>0.1637247284591396</v>
      </c>
      <c r="AU965" s="18">
        <v>2.9299213888385859E-2</v>
      </c>
      <c r="AV965" s="18">
        <v>4.7651442024982178E-2</v>
      </c>
      <c r="AW965" s="18">
        <v>6.1432433451849643E-2</v>
      </c>
    </row>
    <row r="966" spans="2:49" ht="29" x14ac:dyDescent="0.35">
      <c r="B966" s="17" t="s">
        <v>366</v>
      </c>
      <c r="C966" s="18">
        <v>0.2163580287778577</v>
      </c>
      <c r="D966" s="18">
        <v>0.2175936255758448</v>
      </c>
      <c r="E966" s="18">
        <v>0.23490670204068981</v>
      </c>
      <c r="F966" s="18">
        <v>0.24860851913040721</v>
      </c>
      <c r="G966" s="18">
        <v>0.24729850771841069</v>
      </c>
      <c r="H966" s="18">
        <v>0.1448715424027365</v>
      </c>
      <c r="I966" s="18">
        <v>0.2080603870240523</v>
      </c>
      <c r="K966" s="18">
        <v>0.25427675802218858</v>
      </c>
      <c r="L966" s="18">
        <v>0.18190542001404769</v>
      </c>
      <c r="N966" s="18">
        <v>0.16635323514098591</v>
      </c>
      <c r="O966" s="18">
        <v>0.2192291942725722</v>
      </c>
      <c r="P966" s="18">
        <v>0.2453448184912834</v>
      </c>
      <c r="Q966" s="18">
        <v>0.24441123522137939</v>
      </c>
      <c r="R966" s="18">
        <v>0.27518362607604702</v>
      </c>
      <c r="S966" s="18">
        <v>0.24274267255936771</v>
      </c>
      <c r="T966" s="18">
        <v>9.9796250311896248E-2</v>
      </c>
      <c r="V966" s="18">
        <v>0.23967312531284091</v>
      </c>
      <c r="W966" s="18">
        <v>0.2441188456163525</v>
      </c>
      <c r="X966" s="18">
        <v>0.22865385826285989</v>
      </c>
      <c r="Y966" s="18">
        <v>0.17033761820734111</v>
      </c>
      <c r="Z966" s="18">
        <v>7.8362288906333455E-2</v>
      </c>
      <c r="AA966" s="18">
        <v>0.20894676015843949</v>
      </c>
      <c r="AB966" s="18">
        <v>0.16938635277322861</v>
      </c>
      <c r="AC966" s="18">
        <v>0.1896641249905654</v>
      </c>
      <c r="AD966" s="18">
        <v>0.20278118332122921</v>
      </c>
      <c r="AF966" s="18">
        <v>0.25650787528563668</v>
      </c>
      <c r="AG966" s="18">
        <v>0.2294016041389732</v>
      </c>
      <c r="AH966" s="18">
        <v>0.22573842834540939</v>
      </c>
      <c r="AI966" s="18">
        <v>0.21383437298507041</v>
      </c>
      <c r="AJ966" s="18">
        <v>0.22552248747100689</v>
      </c>
      <c r="AK966" s="18">
        <v>0.2089081627173878</v>
      </c>
      <c r="AL966" s="18">
        <v>0.1163879246415275</v>
      </c>
      <c r="AM966" s="18">
        <v>0.16397466364159591</v>
      </c>
      <c r="AO966" s="18">
        <v>0.25294341135686088</v>
      </c>
      <c r="AP966" s="18">
        <v>0.22885202498190671</v>
      </c>
      <c r="AQ966" s="18">
        <v>0.23386999621781049</v>
      </c>
      <c r="AR966" s="18">
        <v>0.19857751281299019</v>
      </c>
      <c r="AS966" s="18">
        <v>0.22754162463595151</v>
      </c>
      <c r="AT966" s="18">
        <v>0.1729466221114262</v>
      </c>
      <c r="AU966" s="18">
        <v>0.14353804487433761</v>
      </c>
      <c r="AV966" s="18">
        <v>0.14469043245001659</v>
      </c>
      <c r="AW966" s="18">
        <v>0.2168482887163585</v>
      </c>
    </row>
    <row r="967" spans="2:49" x14ac:dyDescent="0.35">
      <c r="B967" s="17" t="s">
        <v>367</v>
      </c>
      <c r="C967" s="18">
        <v>0.27713234961836603</v>
      </c>
      <c r="D967" s="18">
        <v>0.31828087455330512</v>
      </c>
      <c r="E967" s="18">
        <v>0.32687688946584381</v>
      </c>
      <c r="F967" s="18">
        <v>0.35166103312351688</v>
      </c>
      <c r="G967" s="18">
        <v>0.2200400109079606</v>
      </c>
      <c r="H967" s="18">
        <v>0.22440573472686851</v>
      </c>
      <c r="I967" s="18">
        <v>0.24309060026226459</v>
      </c>
      <c r="K967" s="18">
        <v>0.27909457414319822</v>
      </c>
      <c r="L967" s="18">
        <v>0.27512767039847208</v>
      </c>
      <c r="N967" s="18">
        <v>0.25751022589320299</v>
      </c>
      <c r="O967" s="18">
        <v>0.27999210903760791</v>
      </c>
      <c r="P967" s="18">
        <v>0.23922038031549819</v>
      </c>
      <c r="Q967" s="18">
        <v>0.30018437889561628</v>
      </c>
      <c r="R967" s="18">
        <v>0.28939268737665957</v>
      </c>
      <c r="S967" s="18">
        <v>0.44695095041639471</v>
      </c>
      <c r="T967" s="18">
        <v>0.23138632501919451</v>
      </c>
      <c r="V967" s="18">
        <v>0.27041446420546639</v>
      </c>
      <c r="W967" s="18">
        <v>0.28462266256973368</v>
      </c>
      <c r="X967" s="18">
        <v>0.30503884972032858</v>
      </c>
      <c r="Y967" s="18">
        <v>0.27928036928125871</v>
      </c>
      <c r="Z967" s="18">
        <v>0.27352946035678921</v>
      </c>
      <c r="AA967" s="18">
        <v>0.26705109514045411</v>
      </c>
      <c r="AB967" s="18">
        <v>0.28589650904651798</v>
      </c>
      <c r="AC967" s="18">
        <v>0.20165191597611901</v>
      </c>
      <c r="AD967" s="18">
        <v>0.25193814608028609</v>
      </c>
      <c r="AF967" s="18">
        <v>0.27761625447702742</v>
      </c>
      <c r="AG967" s="18">
        <v>0.29001104693272528</v>
      </c>
      <c r="AH967" s="18">
        <v>0.26008252950588773</v>
      </c>
      <c r="AI967" s="18">
        <v>0.27989794388247691</v>
      </c>
      <c r="AJ967" s="18">
        <v>0.27311536410161907</v>
      </c>
      <c r="AK967" s="18">
        <v>0.26423271210214172</v>
      </c>
      <c r="AL967" s="18">
        <v>0.2102175902343629</v>
      </c>
      <c r="AM967" s="18">
        <v>0.2714155878743692</v>
      </c>
      <c r="AO967" s="18">
        <v>0.30576398235653163</v>
      </c>
      <c r="AP967" s="18">
        <v>0.29584753367242672</v>
      </c>
      <c r="AQ967" s="18">
        <v>0.27875294426901259</v>
      </c>
      <c r="AR967" s="18">
        <v>0.2896683119944532</v>
      </c>
      <c r="AS967" s="18">
        <v>0.26571528812112982</v>
      </c>
      <c r="AT967" s="18">
        <v>0.26964939262584231</v>
      </c>
      <c r="AU967" s="18">
        <v>0.28491237873139452</v>
      </c>
      <c r="AV967" s="18">
        <v>0.21714934445973</v>
      </c>
      <c r="AW967" s="18">
        <v>0.16110550497243831</v>
      </c>
    </row>
    <row r="968" spans="2:49" ht="29" x14ac:dyDescent="0.35">
      <c r="B968" s="17" t="s">
        <v>368</v>
      </c>
      <c r="C968" s="18">
        <v>0.21625048637318889</v>
      </c>
      <c r="D968" s="18">
        <v>0.20592408556670261</v>
      </c>
      <c r="E968" s="18">
        <v>0.20069844845336571</v>
      </c>
      <c r="F968" s="18">
        <v>0.15330698143128249</v>
      </c>
      <c r="G968" s="18">
        <v>0.18948417037882381</v>
      </c>
      <c r="H968" s="18">
        <v>0.26790738460806601</v>
      </c>
      <c r="I968" s="18">
        <v>0.25905510101726942</v>
      </c>
      <c r="K968" s="18">
        <v>0.207115533307031</v>
      </c>
      <c r="L968" s="18">
        <v>0.2252316865815038</v>
      </c>
      <c r="N968" s="18">
        <v>0.22524942619965449</v>
      </c>
      <c r="O968" s="18">
        <v>0.20983906653917639</v>
      </c>
      <c r="P968" s="18">
        <v>0.2114912420299396</v>
      </c>
      <c r="Q968" s="18">
        <v>0.24047976181363681</v>
      </c>
      <c r="R968" s="18">
        <v>0.19081502337150999</v>
      </c>
      <c r="S968" s="18">
        <v>0.12085435371494201</v>
      </c>
      <c r="T968" s="18">
        <v>0.16337829316873681</v>
      </c>
      <c r="V968" s="18">
        <v>0.22862940062730891</v>
      </c>
      <c r="W968" s="18">
        <v>0.22676017080009001</v>
      </c>
      <c r="X968" s="18">
        <v>0.19494025307590571</v>
      </c>
      <c r="Y968" s="18">
        <v>0.19704722107189199</v>
      </c>
      <c r="Z968" s="18">
        <v>0.30277651126659583</v>
      </c>
      <c r="AA968" s="18">
        <v>0.1977276767179231</v>
      </c>
      <c r="AB968" s="18">
        <v>0.19597512729878649</v>
      </c>
      <c r="AC968" s="18">
        <v>0.15033352216209039</v>
      </c>
      <c r="AD968" s="18">
        <v>0.21896042498042129</v>
      </c>
      <c r="AF968" s="18">
        <v>0.2305187324858517</v>
      </c>
      <c r="AG968" s="18">
        <v>0.2292022866505514</v>
      </c>
      <c r="AH968" s="18">
        <v>0.20440430614690749</v>
      </c>
      <c r="AI968" s="18">
        <v>0.24128417632439941</v>
      </c>
      <c r="AJ968" s="18">
        <v>0.19558933722645619</v>
      </c>
      <c r="AK968" s="18">
        <v>0.20741777586136631</v>
      </c>
      <c r="AL968" s="18">
        <v>0.14329550091984511</v>
      </c>
      <c r="AM968" s="18">
        <v>0.20179009791348351</v>
      </c>
      <c r="AO968" s="18">
        <v>0.21906385147719939</v>
      </c>
      <c r="AP968" s="18">
        <v>0.22144101276498721</v>
      </c>
      <c r="AQ968" s="18">
        <v>0.20103423502082379</v>
      </c>
      <c r="AR968" s="18">
        <v>0.25185084793735468</v>
      </c>
      <c r="AS968" s="18">
        <v>0.2175867968875394</v>
      </c>
      <c r="AT968" s="18">
        <v>0.1964831168149056</v>
      </c>
      <c r="AU968" s="18">
        <v>0.13698871539962529</v>
      </c>
      <c r="AV968" s="18">
        <v>0.2160483707193061</v>
      </c>
      <c r="AW968" s="18">
        <v>0.2447091204007488</v>
      </c>
    </row>
    <row r="969" spans="2:49" ht="29" x14ac:dyDescent="0.35">
      <c r="B969" s="17" t="s">
        <v>369</v>
      </c>
      <c r="C969" s="18">
        <v>0.1192821376063498</v>
      </c>
      <c r="D969" s="18">
        <v>0.1235406293229703</v>
      </c>
      <c r="E969" s="18">
        <v>8.0787700512259406E-2</v>
      </c>
      <c r="F969" s="18">
        <v>8.6182563869028075E-2</v>
      </c>
      <c r="G969" s="18">
        <v>0.14577832188164411</v>
      </c>
      <c r="H969" s="18">
        <v>0.17882575907590401</v>
      </c>
      <c r="I969" s="18">
        <v>0.11085185152899379</v>
      </c>
      <c r="K969" s="18">
        <v>0.1007345156946991</v>
      </c>
      <c r="L969" s="18">
        <v>0.1362943168476223</v>
      </c>
      <c r="N969" s="18">
        <v>0.1653605970849536</v>
      </c>
      <c r="O969" s="18">
        <v>0.1144994188426999</v>
      </c>
      <c r="P969" s="18">
        <v>0.1224553245797248</v>
      </c>
      <c r="Q969" s="18">
        <v>7.2660875240690689E-2</v>
      </c>
      <c r="R969" s="18">
        <v>0.1019959494714836</v>
      </c>
      <c r="S969" s="18">
        <v>8.5565396290739934E-2</v>
      </c>
      <c r="T969" s="18">
        <v>0.18698580363029851</v>
      </c>
      <c r="V969" s="18">
        <v>0.116564516118609</v>
      </c>
      <c r="W969" s="18">
        <v>9.2239162722213761E-2</v>
      </c>
      <c r="X969" s="18">
        <v>8.7450062542145129E-2</v>
      </c>
      <c r="Y969" s="18">
        <v>0.1657139019744468</v>
      </c>
      <c r="Z969" s="18">
        <v>0.24060031762224271</v>
      </c>
      <c r="AA969" s="18">
        <v>9.4871261554767147E-2</v>
      </c>
      <c r="AB969" s="18">
        <v>0.15114227360101021</v>
      </c>
      <c r="AC969" s="18">
        <v>7.6801032947546186E-2</v>
      </c>
      <c r="AD969" s="18">
        <v>0.15752804333145731</v>
      </c>
      <c r="AF969" s="18">
        <v>0.1062664275991472</v>
      </c>
      <c r="AG969" s="18">
        <v>9.4891491178225651E-2</v>
      </c>
      <c r="AH969" s="18">
        <v>0.1132411897674039</v>
      </c>
      <c r="AI969" s="18">
        <v>0.1202361013302056</v>
      </c>
      <c r="AJ969" s="18">
        <v>0.16850986151217201</v>
      </c>
      <c r="AK969" s="18">
        <v>8.3939486422728166E-2</v>
      </c>
      <c r="AL969" s="18">
        <v>8.721922601545809E-2</v>
      </c>
      <c r="AM969" s="18">
        <v>0.1454388616855995</v>
      </c>
      <c r="AO969" s="18">
        <v>8.1695968222709289E-2</v>
      </c>
      <c r="AP969" s="18">
        <v>8.4579279129385121E-2</v>
      </c>
      <c r="AQ969" s="18">
        <v>0.1158048274409719</v>
      </c>
      <c r="AR969" s="18">
        <v>0.14676071675178279</v>
      </c>
      <c r="AS969" s="18">
        <v>0.1342415018062737</v>
      </c>
      <c r="AT969" s="18">
        <v>0.14298349286476811</v>
      </c>
      <c r="AU969" s="18">
        <v>0.19028634493589741</v>
      </c>
      <c r="AV969" s="18">
        <v>0.11226150881414</v>
      </c>
      <c r="AW969" s="18">
        <v>0.24832192919898069</v>
      </c>
    </row>
    <row r="970" spans="2:49" x14ac:dyDescent="0.35">
      <c r="B970" s="17" t="s">
        <v>80</v>
      </c>
      <c r="C970" s="18">
        <v>0.10419726194491589</v>
      </c>
      <c r="D970" s="18">
        <v>6.7221889329605947E-2</v>
      </c>
      <c r="E970" s="18">
        <v>6.4785539720319904E-2</v>
      </c>
      <c r="F970" s="18">
        <v>0.1016610509581536</v>
      </c>
      <c r="G970" s="18">
        <v>0.12404439990673979</v>
      </c>
      <c r="H970" s="18">
        <v>0.112943020079406</v>
      </c>
      <c r="I970" s="18">
        <v>0.13166907087322771</v>
      </c>
      <c r="K970" s="18">
        <v>8.42996219268876E-2</v>
      </c>
      <c r="L970" s="18">
        <v>0.1223492583886779</v>
      </c>
      <c r="N970" s="18">
        <v>0.1161950203965797</v>
      </c>
      <c r="O970" s="18">
        <v>0.1126135764145731</v>
      </c>
      <c r="P970" s="18">
        <v>0.1012086963848</v>
      </c>
      <c r="Q970" s="18">
        <v>8.1036137680169318E-2</v>
      </c>
      <c r="R970" s="18">
        <v>7.7779118450839693E-2</v>
      </c>
      <c r="S970" s="18">
        <v>2.3574384813953859E-2</v>
      </c>
      <c r="T970" s="18">
        <v>0.25395244587791088</v>
      </c>
      <c r="V970" s="18">
        <v>7.367008456874026E-2</v>
      </c>
      <c r="W970" s="18">
        <v>8.9998639655238369E-2</v>
      </c>
      <c r="X970" s="18">
        <v>0.13026761544922899</v>
      </c>
      <c r="Y970" s="18">
        <v>0.12108314324675799</v>
      </c>
      <c r="Z970" s="18">
        <v>8.0183894535088465E-2</v>
      </c>
      <c r="AA970" s="18">
        <v>8.7767145921371387E-2</v>
      </c>
      <c r="AB970" s="18">
        <v>0.1339425809450375</v>
      </c>
      <c r="AC970" s="18">
        <v>0.34244198265024017</v>
      </c>
      <c r="AD970" s="18">
        <v>6.9859813059802212E-2</v>
      </c>
      <c r="AF970" s="18">
        <v>5.9063163556349448E-2</v>
      </c>
      <c r="AG970" s="18">
        <v>7.4907431267618549E-2</v>
      </c>
      <c r="AH970" s="18">
        <v>0.1595133386926334</v>
      </c>
      <c r="AI970" s="18">
        <v>9.0369720744363335E-2</v>
      </c>
      <c r="AJ970" s="18">
        <v>6.8736975621561031E-2</v>
      </c>
      <c r="AK970" s="18">
        <v>0.1108237550514018</v>
      </c>
      <c r="AL970" s="18">
        <v>0.40767986577553977</v>
      </c>
      <c r="AM970" s="18">
        <v>0.1686213154504608</v>
      </c>
      <c r="AO970" s="18">
        <v>7.3089497271333403E-2</v>
      </c>
      <c r="AP970" s="18">
        <v>9.1999161582600061E-2</v>
      </c>
      <c r="AQ970" s="18">
        <v>0.10939975730771651</v>
      </c>
      <c r="AR970" s="18">
        <v>5.0659706176817032E-2</v>
      </c>
      <c r="AS970" s="18">
        <v>8.6629205286606545E-2</v>
      </c>
      <c r="AT970" s="18">
        <v>5.4212647123918462E-2</v>
      </c>
      <c r="AU970" s="18">
        <v>0.21497530217035929</v>
      </c>
      <c r="AV970" s="18">
        <v>0.26219890153182501</v>
      </c>
      <c r="AW970" s="18">
        <v>6.7582723259623959E-2</v>
      </c>
    </row>
    <row r="972" spans="2:49" ht="101.5" x14ac:dyDescent="0.35">
      <c r="B972" s="14" t="s">
        <v>370</v>
      </c>
    </row>
    <row r="973" spans="2:49" x14ac:dyDescent="0.35">
      <c r="B973" s="15" t="s">
        <v>18</v>
      </c>
    </row>
    <row r="974" spans="2:49" x14ac:dyDescent="0.35">
      <c r="B974" s="11" t="s">
        <v>59</v>
      </c>
      <c r="C974" s="16">
        <v>2028</v>
      </c>
      <c r="D974" s="16">
        <v>248</v>
      </c>
      <c r="E974" s="16">
        <v>354</v>
      </c>
      <c r="F974" s="16">
        <v>365</v>
      </c>
      <c r="G974" s="16">
        <v>348</v>
      </c>
      <c r="H974" s="16">
        <v>295</v>
      </c>
      <c r="I974" s="16">
        <v>418</v>
      </c>
      <c r="K974" s="16">
        <v>1004</v>
      </c>
      <c r="L974" s="16">
        <v>1018</v>
      </c>
      <c r="N974" s="16">
        <v>515</v>
      </c>
      <c r="O974" s="16">
        <v>455</v>
      </c>
      <c r="P974" s="16">
        <v>200</v>
      </c>
      <c r="Q974" s="16">
        <v>507</v>
      </c>
      <c r="R974" s="16">
        <v>238</v>
      </c>
      <c r="S974" s="16">
        <v>44</v>
      </c>
      <c r="T974" s="16">
        <v>69</v>
      </c>
      <c r="V974" s="16">
        <v>565</v>
      </c>
      <c r="W974" s="16">
        <v>604</v>
      </c>
      <c r="X974" s="16">
        <v>114</v>
      </c>
      <c r="Y974" s="16">
        <v>70</v>
      </c>
      <c r="Z974" s="16">
        <v>36</v>
      </c>
      <c r="AA974" s="16">
        <v>44</v>
      </c>
      <c r="AB974" s="16">
        <v>442</v>
      </c>
      <c r="AC974" s="16">
        <v>63</v>
      </c>
      <c r="AD974" s="16">
        <v>90</v>
      </c>
      <c r="AF974" s="16">
        <v>336</v>
      </c>
      <c r="AG974" s="16">
        <v>677</v>
      </c>
      <c r="AH974" s="16">
        <v>121</v>
      </c>
      <c r="AI974" s="16">
        <v>125</v>
      </c>
      <c r="AJ974" s="16">
        <v>261</v>
      </c>
      <c r="AK974" s="16">
        <v>43</v>
      </c>
      <c r="AL974" s="16">
        <v>45</v>
      </c>
      <c r="AM974" s="16">
        <v>420</v>
      </c>
      <c r="AO974" s="16">
        <v>312</v>
      </c>
      <c r="AP974" s="16">
        <v>557</v>
      </c>
      <c r="AQ974" s="16">
        <v>134</v>
      </c>
      <c r="AR974" s="16">
        <v>212</v>
      </c>
      <c r="AS974" s="16">
        <v>419</v>
      </c>
      <c r="AT974" s="16">
        <v>33</v>
      </c>
      <c r="AU974" s="16">
        <v>137</v>
      </c>
      <c r="AV974" s="16">
        <v>147</v>
      </c>
      <c r="AW974" s="16">
        <v>77</v>
      </c>
    </row>
    <row r="975" spans="2:49" x14ac:dyDescent="0.35">
      <c r="B975" s="12" t="s">
        <v>60</v>
      </c>
      <c r="C975" s="16">
        <v>2032</v>
      </c>
      <c r="D975" s="16">
        <v>215</v>
      </c>
      <c r="E975" s="16">
        <v>345</v>
      </c>
      <c r="F975" s="16">
        <v>345</v>
      </c>
      <c r="G975" s="16">
        <v>314</v>
      </c>
      <c r="H975" s="16">
        <v>328</v>
      </c>
      <c r="I975" s="16">
        <v>485</v>
      </c>
      <c r="K975" s="16">
        <v>981</v>
      </c>
      <c r="L975" s="16">
        <v>1045</v>
      </c>
      <c r="N975" s="16">
        <v>540</v>
      </c>
      <c r="O975" s="16">
        <v>458</v>
      </c>
      <c r="P975" s="16">
        <v>208</v>
      </c>
      <c r="Q975" s="16">
        <v>495</v>
      </c>
      <c r="R975" s="16">
        <v>222</v>
      </c>
      <c r="S975" s="16">
        <v>37</v>
      </c>
      <c r="T975" s="16">
        <v>71</v>
      </c>
      <c r="V975" s="16">
        <v>598</v>
      </c>
      <c r="W975" s="16">
        <v>590</v>
      </c>
      <c r="X975" s="16">
        <v>115</v>
      </c>
      <c r="Y975" s="16">
        <v>67</v>
      </c>
      <c r="Z975" s="16">
        <v>39</v>
      </c>
      <c r="AA975" s="16">
        <v>44</v>
      </c>
      <c r="AB975" s="16">
        <v>427</v>
      </c>
      <c r="AC975" s="16">
        <v>61</v>
      </c>
      <c r="AD975" s="16">
        <v>90</v>
      </c>
      <c r="AF975" s="16">
        <v>355</v>
      </c>
      <c r="AG975" s="16">
        <v>660</v>
      </c>
      <c r="AH975" s="16">
        <v>123</v>
      </c>
      <c r="AI975" s="16">
        <v>120</v>
      </c>
      <c r="AJ975" s="16">
        <v>274</v>
      </c>
      <c r="AK975" s="16">
        <v>44</v>
      </c>
      <c r="AL975" s="16">
        <v>43</v>
      </c>
      <c r="AM975" s="16">
        <v>413</v>
      </c>
      <c r="AO975" s="16">
        <v>321</v>
      </c>
      <c r="AP975" s="16">
        <v>538</v>
      </c>
      <c r="AQ975" s="16">
        <v>134</v>
      </c>
      <c r="AR975" s="16">
        <v>200</v>
      </c>
      <c r="AS975" s="16">
        <v>442</v>
      </c>
      <c r="AT975" s="16">
        <v>36</v>
      </c>
      <c r="AU975" s="16">
        <v>136</v>
      </c>
      <c r="AV975" s="16">
        <v>151</v>
      </c>
      <c r="AW975" s="16">
        <v>75</v>
      </c>
    </row>
    <row r="976" spans="2:49" ht="29" x14ac:dyDescent="0.35">
      <c r="B976" s="17" t="s">
        <v>371</v>
      </c>
      <c r="C976" s="18">
        <v>0.55930358717042383</v>
      </c>
      <c r="D976" s="18">
        <v>0.48523951530666343</v>
      </c>
      <c r="E976" s="18">
        <v>0.48596071060469459</v>
      </c>
      <c r="F976" s="18">
        <v>0.52667191040652761</v>
      </c>
      <c r="G976" s="18">
        <v>0.56643735963671782</v>
      </c>
      <c r="H976" s="18">
        <v>0.58018355598186455</v>
      </c>
      <c r="I976" s="18">
        <v>0.64881650594711815</v>
      </c>
      <c r="K976" s="18">
        <v>0.56645889615228096</v>
      </c>
      <c r="L976" s="18">
        <v>0.55358150258490979</v>
      </c>
      <c r="N976" s="18">
        <v>0.5788148445839375</v>
      </c>
      <c r="O976" s="18">
        <v>0.55461020146111417</v>
      </c>
      <c r="P976" s="18">
        <v>0.56857684473684145</v>
      </c>
      <c r="Q976" s="18">
        <v>0.5660417411849562</v>
      </c>
      <c r="R976" s="18">
        <v>0.57487375916278438</v>
      </c>
      <c r="S976" s="18">
        <v>0.48457974133348192</v>
      </c>
      <c r="T976" s="18">
        <v>0.35663029719499312</v>
      </c>
      <c r="V976" s="18">
        <v>0.6045353208277563</v>
      </c>
      <c r="W976" s="18">
        <v>0.55549027936562334</v>
      </c>
      <c r="X976" s="18">
        <v>0.58744275169670912</v>
      </c>
      <c r="Y976" s="18">
        <v>0.60297557642010746</v>
      </c>
      <c r="Z976" s="18">
        <v>0.63210244570591934</v>
      </c>
      <c r="AA976" s="18">
        <v>0.51016780190014688</v>
      </c>
      <c r="AB976" s="18">
        <v>0.53194649976366082</v>
      </c>
      <c r="AC976" s="18">
        <v>0.28912003572015538</v>
      </c>
      <c r="AD976" s="18">
        <v>0.52158945628393627</v>
      </c>
      <c r="AF976" s="18">
        <v>0.59512090966410236</v>
      </c>
      <c r="AG976" s="18">
        <v>0.54734850090510234</v>
      </c>
      <c r="AH976" s="18">
        <v>0.55165089106278509</v>
      </c>
      <c r="AI976" s="18">
        <v>0.56320072175335623</v>
      </c>
      <c r="AJ976" s="18">
        <v>0.60863113748975772</v>
      </c>
      <c r="AK976" s="18">
        <v>0.42124391531217192</v>
      </c>
      <c r="AL976" s="18">
        <v>0.24691260635023729</v>
      </c>
      <c r="AM976" s="18">
        <v>0.56318617316065533</v>
      </c>
      <c r="AO976" s="18">
        <v>0.57878131816468248</v>
      </c>
      <c r="AP976" s="18">
        <v>0.53388861737500781</v>
      </c>
      <c r="AQ976" s="18">
        <v>0.60600692699536474</v>
      </c>
      <c r="AR976" s="18">
        <v>0.60944432835327589</v>
      </c>
      <c r="AS976" s="18">
        <v>0.58271759333769924</v>
      </c>
      <c r="AT976" s="18">
        <v>0.43123590231465248</v>
      </c>
      <c r="AU976" s="18">
        <v>0.46932297209974738</v>
      </c>
      <c r="AV976" s="18">
        <v>0.48162348089405999</v>
      </c>
      <c r="AW976" s="18">
        <v>0.68350744946259889</v>
      </c>
    </row>
    <row r="977" spans="2:49" ht="43.5" x14ac:dyDescent="0.35">
      <c r="B977" s="17" t="s">
        <v>372</v>
      </c>
      <c r="C977" s="18">
        <v>0.26592439120724931</v>
      </c>
      <c r="D977" s="18">
        <v>0.37728855083101998</v>
      </c>
      <c r="E977" s="18">
        <v>0.38528741415708989</v>
      </c>
      <c r="F977" s="18">
        <v>0.29687441475247389</v>
      </c>
      <c r="G977" s="18">
        <v>0.24490262733104179</v>
      </c>
      <c r="H977" s="18">
        <v>0.26759584283195231</v>
      </c>
      <c r="I977" s="18">
        <v>0.1220243688392439</v>
      </c>
      <c r="K977" s="18">
        <v>0.29054422912938083</v>
      </c>
      <c r="L977" s="18">
        <v>0.24340586185915031</v>
      </c>
      <c r="N977" s="18">
        <v>0.2323989769671567</v>
      </c>
      <c r="O977" s="18">
        <v>0.27378633471791591</v>
      </c>
      <c r="P977" s="18">
        <v>0.24467346856069219</v>
      </c>
      <c r="Q977" s="18">
        <v>0.27693678915192438</v>
      </c>
      <c r="R977" s="18">
        <v>0.31169820599691123</v>
      </c>
      <c r="S977" s="18">
        <v>0.38673771885416919</v>
      </c>
      <c r="T977" s="18">
        <v>0.24972840161237819</v>
      </c>
      <c r="V977" s="18">
        <v>0.23626091773495331</v>
      </c>
      <c r="W977" s="18">
        <v>0.30118519575422908</v>
      </c>
      <c r="X977" s="18">
        <v>0.21718400125685419</v>
      </c>
      <c r="Y977" s="18">
        <v>0.25172544023932958</v>
      </c>
      <c r="Z977" s="18">
        <v>0.16186477436800339</v>
      </c>
      <c r="AA977" s="18">
        <v>0.31612003037657221</v>
      </c>
      <c r="AB977" s="18">
        <v>0.27004661509552552</v>
      </c>
      <c r="AC977" s="18">
        <v>0.26758461659174138</v>
      </c>
      <c r="AD977" s="18">
        <v>0.30456431979751969</v>
      </c>
      <c r="AF977" s="18">
        <v>0.25846696358523091</v>
      </c>
      <c r="AG977" s="18">
        <v>0.31523189195505258</v>
      </c>
      <c r="AH977" s="18">
        <v>0.26145685675141489</v>
      </c>
      <c r="AI977" s="18">
        <v>0.25052175249104242</v>
      </c>
      <c r="AJ977" s="18">
        <v>0.21938253076173109</v>
      </c>
      <c r="AK977" s="18">
        <v>0.29834007206924762</v>
      </c>
      <c r="AL977" s="18">
        <v>0.28323369122372288</v>
      </c>
      <c r="AM977" s="18">
        <v>0.22493779124764501</v>
      </c>
      <c r="AO977" s="18">
        <v>0.25533767011156733</v>
      </c>
      <c r="AP977" s="18">
        <v>0.31926619404572021</v>
      </c>
      <c r="AQ977" s="18">
        <v>0.27554708564573788</v>
      </c>
      <c r="AR977" s="18">
        <v>0.27001652124817721</v>
      </c>
      <c r="AS977" s="18">
        <v>0.25442630057048748</v>
      </c>
      <c r="AT977" s="18">
        <v>0.3294759553140042</v>
      </c>
      <c r="AU977" s="18">
        <v>0.21237924146373149</v>
      </c>
      <c r="AV977" s="18">
        <v>0.17989279011500101</v>
      </c>
      <c r="AW977" s="18">
        <v>0.20761842035488151</v>
      </c>
    </row>
    <row r="978" spans="2:49" x14ac:dyDescent="0.35">
      <c r="B978" s="17" t="s">
        <v>80</v>
      </c>
      <c r="C978" s="18">
        <v>0.17477202162232691</v>
      </c>
      <c r="D978" s="18">
        <v>0.1374719338623164</v>
      </c>
      <c r="E978" s="18">
        <v>0.12875187523821541</v>
      </c>
      <c r="F978" s="18">
        <v>0.17645367484099819</v>
      </c>
      <c r="G978" s="18">
        <v>0.18866001303224059</v>
      </c>
      <c r="H978" s="18">
        <v>0.15222060118618291</v>
      </c>
      <c r="I978" s="18">
        <v>0.22915912521363779</v>
      </c>
      <c r="K978" s="18">
        <v>0.1429968747183383</v>
      </c>
      <c r="L978" s="18">
        <v>0.2030126355559399</v>
      </c>
      <c r="N978" s="18">
        <v>0.18878617844890561</v>
      </c>
      <c r="O978" s="18">
        <v>0.1716034638209698</v>
      </c>
      <c r="P978" s="18">
        <v>0.18674968670246631</v>
      </c>
      <c r="Q978" s="18">
        <v>0.15702146966311931</v>
      </c>
      <c r="R978" s="18">
        <v>0.1134280348403047</v>
      </c>
      <c r="S978" s="18">
        <v>0.12868253981234881</v>
      </c>
      <c r="T978" s="18">
        <v>0.39364130119262869</v>
      </c>
      <c r="V978" s="18">
        <v>0.15920376143729029</v>
      </c>
      <c r="W978" s="18">
        <v>0.14332452488014771</v>
      </c>
      <c r="X978" s="18">
        <v>0.19537324704643649</v>
      </c>
      <c r="Y978" s="18">
        <v>0.1452989833405631</v>
      </c>
      <c r="Z978" s="18">
        <v>0.2060327799260776</v>
      </c>
      <c r="AA978" s="18">
        <v>0.17371216772328099</v>
      </c>
      <c r="AB978" s="18">
        <v>0.19800688514081391</v>
      </c>
      <c r="AC978" s="18">
        <v>0.44329534768810291</v>
      </c>
      <c r="AD978" s="18">
        <v>0.1738462239185439</v>
      </c>
      <c r="AF978" s="18">
        <v>0.14641212675066681</v>
      </c>
      <c r="AG978" s="18">
        <v>0.1374196071398453</v>
      </c>
      <c r="AH978" s="18">
        <v>0.1868922521857998</v>
      </c>
      <c r="AI978" s="18">
        <v>0.18627752575560139</v>
      </c>
      <c r="AJ978" s="18">
        <v>0.17198633174851111</v>
      </c>
      <c r="AK978" s="18">
        <v>0.28041601261858068</v>
      </c>
      <c r="AL978" s="18">
        <v>0.46985370242603969</v>
      </c>
      <c r="AM978" s="18">
        <v>0.21187603559169971</v>
      </c>
      <c r="AO978" s="18">
        <v>0.1658810117237503</v>
      </c>
      <c r="AP978" s="18">
        <v>0.1468451885792722</v>
      </c>
      <c r="AQ978" s="18">
        <v>0.1184459873588973</v>
      </c>
      <c r="AR978" s="18">
        <v>0.1205391503985469</v>
      </c>
      <c r="AS978" s="18">
        <v>0.16285610609181331</v>
      </c>
      <c r="AT978" s="18">
        <v>0.23928814237134349</v>
      </c>
      <c r="AU978" s="18">
        <v>0.31829778643652112</v>
      </c>
      <c r="AV978" s="18">
        <v>0.33848372899093898</v>
      </c>
      <c r="AW978" s="18">
        <v>0.1088741301825195</v>
      </c>
    </row>
    <row r="980" spans="2:49" ht="188.5" x14ac:dyDescent="0.35">
      <c r="B980" s="14" t="s">
        <v>373</v>
      </c>
    </row>
    <row r="981" spans="2:49" x14ac:dyDescent="0.35">
      <c r="B981" s="15" t="s">
        <v>18</v>
      </c>
    </row>
    <row r="982" spans="2:49" x14ac:dyDescent="0.35">
      <c r="B982" s="11" t="s">
        <v>59</v>
      </c>
      <c r="C982" s="16">
        <v>2028</v>
      </c>
      <c r="D982" s="16">
        <v>248</v>
      </c>
      <c r="E982" s="16">
        <v>354</v>
      </c>
      <c r="F982" s="16">
        <v>365</v>
      </c>
      <c r="G982" s="16">
        <v>348</v>
      </c>
      <c r="H982" s="16">
        <v>295</v>
      </c>
      <c r="I982" s="16">
        <v>418</v>
      </c>
      <c r="K982" s="16">
        <v>1004</v>
      </c>
      <c r="L982" s="16">
        <v>1018</v>
      </c>
      <c r="N982" s="16">
        <v>515</v>
      </c>
      <c r="O982" s="16">
        <v>455</v>
      </c>
      <c r="P982" s="16">
        <v>200</v>
      </c>
      <c r="Q982" s="16">
        <v>507</v>
      </c>
      <c r="R982" s="16">
        <v>238</v>
      </c>
      <c r="S982" s="16">
        <v>44</v>
      </c>
      <c r="T982" s="16">
        <v>69</v>
      </c>
      <c r="V982" s="16">
        <v>565</v>
      </c>
      <c r="W982" s="16">
        <v>604</v>
      </c>
      <c r="X982" s="16">
        <v>114</v>
      </c>
      <c r="Y982" s="16">
        <v>70</v>
      </c>
      <c r="Z982" s="16">
        <v>36</v>
      </c>
      <c r="AA982" s="16">
        <v>44</v>
      </c>
      <c r="AB982" s="16">
        <v>442</v>
      </c>
      <c r="AC982" s="16">
        <v>63</v>
      </c>
      <c r="AD982" s="16">
        <v>90</v>
      </c>
      <c r="AF982" s="16">
        <v>336</v>
      </c>
      <c r="AG982" s="16">
        <v>677</v>
      </c>
      <c r="AH982" s="16">
        <v>121</v>
      </c>
      <c r="AI982" s="16">
        <v>125</v>
      </c>
      <c r="AJ982" s="16">
        <v>261</v>
      </c>
      <c r="AK982" s="16">
        <v>43</v>
      </c>
      <c r="AL982" s="16">
        <v>45</v>
      </c>
      <c r="AM982" s="16">
        <v>420</v>
      </c>
      <c r="AO982" s="16">
        <v>312</v>
      </c>
      <c r="AP982" s="16">
        <v>557</v>
      </c>
      <c r="AQ982" s="16">
        <v>134</v>
      </c>
      <c r="AR982" s="16">
        <v>212</v>
      </c>
      <c r="AS982" s="16">
        <v>419</v>
      </c>
      <c r="AT982" s="16">
        <v>33</v>
      </c>
      <c r="AU982" s="16">
        <v>137</v>
      </c>
      <c r="AV982" s="16">
        <v>147</v>
      </c>
      <c r="AW982" s="16">
        <v>77</v>
      </c>
    </row>
    <row r="983" spans="2:49" x14ac:dyDescent="0.35">
      <c r="B983" s="12" t="s">
        <v>60</v>
      </c>
      <c r="C983" s="16">
        <v>2032</v>
      </c>
      <c r="D983" s="16">
        <v>215</v>
      </c>
      <c r="E983" s="16">
        <v>345</v>
      </c>
      <c r="F983" s="16">
        <v>345</v>
      </c>
      <c r="G983" s="16">
        <v>314</v>
      </c>
      <c r="H983" s="16">
        <v>328</v>
      </c>
      <c r="I983" s="16">
        <v>485</v>
      </c>
      <c r="K983" s="16">
        <v>981</v>
      </c>
      <c r="L983" s="16">
        <v>1045</v>
      </c>
      <c r="N983" s="16">
        <v>540</v>
      </c>
      <c r="O983" s="16">
        <v>458</v>
      </c>
      <c r="P983" s="16">
        <v>208</v>
      </c>
      <c r="Q983" s="16">
        <v>495</v>
      </c>
      <c r="R983" s="16">
        <v>222</v>
      </c>
      <c r="S983" s="16">
        <v>37</v>
      </c>
      <c r="T983" s="16">
        <v>71</v>
      </c>
      <c r="V983" s="16">
        <v>598</v>
      </c>
      <c r="W983" s="16">
        <v>590</v>
      </c>
      <c r="X983" s="16">
        <v>115</v>
      </c>
      <c r="Y983" s="16">
        <v>67</v>
      </c>
      <c r="Z983" s="16">
        <v>39</v>
      </c>
      <c r="AA983" s="16">
        <v>44</v>
      </c>
      <c r="AB983" s="16">
        <v>427</v>
      </c>
      <c r="AC983" s="16">
        <v>61</v>
      </c>
      <c r="AD983" s="16">
        <v>90</v>
      </c>
      <c r="AF983" s="16">
        <v>355</v>
      </c>
      <c r="AG983" s="16">
        <v>660</v>
      </c>
      <c r="AH983" s="16">
        <v>123</v>
      </c>
      <c r="AI983" s="16">
        <v>120</v>
      </c>
      <c r="AJ983" s="16">
        <v>274</v>
      </c>
      <c r="AK983" s="16">
        <v>44</v>
      </c>
      <c r="AL983" s="16">
        <v>43</v>
      </c>
      <c r="AM983" s="16">
        <v>413</v>
      </c>
      <c r="AO983" s="16">
        <v>321</v>
      </c>
      <c r="AP983" s="16">
        <v>538</v>
      </c>
      <c r="AQ983" s="16">
        <v>134</v>
      </c>
      <c r="AR983" s="16">
        <v>200</v>
      </c>
      <c r="AS983" s="16">
        <v>442</v>
      </c>
      <c r="AT983" s="16">
        <v>36</v>
      </c>
      <c r="AU983" s="16">
        <v>136</v>
      </c>
      <c r="AV983" s="16">
        <v>151</v>
      </c>
      <c r="AW983" s="16">
        <v>75</v>
      </c>
    </row>
    <row r="984" spans="2:49" ht="72.5" x14ac:dyDescent="0.35">
      <c r="B984" s="17" t="s">
        <v>374</v>
      </c>
      <c r="C984" s="18">
        <v>0.32391635928217272</v>
      </c>
      <c r="D984" s="18">
        <v>0.32474011191111057</v>
      </c>
      <c r="E984" s="18">
        <v>0.40955068594171717</v>
      </c>
      <c r="F984" s="18">
        <v>0.32827747865325591</v>
      </c>
      <c r="G984" s="18">
        <v>0.37312274231568532</v>
      </c>
      <c r="H984" s="18">
        <v>0.2327159983334349</v>
      </c>
      <c r="I984" s="18">
        <v>0.28947127960695362</v>
      </c>
      <c r="K984" s="18">
        <v>0.3532903559141618</v>
      </c>
      <c r="L984" s="18">
        <v>0.29697529067498829</v>
      </c>
      <c r="N984" s="18">
        <v>0.28570730295237751</v>
      </c>
      <c r="O984" s="18">
        <v>0.32283164157345379</v>
      </c>
      <c r="P984" s="18">
        <v>0.33912906158369022</v>
      </c>
      <c r="Q984" s="18">
        <v>0.33673543269427259</v>
      </c>
      <c r="R984" s="18">
        <v>0.38524933438512832</v>
      </c>
      <c r="S984" s="18">
        <v>0.52457242463134734</v>
      </c>
      <c r="T984" s="18">
        <v>0.19076358870713331</v>
      </c>
      <c r="V984" s="18">
        <v>0.33866763018900281</v>
      </c>
      <c r="W984" s="18">
        <v>0.32326252444406101</v>
      </c>
      <c r="X984" s="18">
        <v>0.34424845192774478</v>
      </c>
      <c r="Y984" s="18">
        <v>0.40670454057404642</v>
      </c>
      <c r="Z984" s="18">
        <v>0.27219189386253462</v>
      </c>
      <c r="AA984" s="18">
        <v>0.34828839228160391</v>
      </c>
      <c r="AB984" s="18">
        <v>0.29267347872390759</v>
      </c>
      <c r="AC984" s="18">
        <v>0.33186948116594089</v>
      </c>
      <c r="AD984" s="18">
        <v>0.29624930757826767</v>
      </c>
      <c r="AF984" s="18">
        <v>0.36673896870690842</v>
      </c>
      <c r="AG984" s="18">
        <v>0.3419140898131165</v>
      </c>
      <c r="AH984" s="18">
        <v>0.36123527115849691</v>
      </c>
      <c r="AI984" s="18">
        <v>0.2803249422507047</v>
      </c>
      <c r="AJ984" s="18">
        <v>0.28360099201100208</v>
      </c>
      <c r="AK984" s="18">
        <v>0.38499682280263031</v>
      </c>
      <c r="AL984" s="18">
        <v>0.33535271447051351</v>
      </c>
      <c r="AM984" s="18">
        <v>0.27881372989093528</v>
      </c>
      <c r="AO984" s="18">
        <v>0.38075444541717413</v>
      </c>
      <c r="AP984" s="18">
        <v>0.34445307240589451</v>
      </c>
      <c r="AQ984" s="18">
        <v>0.33370653743161788</v>
      </c>
      <c r="AR984" s="18">
        <v>0.2551448109788208</v>
      </c>
      <c r="AS984" s="18">
        <v>0.29965193322111278</v>
      </c>
      <c r="AT984" s="18">
        <v>0.47502983783773389</v>
      </c>
      <c r="AU984" s="18">
        <v>0.30528542933992359</v>
      </c>
      <c r="AV984" s="18">
        <v>0.32737280784264361</v>
      </c>
      <c r="AW984" s="18">
        <v>0.19708945027654259</v>
      </c>
    </row>
    <row r="985" spans="2:49" ht="58" x14ac:dyDescent="0.35">
      <c r="B985" s="17" t="s">
        <v>375</v>
      </c>
      <c r="C985" s="18">
        <v>0.67608364071782734</v>
      </c>
      <c r="D985" s="18">
        <v>0.67525988808888926</v>
      </c>
      <c r="E985" s="18">
        <v>0.59044931405828283</v>
      </c>
      <c r="F985" s="18">
        <v>0.67172252134674393</v>
      </c>
      <c r="G985" s="18">
        <v>0.6268772576843149</v>
      </c>
      <c r="H985" s="18">
        <v>0.76728400166656485</v>
      </c>
      <c r="I985" s="18">
        <v>0.71052872039304649</v>
      </c>
      <c r="K985" s="18">
        <v>0.6467096440858382</v>
      </c>
      <c r="L985" s="18">
        <v>0.70302470932501171</v>
      </c>
      <c r="N985" s="18">
        <v>0.71429269704762233</v>
      </c>
      <c r="O985" s="18">
        <v>0.6771683584265461</v>
      </c>
      <c r="P985" s="18">
        <v>0.66087093841630951</v>
      </c>
      <c r="Q985" s="18">
        <v>0.66326456730572736</v>
      </c>
      <c r="R985" s="18">
        <v>0.61475066561487179</v>
      </c>
      <c r="S985" s="18">
        <v>0.47542757536865249</v>
      </c>
      <c r="T985" s="18">
        <v>0.80923641129286672</v>
      </c>
      <c r="V985" s="18">
        <v>0.66133236981099697</v>
      </c>
      <c r="W985" s="18">
        <v>0.67673747555593899</v>
      </c>
      <c r="X985" s="18">
        <v>0.65575154807225511</v>
      </c>
      <c r="Y985" s="18">
        <v>0.59329545942595374</v>
      </c>
      <c r="Z985" s="18">
        <v>0.7278081061374656</v>
      </c>
      <c r="AA985" s="18">
        <v>0.65171160771839631</v>
      </c>
      <c r="AB985" s="18">
        <v>0.70732652127609252</v>
      </c>
      <c r="AC985" s="18">
        <v>0.66813051883405883</v>
      </c>
      <c r="AD985" s="18">
        <v>0.70375069242173227</v>
      </c>
      <c r="AF985" s="18">
        <v>0.63326103129309175</v>
      </c>
      <c r="AG985" s="18">
        <v>0.65808591018688367</v>
      </c>
      <c r="AH985" s="18">
        <v>0.63876472884150293</v>
      </c>
      <c r="AI985" s="18">
        <v>0.7196750577492953</v>
      </c>
      <c r="AJ985" s="18">
        <v>0.71639900798899792</v>
      </c>
      <c r="AK985" s="18">
        <v>0.61500317719736974</v>
      </c>
      <c r="AL985" s="18">
        <v>0.6646472855294866</v>
      </c>
      <c r="AM985" s="18">
        <v>0.72118627010906466</v>
      </c>
      <c r="AO985" s="18">
        <v>0.61924555458282615</v>
      </c>
      <c r="AP985" s="18">
        <v>0.6555469275941056</v>
      </c>
      <c r="AQ985" s="18">
        <v>0.66629346256838207</v>
      </c>
      <c r="AR985" s="18">
        <v>0.7448551890211792</v>
      </c>
      <c r="AS985" s="18">
        <v>0.70034806677888717</v>
      </c>
      <c r="AT985" s="18">
        <v>0.52497016216226633</v>
      </c>
      <c r="AU985" s="18">
        <v>0.69471457066007658</v>
      </c>
      <c r="AV985" s="18">
        <v>0.67262719215735645</v>
      </c>
      <c r="AW985" s="18">
        <v>0.80291054972345732</v>
      </c>
    </row>
    <row r="987" spans="2:49" ht="29" x14ac:dyDescent="0.35">
      <c r="B987" s="14" t="s">
        <v>115</v>
      </c>
    </row>
    <row r="988" spans="2:49" x14ac:dyDescent="0.35">
      <c r="B988" s="15" t="s">
        <v>18</v>
      </c>
    </row>
    <row r="989" spans="2:49" x14ac:dyDescent="0.35">
      <c r="B989" s="11" t="s">
        <v>59</v>
      </c>
      <c r="C989" s="16">
        <v>2028</v>
      </c>
      <c r="D989" s="16">
        <v>248</v>
      </c>
      <c r="E989" s="16">
        <v>354</v>
      </c>
      <c r="F989" s="16">
        <v>365</v>
      </c>
      <c r="G989" s="16">
        <v>348</v>
      </c>
      <c r="H989" s="16">
        <v>295</v>
      </c>
      <c r="I989" s="16">
        <v>418</v>
      </c>
      <c r="K989" s="16">
        <v>1004</v>
      </c>
      <c r="L989" s="16">
        <v>1018</v>
      </c>
      <c r="N989" s="16">
        <v>515</v>
      </c>
      <c r="O989" s="16">
        <v>455</v>
      </c>
      <c r="P989" s="16">
        <v>200</v>
      </c>
      <c r="Q989" s="16">
        <v>507</v>
      </c>
      <c r="R989" s="16">
        <v>238</v>
      </c>
      <c r="S989" s="16">
        <v>44</v>
      </c>
      <c r="T989" s="16">
        <v>69</v>
      </c>
      <c r="V989" s="16">
        <v>565</v>
      </c>
      <c r="W989" s="16">
        <v>604</v>
      </c>
      <c r="X989" s="16">
        <v>114</v>
      </c>
      <c r="Y989" s="16">
        <v>70</v>
      </c>
      <c r="Z989" s="16">
        <v>36</v>
      </c>
      <c r="AA989" s="16">
        <v>44</v>
      </c>
      <c r="AB989" s="16">
        <v>442</v>
      </c>
      <c r="AC989" s="16">
        <v>63</v>
      </c>
      <c r="AD989" s="16">
        <v>90</v>
      </c>
      <c r="AF989" s="16">
        <v>336</v>
      </c>
      <c r="AG989" s="16">
        <v>677</v>
      </c>
      <c r="AH989" s="16">
        <v>121</v>
      </c>
      <c r="AI989" s="16">
        <v>125</v>
      </c>
      <c r="AJ989" s="16">
        <v>261</v>
      </c>
      <c r="AK989" s="16">
        <v>43</v>
      </c>
      <c r="AL989" s="16">
        <v>45</v>
      </c>
      <c r="AM989" s="16">
        <v>420</v>
      </c>
      <c r="AO989" s="16">
        <v>312</v>
      </c>
      <c r="AP989" s="16">
        <v>557</v>
      </c>
      <c r="AQ989" s="16">
        <v>134</v>
      </c>
      <c r="AR989" s="16">
        <v>212</v>
      </c>
      <c r="AS989" s="16">
        <v>419</v>
      </c>
      <c r="AT989" s="16">
        <v>33</v>
      </c>
      <c r="AU989" s="16">
        <v>137</v>
      </c>
      <c r="AV989" s="16">
        <v>147</v>
      </c>
      <c r="AW989" s="16">
        <v>77</v>
      </c>
    </row>
    <row r="990" spans="2:49" x14ac:dyDescent="0.35">
      <c r="B990" s="12" t="s">
        <v>60</v>
      </c>
      <c r="C990" s="16">
        <v>2032</v>
      </c>
      <c r="D990" s="16">
        <v>215</v>
      </c>
      <c r="E990" s="16">
        <v>345</v>
      </c>
      <c r="F990" s="16">
        <v>345</v>
      </c>
      <c r="G990" s="16">
        <v>314</v>
      </c>
      <c r="H990" s="16">
        <v>328</v>
      </c>
      <c r="I990" s="16">
        <v>485</v>
      </c>
      <c r="K990" s="16">
        <v>981</v>
      </c>
      <c r="L990" s="16">
        <v>1045</v>
      </c>
      <c r="N990" s="16">
        <v>540</v>
      </c>
      <c r="O990" s="16">
        <v>458</v>
      </c>
      <c r="P990" s="16">
        <v>208</v>
      </c>
      <c r="Q990" s="16">
        <v>495</v>
      </c>
      <c r="R990" s="16">
        <v>222</v>
      </c>
      <c r="S990" s="16">
        <v>37</v>
      </c>
      <c r="T990" s="16">
        <v>71</v>
      </c>
      <c r="V990" s="16">
        <v>598</v>
      </c>
      <c r="W990" s="16">
        <v>590</v>
      </c>
      <c r="X990" s="16">
        <v>115</v>
      </c>
      <c r="Y990" s="16">
        <v>67</v>
      </c>
      <c r="Z990" s="16">
        <v>39</v>
      </c>
      <c r="AA990" s="16">
        <v>44</v>
      </c>
      <c r="AB990" s="16">
        <v>427</v>
      </c>
      <c r="AC990" s="16">
        <v>61</v>
      </c>
      <c r="AD990" s="16">
        <v>90</v>
      </c>
      <c r="AF990" s="16">
        <v>355</v>
      </c>
      <c r="AG990" s="16">
        <v>660</v>
      </c>
      <c r="AH990" s="16">
        <v>123</v>
      </c>
      <c r="AI990" s="16">
        <v>120</v>
      </c>
      <c r="AJ990" s="16">
        <v>274</v>
      </c>
      <c r="AK990" s="16">
        <v>44</v>
      </c>
      <c r="AL990" s="16">
        <v>43</v>
      </c>
      <c r="AM990" s="16">
        <v>413</v>
      </c>
      <c r="AO990" s="16">
        <v>321</v>
      </c>
      <c r="AP990" s="16">
        <v>538</v>
      </c>
      <c r="AQ990" s="16">
        <v>134</v>
      </c>
      <c r="AR990" s="16">
        <v>200</v>
      </c>
      <c r="AS990" s="16">
        <v>442</v>
      </c>
      <c r="AT990" s="16">
        <v>36</v>
      </c>
      <c r="AU990" s="16">
        <v>136</v>
      </c>
      <c r="AV990" s="16">
        <v>151</v>
      </c>
      <c r="AW990" s="16">
        <v>75</v>
      </c>
    </row>
    <row r="991" spans="2:49" ht="58" x14ac:dyDescent="0.35">
      <c r="B991" s="17" t="s">
        <v>376</v>
      </c>
      <c r="C991" s="18">
        <v>0.55096690777501023</v>
      </c>
      <c r="D991" s="18">
        <v>0.48954235788417472</v>
      </c>
      <c r="E991" s="18">
        <v>0.52801744686757768</v>
      </c>
      <c r="F991" s="18">
        <v>0.50110401065986832</v>
      </c>
      <c r="G991" s="18">
        <v>0.54133684812603877</v>
      </c>
      <c r="H991" s="18">
        <v>0.58960462465280516</v>
      </c>
      <c r="I991" s="18">
        <v>0.61010696414856547</v>
      </c>
      <c r="K991" s="18">
        <v>0.56941435991026035</v>
      </c>
      <c r="L991" s="18">
        <v>0.53489159483247628</v>
      </c>
      <c r="N991" s="18">
        <v>0.55851219598161428</v>
      </c>
      <c r="O991" s="18">
        <v>0.50074421565755434</v>
      </c>
      <c r="P991" s="18">
        <v>0.6559874728978039</v>
      </c>
      <c r="Q991" s="18">
        <v>0.53115826472156169</v>
      </c>
      <c r="R991" s="18">
        <v>0.58268760373756834</v>
      </c>
      <c r="S991" s="18">
        <v>0.55193043328644054</v>
      </c>
      <c r="T991" s="18">
        <v>0.54800832006668176</v>
      </c>
      <c r="V991" s="18">
        <v>0.65910899787961419</v>
      </c>
      <c r="W991" s="18">
        <v>0.54718257722565677</v>
      </c>
      <c r="X991" s="18">
        <v>0.46434642175980467</v>
      </c>
      <c r="Y991" s="18">
        <v>0.45181322452580508</v>
      </c>
      <c r="Z991" s="18">
        <v>0.61928273702874193</v>
      </c>
      <c r="AA991" s="18">
        <v>0.40501290455404437</v>
      </c>
      <c r="AB991" s="18">
        <v>0.49343562126939922</v>
      </c>
      <c r="AC991" s="18">
        <v>0.33525676611055422</v>
      </c>
      <c r="AD991" s="18">
        <v>0.5028107942085982</v>
      </c>
      <c r="AF991" s="18">
        <v>0.64431989333415307</v>
      </c>
      <c r="AG991" s="18">
        <v>0.59095607419160046</v>
      </c>
      <c r="AH991" s="18">
        <v>0.46985779461454102</v>
      </c>
      <c r="AI991" s="18">
        <v>0.50502986746510314</v>
      </c>
      <c r="AJ991" s="18">
        <v>0.58860723237959667</v>
      </c>
      <c r="AK991" s="18">
        <v>0.3579699962429797</v>
      </c>
      <c r="AL991" s="18">
        <v>0.37155281792597861</v>
      </c>
      <c r="AM991" s="18">
        <v>0.45840874097642259</v>
      </c>
      <c r="AO991" s="18">
        <v>0.63302927797447484</v>
      </c>
      <c r="AP991" s="18">
        <v>0.60230612401446348</v>
      </c>
      <c r="AQ991" s="18">
        <v>0.51832764216161975</v>
      </c>
      <c r="AR991" s="18">
        <v>0.40101609027891522</v>
      </c>
      <c r="AS991" s="18">
        <v>0.62629588082761434</v>
      </c>
      <c r="AT991" s="18">
        <v>0.50254465064090625</v>
      </c>
      <c r="AU991" s="18">
        <v>0.3927411263646729</v>
      </c>
      <c r="AV991" s="18">
        <v>0.37560644362932549</v>
      </c>
      <c r="AW991" s="18">
        <v>0.50663429209961097</v>
      </c>
    </row>
    <row r="992" spans="2:49" ht="72.5" x14ac:dyDescent="0.35">
      <c r="B992" s="17" t="s">
        <v>377</v>
      </c>
      <c r="C992" s="18">
        <v>0.25559137241087798</v>
      </c>
      <c r="D992" s="18">
        <v>0.34014964184009072</v>
      </c>
      <c r="E992" s="18">
        <v>0.31898932272339248</v>
      </c>
      <c r="F992" s="18">
        <v>0.28103946017083292</v>
      </c>
      <c r="G992" s="18">
        <v>0.24009977948512559</v>
      </c>
      <c r="H992" s="18">
        <v>0.20654077069247129</v>
      </c>
      <c r="I992" s="18">
        <v>0.19812716049844359</v>
      </c>
      <c r="K992" s="18">
        <v>0.274960217609234</v>
      </c>
      <c r="L992" s="18">
        <v>0.23691543299044901</v>
      </c>
      <c r="N992" s="18">
        <v>0.2394087238494397</v>
      </c>
      <c r="O992" s="18">
        <v>0.2805221882672746</v>
      </c>
      <c r="P992" s="18">
        <v>0.16846083725737551</v>
      </c>
      <c r="Q992" s="18">
        <v>0.29078025634222571</v>
      </c>
      <c r="R992" s="18">
        <v>0.27503652463390688</v>
      </c>
      <c r="S992" s="18">
        <v>0.34248262706688948</v>
      </c>
      <c r="T992" s="18">
        <v>0.1216226803064351</v>
      </c>
      <c r="V992" s="18">
        <v>0.21710474450325931</v>
      </c>
      <c r="W992" s="18">
        <v>0.28759093783885969</v>
      </c>
      <c r="X992" s="18">
        <v>0.29590571406592958</v>
      </c>
      <c r="Y992" s="18">
        <v>0.3255240620186246</v>
      </c>
      <c r="Z992" s="18">
        <v>0.13898799643519369</v>
      </c>
      <c r="AA992" s="18">
        <v>0.29442750694109848</v>
      </c>
      <c r="AB992" s="18">
        <v>0.23644517809001619</v>
      </c>
      <c r="AC992" s="18">
        <v>0.2391452285152319</v>
      </c>
      <c r="AD992" s="18">
        <v>0.33217142896754509</v>
      </c>
      <c r="AF992" s="18">
        <v>0.22660770865791671</v>
      </c>
      <c r="AG992" s="18">
        <v>0.2608908430030597</v>
      </c>
      <c r="AH992" s="18">
        <v>0.32478954436303981</v>
      </c>
      <c r="AI992" s="18">
        <v>0.2843695608405134</v>
      </c>
      <c r="AJ992" s="18">
        <v>0.23597374313180361</v>
      </c>
      <c r="AK992" s="18">
        <v>0.31170152078381202</v>
      </c>
      <c r="AL992" s="18">
        <v>0.12767518694651889</v>
      </c>
      <c r="AM992" s="18">
        <v>0.26341566142533862</v>
      </c>
      <c r="AO992" s="18">
        <v>0.21839156253033809</v>
      </c>
      <c r="AP992" s="18">
        <v>0.25664376471061467</v>
      </c>
      <c r="AQ992" s="18">
        <v>0.31522648932501213</v>
      </c>
      <c r="AR992" s="18">
        <v>0.39845036525812438</v>
      </c>
      <c r="AS992" s="18">
        <v>0.22019849661984259</v>
      </c>
      <c r="AT992" s="18">
        <v>0.25051097546730838</v>
      </c>
      <c r="AU992" s="18">
        <v>0.20554625039691521</v>
      </c>
      <c r="AV992" s="18">
        <v>0.2111969160591407</v>
      </c>
      <c r="AW992" s="18">
        <v>0.31127961862355052</v>
      </c>
    </row>
    <row r="993" spans="2:49" x14ac:dyDescent="0.35">
      <c r="B993" s="17" t="s">
        <v>80</v>
      </c>
      <c r="C993" s="18">
        <v>0.19344171981411179</v>
      </c>
      <c r="D993" s="18">
        <v>0.17030800027573459</v>
      </c>
      <c r="E993" s="18">
        <v>0.15299323040902979</v>
      </c>
      <c r="F993" s="18">
        <v>0.21785652916929871</v>
      </c>
      <c r="G993" s="18">
        <v>0.21856337238883569</v>
      </c>
      <c r="H993" s="18">
        <v>0.2038546046547233</v>
      </c>
      <c r="I993" s="18">
        <v>0.19176587535299089</v>
      </c>
      <c r="K993" s="18">
        <v>0.15562542248050559</v>
      </c>
      <c r="L993" s="18">
        <v>0.2281929721770746</v>
      </c>
      <c r="N993" s="18">
        <v>0.2020790801689458</v>
      </c>
      <c r="O993" s="18">
        <v>0.21873359607517101</v>
      </c>
      <c r="P993" s="18">
        <v>0.1755516898448205</v>
      </c>
      <c r="Q993" s="18">
        <v>0.1780614789362126</v>
      </c>
      <c r="R993" s="18">
        <v>0.14227587162852481</v>
      </c>
      <c r="S993" s="18">
        <v>0.10558693964666981</v>
      </c>
      <c r="T993" s="18">
        <v>0.33036899962688321</v>
      </c>
      <c r="V993" s="18">
        <v>0.1237862576171264</v>
      </c>
      <c r="W993" s="18">
        <v>0.16522648493548359</v>
      </c>
      <c r="X993" s="18">
        <v>0.23974786417426569</v>
      </c>
      <c r="Y993" s="18">
        <v>0.22266271345557029</v>
      </c>
      <c r="Z993" s="18">
        <v>0.24172926653606461</v>
      </c>
      <c r="AA993" s="18">
        <v>0.30055958850485731</v>
      </c>
      <c r="AB993" s="18">
        <v>0.27011920064058481</v>
      </c>
      <c r="AC993" s="18">
        <v>0.42559800537421372</v>
      </c>
      <c r="AD993" s="18">
        <v>0.1650177768238566</v>
      </c>
      <c r="AF993" s="18">
        <v>0.1290723980079303</v>
      </c>
      <c r="AG993" s="18">
        <v>0.14815308280534001</v>
      </c>
      <c r="AH993" s="18">
        <v>0.20535266102241909</v>
      </c>
      <c r="AI993" s="18">
        <v>0.2106005716943834</v>
      </c>
      <c r="AJ993" s="18">
        <v>0.17541902448859981</v>
      </c>
      <c r="AK993" s="18">
        <v>0.33032848297320838</v>
      </c>
      <c r="AL993" s="18">
        <v>0.50077199512750248</v>
      </c>
      <c r="AM993" s="18">
        <v>0.27817559759823868</v>
      </c>
      <c r="AO993" s="18">
        <v>0.1485791594951871</v>
      </c>
      <c r="AP993" s="18">
        <v>0.14105011127492201</v>
      </c>
      <c r="AQ993" s="18">
        <v>0.16644586851336821</v>
      </c>
      <c r="AR993" s="18">
        <v>0.2005335444629604</v>
      </c>
      <c r="AS993" s="18">
        <v>0.1535056225525431</v>
      </c>
      <c r="AT993" s="18">
        <v>0.24694437389178539</v>
      </c>
      <c r="AU993" s="18">
        <v>0.40171262323841178</v>
      </c>
      <c r="AV993" s="18">
        <v>0.41319664031153369</v>
      </c>
      <c r="AW993" s="18">
        <v>0.18208608927683839</v>
      </c>
    </row>
    <row r="995" spans="2:49" ht="29" x14ac:dyDescent="0.35">
      <c r="B995" s="14" t="s">
        <v>115</v>
      </c>
    </row>
    <row r="996" spans="2:49" ht="43.5" x14ac:dyDescent="0.35">
      <c r="B996" s="15" t="s">
        <v>110</v>
      </c>
    </row>
    <row r="997" spans="2:49" x14ac:dyDescent="0.35">
      <c r="B997" s="11" t="s">
        <v>59</v>
      </c>
      <c r="C997" s="16">
        <v>1042</v>
      </c>
      <c r="D997" s="16">
        <v>120</v>
      </c>
      <c r="E997" s="16">
        <v>174</v>
      </c>
      <c r="F997" s="16">
        <v>195</v>
      </c>
      <c r="G997" s="16">
        <v>175</v>
      </c>
      <c r="H997" s="16">
        <v>153</v>
      </c>
      <c r="I997" s="16">
        <v>225</v>
      </c>
      <c r="K997" s="16">
        <v>528</v>
      </c>
      <c r="L997" s="16">
        <v>511</v>
      </c>
      <c r="N997" s="16">
        <v>275</v>
      </c>
      <c r="O997" s="16">
        <v>223</v>
      </c>
      <c r="P997" s="16">
        <v>118</v>
      </c>
      <c r="Q997" s="16">
        <v>261</v>
      </c>
      <c r="R997" s="16">
        <v>109</v>
      </c>
      <c r="S997" s="16">
        <v>23</v>
      </c>
      <c r="T997" s="16">
        <v>33</v>
      </c>
      <c r="V997" s="16">
        <v>281</v>
      </c>
      <c r="W997" s="16">
        <v>311</v>
      </c>
      <c r="X997" s="16">
        <v>54</v>
      </c>
      <c r="Y997" s="16">
        <v>37</v>
      </c>
      <c r="Z997" s="16">
        <v>17</v>
      </c>
      <c r="AA997" s="16">
        <v>32</v>
      </c>
      <c r="AB997" s="16">
        <v>232</v>
      </c>
      <c r="AC997" s="16">
        <v>32</v>
      </c>
      <c r="AD997" s="16">
        <v>46</v>
      </c>
      <c r="AF997" s="16">
        <v>164</v>
      </c>
      <c r="AG997" s="16">
        <v>336</v>
      </c>
      <c r="AH997" s="16">
        <v>57</v>
      </c>
      <c r="AI997" s="16">
        <v>75</v>
      </c>
      <c r="AJ997" s="16">
        <v>133</v>
      </c>
      <c r="AK997" s="16">
        <v>32</v>
      </c>
      <c r="AL997" s="16">
        <v>23</v>
      </c>
      <c r="AM997" s="16">
        <v>222</v>
      </c>
      <c r="AO997" s="16">
        <v>152</v>
      </c>
      <c r="AP997" s="16">
        <v>275</v>
      </c>
      <c r="AQ997" s="16">
        <v>64</v>
      </c>
      <c r="AR997" s="16">
        <v>118</v>
      </c>
      <c r="AS997" s="16">
        <v>208</v>
      </c>
      <c r="AT997" s="16">
        <v>28</v>
      </c>
      <c r="AU997" s="16">
        <v>76</v>
      </c>
      <c r="AV997" s="16">
        <v>81</v>
      </c>
      <c r="AW997" s="16">
        <v>40</v>
      </c>
    </row>
    <row r="998" spans="2:49" x14ac:dyDescent="0.35">
      <c r="B998" s="12" t="s">
        <v>60</v>
      </c>
      <c r="C998" s="16">
        <v>1047</v>
      </c>
      <c r="D998" s="16">
        <v>105</v>
      </c>
      <c r="E998" s="16">
        <v>170</v>
      </c>
      <c r="F998" s="16">
        <v>183</v>
      </c>
      <c r="G998" s="16">
        <v>157</v>
      </c>
      <c r="H998" s="16">
        <v>170</v>
      </c>
      <c r="I998" s="16">
        <v>261</v>
      </c>
      <c r="K998" s="16">
        <v>517</v>
      </c>
      <c r="L998" s="16">
        <v>527</v>
      </c>
      <c r="N998" s="16">
        <v>289</v>
      </c>
      <c r="O998" s="16">
        <v>223</v>
      </c>
      <c r="P998" s="16">
        <v>122</v>
      </c>
      <c r="Q998" s="16">
        <v>257</v>
      </c>
      <c r="R998" s="16">
        <v>100</v>
      </c>
      <c r="S998" s="16">
        <v>20</v>
      </c>
      <c r="T998" s="16">
        <v>35</v>
      </c>
      <c r="V998" s="16">
        <v>298</v>
      </c>
      <c r="W998" s="16">
        <v>304</v>
      </c>
      <c r="X998" s="16">
        <v>55</v>
      </c>
      <c r="Y998" s="16">
        <v>35</v>
      </c>
      <c r="Z998" s="16">
        <v>18</v>
      </c>
      <c r="AA998" s="16">
        <v>33</v>
      </c>
      <c r="AB998" s="16">
        <v>227</v>
      </c>
      <c r="AC998" s="16">
        <v>31</v>
      </c>
      <c r="AD998" s="16">
        <v>46</v>
      </c>
      <c r="AF998" s="16">
        <v>174</v>
      </c>
      <c r="AG998" s="16">
        <v>328</v>
      </c>
      <c r="AH998" s="16">
        <v>60</v>
      </c>
      <c r="AI998" s="16">
        <v>71</v>
      </c>
      <c r="AJ998" s="16">
        <v>139</v>
      </c>
      <c r="AK998" s="16">
        <v>34</v>
      </c>
      <c r="AL998" s="16">
        <v>22</v>
      </c>
      <c r="AM998" s="16">
        <v>218</v>
      </c>
      <c r="AO998" s="16">
        <v>156</v>
      </c>
      <c r="AP998" s="16">
        <v>265</v>
      </c>
      <c r="AQ998" s="16">
        <v>65</v>
      </c>
      <c r="AR998" s="16">
        <v>111</v>
      </c>
      <c r="AS998" s="16">
        <v>220</v>
      </c>
      <c r="AT998" s="16">
        <v>31</v>
      </c>
      <c r="AU998" s="16">
        <v>78</v>
      </c>
      <c r="AV998" s="16">
        <v>82</v>
      </c>
      <c r="AW998" s="16">
        <v>39</v>
      </c>
    </row>
    <row r="999" spans="2:49" ht="72.5" x14ac:dyDescent="0.35">
      <c r="B999" s="17" t="s">
        <v>378</v>
      </c>
      <c r="C999" s="18">
        <v>0.51409261610323798</v>
      </c>
      <c r="D999" s="18">
        <v>0.44689233377753551</v>
      </c>
      <c r="E999" s="18">
        <v>0.49601267989844838</v>
      </c>
      <c r="F999" s="18">
        <v>0.48940698561499379</v>
      </c>
      <c r="G999" s="18">
        <v>0.57483053086369584</v>
      </c>
      <c r="H999" s="18">
        <v>0.54142571400035722</v>
      </c>
      <c r="I999" s="18">
        <v>0.51579934317881937</v>
      </c>
      <c r="K999" s="18">
        <v>0.55593311480919883</v>
      </c>
      <c r="L999" s="18">
        <v>0.47228452834309481</v>
      </c>
      <c r="N999" s="18">
        <v>0.44124445991322181</v>
      </c>
      <c r="O999" s="18">
        <v>0.49224378354212078</v>
      </c>
      <c r="P999" s="18">
        <v>0.5887433696224349</v>
      </c>
      <c r="Q999" s="18">
        <v>0.56007974520038806</v>
      </c>
      <c r="R999" s="18">
        <v>0.58235347701565388</v>
      </c>
      <c r="S999" s="18">
        <v>0.68685040012817833</v>
      </c>
      <c r="T999" s="18">
        <v>0.36376146997125991</v>
      </c>
      <c r="V999" s="18">
        <v>0.54831186980208657</v>
      </c>
      <c r="W999" s="18">
        <v>0.59794063270375897</v>
      </c>
      <c r="X999" s="18">
        <v>0.50913126509206985</v>
      </c>
      <c r="Y999" s="18">
        <v>0.45996311082862568</v>
      </c>
      <c r="Z999" s="18">
        <v>0.51407719509737038</v>
      </c>
      <c r="AA999" s="18">
        <v>0.47379794268094227</v>
      </c>
      <c r="AB999" s="18">
        <v>0.42403110212362038</v>
      </c>
      <c r="AC999" s="18">
        <v>0.29527318191534169</v>
      </c>
      <c r="AD999" s="18">
        <v>0.40516658582086401</v>
      </c>
      <c r="AF999" s="18">
        <v>0.56670286032523387</v>
      </c>
      <c r="AG999" s="18">
        <v>0.63340602663141121</v>
      </c>
      <c r="AH999" s="18">
        <v>0.5618541246703963</v>
      </c>
      <c r="AI999" s="18">
        <v>0.49279983922058063</v>
      </c>
      <c r="AJ999" s="18">
        <v>0.43056660206828568</v>
      </c>
      <c r="AK999" s="18">
        <v>0.34188117400907209</v>
      </c>
      <c r="AL999" s="18">
        <v>0.21378312027804461</v>
      </c>
      <c r="AM999" s="18">
        <v>0.3968158561930698</v>
      </c>
      <c r="AO999" s="18">
        <v>0.58084714607245813</v>
      </c>
      <c r="AP999" s="18">
        <v>0.63214978475198869</v>
      </c>
      <c r="AQ999" s="18">
        <v>0.58352175272110784</v>
      </c>
      <c r="AR999" s="18">
        <v>0.48966595782400069</v>
      </c>
      <c r="AS999" s="18">
        <v>0.44548549307909291</v>
      </c>
      <c r="AT999" s="18">
        <v>0.46253178584449239</v>
      </c>
      <c r="AU999" s="18">
        <v>0.3368018480439196</v>
      </c>
      <c r="AV999" s="18">
        <v>0.38233336967316522</v>
      </c>
      <c r="AW999" s="18">
        <v>0.45860637690974437</v>
      </c>
    </row>
    <row r="1000" spans="2:49" ht="72.5" x14ac:dyDescent="0.35">
      <c r="B1000" s="17" t="s">
        <v>379</v>
      </c>
      <c r="C1000" s="18">
        <v>0.27716660446751529</v>
      </c>
      <c r="D1000" s="18">
        <v>0.34742626077204303</v>
      </c>
      <c r="E1000" s="18">
        <v>0.29731080738522409</v>
      </c>
      <c r="F1000" s="18">
        <v>0.31763163954049939</v>
      </c>
      <c r="G1000" s="18">
        <v>0.23432118267631241</v>
      </c>
      <c r="H1000" s="18">
        <v>0.24907343491933001</v>
      </c>
      <c r="I1000" s="18">
        <v>0.25150818818951992</v>
      </c>
      <c r="K1000" s="18">
        <v>0.28963771377437719</v>
      </c>
      <c r="L1000" s="18">
        <v>0.26469330135762831</v>
      </c>
      <c r="N1000" s="18">
        <v>0.29679028668912139</v>
      </c>
      <c r="O1000" s="18">
        <v>0.28764219652860068</v>
      </c>
      <c r="P1000" s="18">
        <v>0.2199837848528409</v>
      </c>
      <c r="Q1000" s="18">
        <v>0.28928500622669701</v>
      </c>
      <c r="R1000" s="18">
        <v>0.27128417743971273</v>
      </c>
      <c r="S1000" s="18">
        <v>0.20558474260215051</v>
      </c>
      <c r="T1000" s="18">
        <v>0.21678609174071961</v>
      </c>
      <c r="V1000" s="18">
        <v>0.29360479786489402</v>
      </c>
      <c r="W1000" s="18">
        <v>0.25468298408002832</v>
      </c>
      <c r="X1000" s="18">
        <v>0.30432808003980383</v>
      </c>
      <c r="Y1000" s="18">
        <v>0.36819693608909171</v>
      </c>
      <c r="Z1000" s="18">
        <v>0.29623001601965182</v>
      </c>
      <c r="AA1000" s="18">
        <v>0.24428557954570829</v>
      </c>
      <c r="AB1000" s="18">
        <v>0.25070031459900549</v>
      </c>
      <c r="AC1000" s="18">
        <v>0.2677507769623812</v>
      </c>
      <c r="AD1000" s="18">
        <v>0.37103721409819151</v>
      </c>
      <c r="AF1000" s="18">
        <v>0.28082768993741392</v>
      </c>
      <c r="AG1000" s="18">
        <v>0.24549335965731831</v>
      </c>
      <c r="AH1000" s="18">
        <v>0.27811832666160741</v>
      </c>
      <c r="AI1000" s="18">
        <v>0.25808750254939478</v>
      </c>
      <c r="AJ1000" s="18">
        <v>0.37156549221123297</v>
      </c>
      <c r="AK1000" s="18">
        <v>0.29662624177374941</v>
      </c>
      <c r="AL1000" s="18">
        <v>9.0030825039822168E-2</v>
      </c>
      <c r="AM1000" s="18">
        <v>0.28334076904445887</v>
      </c>
      <c r="AO1000" s="18">
        <v>0.25876727237785618</v>
      </c>
      <c r="AP1000" s="18">
        <v>0.2592689277618983</v>
      </c>
      <c r="AQ1000" s="18">
        <v>0.22969466289610571</v>
      </c>
      <c r="AR1000" s="18">
        <v>0.30061625777941292</v>
      </c>
      <c r="AS1000" s="18">
        <v>0.33177922988882919</v>
      </c>
      <c r="AT1000" s="18">
        <v>0.26541083560963891</v>
      </c>
      <c r="AU1000" s="18">
        <v>0.23749469684796179</v>
      </c>
      <c r="AV1000" s="18">
        <v>0.239358599629167</v>
      </c>
      <c r="AW1000" s="18">
        <v>0.34561356326406112</v>
      </c>
    </row>
    <row r="1001" spans="2:49" x14ac:dyDescent="0.35">
      <c r="B1001" s="17" t="s">
        <v>80</v>
      </c>
      <c r="C1001" s="18">
        <v>0.2087407794292466</v>
      </c>
      <c r="D1001" s="18">
        <v>0.20568140545042141</v>
      </c>
      <c r="E1001" s="18">
        <v>0.20667651271632759</v>
      </c>
      <c r="F1001" s="18">
        <v>0.19296137484450671</v>
      </c>
      <c r="G1001" s="18">
        <v>0.19084828645999169</v>
      </c>
      <c r="H1001" s="18">
        <v>0.20950085108031299</v>
      </c>
      <c r="I1001" s="18">
        <v>0.23269246863166079</v>
      </c>
      <c r="K1001" s="18">
        <v>0.15442917141642401</v>
      </c>
      <c r="L1001" s="18">
        <v>0.26302217029927699</v>
      </c>
      <c r="N1001" s="18">
        <v>0.26196525339765692</v>
      </c>
      <c r="O1001" s="18">
        <v>0.22011401992927851</v>
      </c>
      <c r="P1001" s="18">
        <v>0.19127284552472429</v>
      </c>
      <c r="Q1001" s="18">
        <v>0.15063524857291491</v>
      </c>
      <c r="R1001" s="18">
        <v>0.14636234554463329</v>
      </c>
      <c r="S1001" s="18">
        <v>0.1075648572696711</v>
      </c>
      <c r="T1001" s="18">
        <v>0.41945243828802042</v>
      </c>
      <c r="V1001" s="18">
        <v>0.15808333233301941</v>
      </c>
      <c r="W1001" s="18">
        <v>0.14737638321621269</v>
      </c>
      <c r="X1001" s="18">
        <v>0.18654065486812629</v>
      </c>
      <c r="Y1001" s="18">
        <v>0.1718399530822827</v>
      </c>
      <c r="Z1001" s="18">
        <v>0.18969278888297789</v>
      </c>
      <c r="AA1001" s="18">
        <v>0.28191647777334949</v>
      </c>
      <c r="AB1001" s="18">
        <v>0.32526858327737412</v>
      </c>
      <c r="AC1001" s="18">
        <v>0.436976041122277</v>
      </c>
      <c r="AD1001" s="18">
        <v>0.22379620008094481</v>
      </c>
      <c r="AF1001" s="18">
        <v>0.15246944973735219</v>
      </c>
      <c r="AG1001" s="18">
        <v>0.12110061371127059</v>
      </c>
      <c r="AH1001" s="18">
        <v>0.16002754866799621</v>
      </c>
      <c r="AI1001" s="18">
        <v>0.2491126582300244</v>
      </c>
      <c r="AJ1001" s="18">
        <v>0.19786790572048121</v>
      </c>
      <c r="AK1001" s="18">
        <v>0.36149258421717861</v>
      </c>
      <c r="AL1001" s="18">
        <v>0.69618605468213313</v>
      </c>
      <c r="AM1001" s="18">
        <v>0.3198433747624711</v>
      </c>
      <c r="AO1001" s="18">
        <v>0.1603855815496856</v>
      </c>
      <c r="AP1001" s="18">
        <v>0.1085812874861133</v>
      </c>
      <c r="AQ1001" s="18">
        <v>0.18678358438278639</v>
      </c>
      <c r="AR1001" s="18">
        <v>0.20971778439658639</v>
      </c>
      <c r="AS1001" s="18">
        <v>0.22273527703207791</v>
      </c>
      <c r="AT1001" s="18">
        <v>0.27205737854586859</v>
      </c>
      <c r="AU1001" s="18">
        <v>0.42570345510811852</v>
      </c>
      <c r="AV1001" s="18">
        <v>0.37830803069766772</v>
      </c>
      <c r="AW1001" s="18">
        <v>0.19578005982619451</v>
      </c>
    </row>
    <row r="1003" spans="2:49" ht="29" x14ac:dyDescent="0.35">
      <c r="B1003" s="14" t="s">
        <v>115</v>
      </c>
    </row>
    <row r="1004" spans="2:49" ht="43.5" x14ac:dyDescent="0.35">
      <c r="B1004" s="15" t="s">
        <v>103</v>
      </c>
    </row>
    <row r="1005" spans="2:49" x14ac:dyDescent="0.35">
      <c r="B1005" s="11" t="s">
        <v>59</v>
      </c>
      <c r="C1005" s="16">
        <v>988</v>
      </c>
      <c r="D1005" s="16">
        <v>128</v>
      </c>
      <c r="E1005" s="16">
        <v>180</v>
      </c>
      <c r="F1005" s="16">
        <v>170</v>
      </c>
      <c r="G1005" s="16">
        <v>173</v>
      </c>
      <c r="H1005" s="16">
        <v>144</v>
      </c>
      <c r="I1005" s="16">
        <v>193</v>
      </c>
      <c r="K1005" s="16">
        <v>478</v>
      </c>
      <c r="L1005" s="16">
        <v>507</v>
      </c>
      <c r="N1005" s="16">
        <v>240</v>
      </c>
      <c r="O1005" s="16">
        <v>232</v>
      </c>
      <c r="P1005" s="16">
        <v>84</v>
      </c>
      <c r="Q1005" s="16">
        <v>246</v>
      </c>
      <c r="R1005" s="16">
        <v>129</v>
      </c>
      <c r="S1005" s="16">
        <v>21</v>
      </c>
      <c r="T1005" s="16">
        <v>36</v>
      </c>
      <c r="V1005" s="16">
        <v>286</v>
      </c>
      <c r="W1005" s="16">
        <v>293</v>
      </c>
      <c r="X1005" s="16">
        <v>60</v>
      </c>
      <c r="Y1005" s="16">
        <v>33</v>
      </c>
      <c r="Z1005" s="16">
        <v>19</v>
      </c>
      <c r="AA1005" s="16">
        <v>12</v>
      </c>
      <c r="AB1005" s="16">
        <v>210</v>
      </c>
      <c r="AC1005" s="16">
        <v>31</v>
      </c>
      <c r="AD1005" s="16">
        <v>44</v>
      </c>
      <c r="AF1005" s="16">
        <v>174</v>
      </c>
      <c r="AG1005" s="16">
        <v>341</v>
      </c>
      <c r="AH1005" s="16">
        <v>64</v>
      </c>
      <c r="AI1005" s="16">
        <v>50</v>
      </c>
      <c r="AJ1005" s="16">
        <v>128</v>
      </c>
      <c r="AK1005" s="16">
        <v>11</v>
      </c>
      <c r="AL1005" s="16">
        <v>22</v>
      </c>
      <c r="AM1005" s="16">
        <v>198</v>
      </c>
      <c r="AO1005" s="16">
        <v>160</v>
      </c>
      <c r="AP1005" s="16">
        <v>282</v>
      </c>
      <c r="AQ1005" s="16">
        <v>70</v>
      </c>
      <c r="AR1005" s="16">
        <v>94</v>
      </c>
      <c r="AS1005" s="16">
        <v>213</v>
      </c>
      <c r="AT1005" s="16">
        <v>5</v>
      </c>
      <c r="AU1005" s="16">
        <v>61</v>
      </c>
      <c r="AV1005" s="16">
        <v>66</v>
      </c>
      <c r="AW1005" s="16">
        <v>37</v>
      </c>
    </row>
    <row r="1006" spans="2:49" x14ac:dyDescent="0.35">
      <c r="B1006" s="12" t="s">
        <v>60</v>
      </c>
      <c r="C1006" s="16">
        <v>988</v>
      </c>
      <c r="D1006" s="16">
        <v>110</v>
      </c>
      <c r="E1006" s="16">
        <v>175</v>
      </c>
      <c r="F1006" s="16">
        <v>162</v>
      </c>
      <c r="G1006" s="16">
        <v>156</v>
      </c>
      <c r="H1006" s="16">
        <v>161</v>
      </c>
      <c r="I1006" s="16">
        <v>224</v>
      </c>
      <c r="K1006" s="16">
        <v>467</v>
      </c>
      <c r="L1006" s="16">
        <v>518</v>
      </c>
      <c r="N1006" s="16">
        <v>251</v>
      </c>
      <c r="O1006" s="16">
        <v>235</v>
      </c>
      <c r="P1006" s="16">
        <v>89</v>
      </c>
      <c r="Q1006" s="16">
        <v>238</v>
      </c>
      <c r="R1006" s="16">
        <v>122</v>
      </c>
      <c r="S1006" s="16">
        <v>17</v>
      </c>
      <c r="T1006" s="16">
        <v>36</v>
      </c>
      <c r="V1006" s="16">
        <v>303</v>
      </c>
      <c r="W1006" s="16">
        <v>285</v>
      </c>
      <c r="X1006" s="16">
        <v>60</v>
      </c>
      <c r="Y1006" s="16">
        <v>32</v>
      </c>
      <c r="Z1006" s="16">
        <v>21</v>
      </c>
      <c r="AA1006" s="16">
        <v>12</v>
      </c>
      <c r="AB1006" s="16">
        <v>200</v>
      </c>
      <c r="AC1006" s="16">
        <v>30</v>
      </c>
      <c r="AD1006" s="16">
        <v>44</v>
      </c>
      <c r="AF1006" s="16">
        <v>184</v>
      </c>
      <c r="AG1006" s="16">
        <v>332</v>
      </c>
      <c r="AH1006" s="16">
        <v>63</v>
      </c>
      <c r="AI1006" s="16">
        <v>48</v>
      </c>
      <c r="AJ1006" s="16">
        <v>135</v>
      </c>
      <c r="AK1006" s="16">
        <v>10</v>
      </c>
      <c r="AL1006" s="16">
        <v>21</v>
      </c>
      <c r="AM1006" s="16">
        <v>194</v>
      </c>
      <c r="AO1006" s="16">
        <v>165</v>
      </c>
      <c r="AP1006" s="16">
        <v>273</v>
      </c>
      <c r="AQ1006" s="16">
        <v>68</v>
      </c>
      <c r="AR1006" s="16">
        <v>89</v>
      </c>
      <c r="AS1006" s="16">
        <v>225</v>
      </c>
      <c r="AT1006" s="16">
        <v>5</v>
      </c>
      <c r="AU1006" s="16">
        <v>58</v>
      </c>
      <c r="AV1006" s="16">
        <v>68</v>
      </c>
      <c r="AW1006" s="16">
        <v>36</v>
      </c>
    </row>
    <row r="1007" spans="2:49" ht="72.5" x14ac:dyDescent="0.35">
      <c r="B1007" s="17" t="s">
        <v>380</v>
      </c>
      <c r="C1007" s="18">
        <v>0.60628061130584343</v>
      </c>
      <c r="D1007" s="18">
        <v>0.49983371815176281</v>
      </c>
      <c r="E1007" s="18">
        <v>0.56667032998683486</v>
      </c>
      <c r="F1007" s="18">
        <v>0.57115509838720169</v>
      </c>
      <c r="G1007" s="18">
        <v>0.58822014021673907</v>
      </c>
      <c r="H1007" s="18">
        <v>0.61439502077472241</v>
      </c>
      <c r="I1007" s="18">
        <v>0.72176373526812165</v>
      </c>
      <c r="K1007" s="18">
        <v>0.63394006590411811</v>
      </c>
      <c r="L1007" s="18">
        <v>0.58477716575766625</v>
      </c>
      <c r="N1007" s="18">
        <v>0.61029053510010589</v>
      </c>
      <c r="O1007" s="18">
        <v>0.52093756751613318</v>
      </c>
      <c r="P1007" s="18">
        <v>0.6436131774696715</v>
      </c>
      <c r="Q1007" s="18">
        <v>0.61404708567310962</v>
      </c>
      <c r="R1007" s="18">
        <v>0.70405111695640654</v>
      </c>
      <c r="S1007" s="18">
        <v>0.68756595451652425</v>
      </c>
      <c r="T1007" s="18">
        <v>0.62322836105681167</v>
      </c>
      <c r="V1007" s="18">
        <v>0.71271840404492337</v>
      </c>
      <c r="W1007" s="18">
        <v>0.62647275136264902</v>
      </c>
      <c r="X1007" s="18">
        <v>0.60770805115322502</v>
      </c>
      <c r="Y1007" s="18">
        <v>0.40384842245417291</v>
      </c>
      <c r="Z1007" s="18">
        <v>0.5741273931915889</v>
      </c>
      <c r="AA1007" s="18">
        <v>0.46236364382353601</v>
      </c>
      <c r="AB1007" s="18">
        <v>0.5512042058835086</v>
      </c>
      <c r="AC1007" s="18">
        <v>0.29582326979430251</v>
      </c>
      <c r="AD1007" s="18">
        <v>0.40608510338962273</v>
      </c>
      <c r="AF1007" s="18">
        <v>0.73270481570333734</v>
      </c>
      <c r="AG1007" s="18">
        <v>0.64345445805012735</v>
      </c>
      <c r="AH1007" s="18">
        <v>0.50256836010412775</v>
      </c>
      <c r="AI1007" s="18">
        <v>0.52579789448529834</v>
      </c>
      <c r="AJ1007" s="18">
        <v>0.59812791048370229</v>
      </c>
      <c r="AK1007" s="18">
        <v>0.56406878250442816</v>
      </c>
      <c r="AL1007" s="18">
        <v>0.21293830591562729</v>
      </c>
      <c r="AM1007" s="18">
        <v>0.52712935862746346</v>
      </c>
      <c r="AO1007" s="18">
        <v>0.74872895743728229</v>
      </c>
      <c r="AP1007" s="18">
        <v>0.62914656289775406</v>
      </c>
      <c r="AQ1007" s="18">
        <v>0.54368534513780531</v>
      </c>
      <c r="AR1007" s="18">
        <v>0.40670997045951141</v>
      </c>
      <c r="AS1007" s="18">
        <v>0.65218537950330691</v>
      </c>
      <c r="AT1007" s="18">
        <v>0.74949971908292101</v>
      </c>
      <c r="AU1007" s="18">
        <v>0.5473162157005641</v>
      </c>
      <c r="AV1007" s="18">
        <v>0.46957792507688462</v>
      </c>
      <c r="AW1007" s="18">
        <v>0.43867888204423322</v>
      </c>
    </row>
    <row r="1008" spans="2:49" ht="72.5" x14ac:dyDescent="0.35">
      <c r="B1008" s="17" t="s">
        <v>381</v>
      </c>
      <c r="C1008" s="18">
        <v>0.20479484839945619</v>
      </c>
      <c r="D1008" s="18">
        <v>0.25014543778287213</v>
      </c>
      <c r="E1008" s="18">
        <v>0.31166093355316221</v>
      </c>
      <c r="F1008" s="18">
        <v>0.2201998590963406</v>
      </c>
      <c r="G1008" s="18">
        <v>0.1697097738410541</v>
      </c>
      <c r="H1008" s="18">
        <v>0.20230925724542281</v>
      </c>
      <c r="I1008" s="18">
        <v>0.11424535055321661</v>
      </c>
      <c r="K1008" s="18">
        <v>0.21808069497256821</v>
      </c>
      <c r="L1008" s="18">
        <v>0.19189306846335791</v>
      </c>
      <c r="N1008" s="18">
        <v>0.19489975935294401</v>
      </c>
      <c r="O1008" s="18">
        <v>0.2280781251184886</v>
      </c>
      <c r="P1008" s="18">
        <v>0.24144591764227219</v>
      </c>
      <c r="Q1008" s="18">
        <v>0.20789725960394989</v>
      </c>
      <c r="R1008" s="18">
        <v>0.19903778901879871</v>
      </c>
      <c r="S1008" s="18">
        <v>9.1430082304677973E-2</v>
      </c>
      <c r="T1008" s="18">
        <v>8.3258523792016134E-2</v>
      </c>
      <c r="V1008" s="18">
        <v>0.1707242461820192</v>
      </c>
      <c r="W1008" s="18">
        <v>0.21331561558094239</v>
      </c>
      <c r="X1008" s="18">
        <v>0.1841530086391443</v>
      </c>
      <c r="Y1008" s="18">
        <v>0.40091993392409853</v>
      </c>
      <c r="Z1008" s="18">
        <v>0.14810259109537979</v>
      </c>
      <c r="AA1008" s="18">
        <v>0.1922153625086139</v>
      </c>
      <c r="AB1008" s="18">
        <v>0.19903477010625081</v>
      </c>
      <c r="AC1008" s="18">
        <v>0.21577369700522639</v>
      </c>
      <c r="AD1008" s="18">
        <v>0.31784418516956381</v>
      </c>
      <c r="AF1008" s="18">
        <v>0.13525177778687139</v>
      </c>
      <c r="AG1008" s="18">
        <v>0.2049720401668402</v>
      </c>
      <c r="AH1008" s="18">
        <v>0.2847842165730331</v>
      </c>
      <c r="AI1008" s="18">
        <v>0.30023463072733458</v>
      </c>
      <c r="AJ1008" s="18">
        <v>0.23872956892065009</v>
      </c>
      <c r="AK1008" s="18">
        <v>0.32449227596185071</v>
      </c>
      <c r="AL1008" s="18">
        <v>0.2239483517758081</v>
      </c>
      <c r="AM1008" s="18">
        <v>0.18868337047891351</v>
      </c>
      <c r="AO1008" s="18">
        <v>0.13305966769829169</v>
      </c>
      <c r="AP1008" s="18">
        <v>0.21784701223899169</v>
      </c>
      <c r="AQ1008" s="18">
        <v>0.28665562616317708</v>
      </c>
      <c r="AR1008" s="18">
        <v>0.41178697226734201</v>
      </c>
      <c r="AS1008" s="18">
        <v>0.18981436107113361</v>
      </c>
      <c r="AT1008" s="18">
        <v>0.25050028091707899</v>
      </c>
      <c r="AU1008" s="18">
        <v>0.10928269560723031</v>
      </c>
      <c r="AV1008" s="18">
        <v>8.0790990241709854E-2</v>
      </c>
      <c r="AW1008" s="18">
        <v>0.24358664529897889</v>
      </c>
    </row>
    <row r="1009" spans="2:49" x14ac:dyDescent="0.35">
      <c r="B1009" s="17" t="s">
        <v>80</v>
      </c>
      <c r="C1009" s="18">
        <v>0.18892454029470029</v>
      </c>
      <c r="D1009" s="18">
        <v>0.25002084406536518</v>
      </c>
      <c r="E1009" s="18">
        <v>0.1216687364600029</v>
      </c>
      <c r="F1009" s="18">
        <v>0.20864504251645749</v>
      </c>
      <c r="G1009" s="18">
        <v>0.24207008594220669</v>
      </c>
      <c r="H1009" s="18">
        <v>0.18329572197985469</v>
      </c>
      <c r="I1009" s="18">
        <v>0.16399091417866191</v>
      </c>
      <c r="K1009" s="18">
        <v>0.14797923912331359</v>
      </c>
      <c r="L1009" s="18">
        <v>0.22332976577897579</v>
      </c>
      <c r="N1009" s="18">
        <v>0.19480970554695029</v>
      </c>
      <c r="O1009" s="18">
        <v>0.25098430736537819</v>
      </c>
      <c r="P1009" s="18">
        <v>0.1149409048880561</v>
      </c>
      <c r="Q1009" s="18">
        <v>0.17805565472294019</v>
      </c>
      <c r="R1009" s="18">
        <v>9.6911094024794781E-2</v>
      </c>
      <c r="S1009" s="18">
        <v>0.2210039631787975</v>
      </c>
      <c r="T1009" s="18">
        <v>0.29351311515117218</v>
      </c>
      <c r="V1009" s="18">
        <v>0.1165573497730573</v>
      </c>
      <c r="W1009" s="18">
        <v>0.16021163305640859</v>
      </c>
      <c r="X1009" s="18">
        <v>0.2081389402076308</v>
      </c>
      <c r="Y1009" s="18">
        <v>0.1952316436217286</v>
      </c>
      <c r="Z1009" s="18">
        <v>0.27777001571303112</v>
      </c>
      <c r="AA1009" s="18">
        <v>0.34542099366785017</v>
      </c>
      <c r="AB1009" s="18">
        <v>0.24976102401024039</v>
      </c>
      <c r="AC1009" s="18">
        <v>0.48840303320047118</v>
      </c>
      <c r="AD1009" s="18">
        <v>0.27607071144081358</v>
      </c>
      <c r="AF1009" s="18">
        <v>0.13204340650979121</v>
      </c>
      <c r="AG1009" s="18">
        <v>0.15157350178303231</v>
      </c>
      <c r="AH1009" s="18">
        <v>0.21264742332283931</v>
      </c>
      <c r="AI1009" s="18">
        <v>0.17396747478736699</v>
      </c>
      <c r="AJ1009" s="18">
        <v>0.16314252059564779</v>
      </c>
      <c r="AK1009" s="18">
        <v>0.1114389415337214</v>
      </c>
      <c r="AL1009" s="18">
        <v>0.56311334230856469</v>
      </c>
      <c r="AM1009" s="18">
        <v>0.28418727089362322</v>
      </c>
      <c r="AO1009" s="18">
        <v>0.11821137486442609</v>
      </c>
      <c r="AP1009" s="18">
        <v>0.15300642486325411</v>
      </c>
      <c r="AQ1009" s="18">
        <v>0.16965902869901761</v>
      </c>
      <c r="AR1009" s="18">
        <v>0.1815030572731467</v>
      </c>
      <c r="AS1009" s="18">
        <v>0.15800025942555951</v>
      </c>
      <c r="AT1009" s="18">
        <v>0</v>
      </c>
      <c r="AU1009" s="18">
        <v>0.3434010886922057</v>
      </c>
      <c r="AV1009" s="18">
        <v>0.44963108468140561</v>
      </c>
      <c r="AW1009" s="18">
        <v>0.31773447265678778</v>
      </c>
    </row>
    <row r="1011" spans="2:49" ht="145" x14ac:dyDescent="0.35">
      <c r="B1011" s="14" t="s">
        <v>382</v>
      </c>
    </row>
    <row r="1012" spans="2:49" x14ac:dyDescent="0.35">
      <c r="B1012" s="15" t="s">
        <v>18</v>
      </c>
    </row>
    <row r="1013" spans="2:49" x14ac:dyDescent="0.35">
      <c r="B1013" s="11" t="s">
        <v>59</v>
      </c>
      <c r="C1013" s="16">
        <v>2028</v>
      </c>
      <c r="D1013" s="16">
        <v>248</v>
      </c>
      <c r="E1013" s="16">
        <v>354</v>
      </c>
      <c r="F1013" s="16">
        <v>365</v>
      </c>
      <c r="G1013" s="16">
        <v>348</v>
      </c>
      <c r="H1013" s="16">
        <v>295</v>
      </c>
      <c r="I1013" s="16">
        <v>418</v>
      </c>
      <c r="K1013" s="16">
        <v>1004</v>
      </c>
      <c r="L1013" s="16">
        <v>1018</v>
      </c>
      <c r="N1013" s="16">
        <v>515</v>
      </c>
      <c r="O1013" s="16">
        <v>455</v>
      </c>
      <c r="P1013" s="16">
        <v>200</v>
      </c>
      <c r="Q1013" s="16">
        <v>507</v>
      </c>
      <c r="R1013" s="16">
        <v>238</v>
      </c>
      <c r="S1013" s="16">
        <v>44</v>
      </c>
      <c r="T1013" s="16">
        <v>69</v>
      </c>
      <c r="V1013" s="16">
        <v>565</v>
      </c>
      <c r="W1013" s="16">
        <v>604</v>
      </c>
      <c r="X1013" s="16">
        <v>114</v>
      </c>
      <c r="Y1013" s="16">
        <v>70</v>
      </c>
      <c r="Z1013" s="16">
        <v>36</v>
      </c>
      <c r="AA1013" s="16">
        <v>44</v>
      </c>
      <c r="AB1013" s="16">
        <v>442</v>
      </c>
      <c r="AC1013" s="16">
        <v>63</v>
      </c>
      <c r="AD1013" s="16">
        <v>90</v>
      </c>
      <c r="AF1013" s="16">
        <v>336</v>
      </c>
      <c r="AG1013" s="16">
        <v>677</v>
      </c>
      <c r="AH1013" s="16">
        <v>121</v>
      </c>
      <c r="AI1013" s="16">
        <v>125</v>
      </c>
      <c r="AJ1013" s="16">
        <v>261</v>
      </c>
      <c r="AK1013" s="16">
        <v>43</v>
      </c>
      <c r="AL1013" s="16">
        <v>45</v>
      </c>
      <c r="AM1013" s="16">
        <v>420</v>
      </c>
      <c r="AO1013" s="16">
        <v>312</v>
      </c>
      <c r="AP1013" s="16">
        <v>557</v>
      </c>
      <c r="AQ1013" s="16">
        <v>134</v>
      </c>
      <c r="AR1013" s="16">
        <v>212</v>
      </c>
      <c r="AS1013" s="16">
        <v>419</v>
      </c>
      <c r="AT1013" s="16">
        <v>33</v>
      </c>
      <c r="AU1013" s="16">
        <v>137</v>
      </c>
      <c r="AV1013" s="16">
        <v>147</v>
      </c>
      <c r="AW1013" s="16">
        <v>77</v>
      </c>
    </row>
    <row r="1014" spans="2:49" x14ac:dyDescent="0.35">
      <c r="B1014" s="12" t="s">
        <v>60</v>
      </c>
      <c r="C1014" s="16">
        <v>2032</v>
      </c>
      <c r="D1014" s="16">
        <v>215</v>
      </c>
      <c r="E1014" s="16">
        <v>345</v>
      </c>
      <c r="F1014" s="16">
        <v>345</v>
      </c>
      <c r="G1014" s="16">
        <v>314</v>
      </c>
      <c r="H1014" s="16">
        <v>328</v>
      </c>
      <c r="I1014" s="16">
        <v>485</v>
      </c>
      <c r="K1014" s="16">
        <v>981</v>
      </c>
      <c r="L1014" s="16">
        <v>1045</v>
      </c>
      <c r="N1014" s="16">
        <v>540</v>
      </c>
      <c r="O1014" s="16">
        <v>458</v>
      </c>
      <c r="P1014" s="16">
        <v>208</v>
      </c>
      <c r="Q1014" s="16">
        <v>495</v>
      </c>
      <c r="R1014" s="16">
        <v>222</v>
      </c>
      <c r="S1014" s="16">
        <v>37</v>
      </c>
      <c r="T1014" s="16">
        <v>71</v>
      </c>
      <c r="V1014" s="16">
        <v>598</v>
      </c>
      <c r="W1014" s="16">
        <v>590</v>
      </c>
      <c r="X1014" s="16">
        <v>115</v>
      </c>
      <c r="Y1014" s="16">
        <v>67</v>
      </c>
      <c r="Z1014" s="16">
        <v>39</v>
      </c>
      <c r="AA1014" s="16">
        <v>44</v>
      </c>
      <c r="AB1014" s="16">
        <v>427</v>
      </c>
      <c r="AC1014" s="16">
        <v>61</v>
      </c>
      <c r="AD1014" s="16">
        <v>90</v>
      </c>
      <c r="AF1014" s="16">
        <v>355</v>
      </c>
      <c r="AG1014" s="16">
        <v>660</v>
      </c>
      <c r="AH1014" s="16">
        <v>123</v>
      </c>
      <c r="AI1014" s="16">
        <v>120</v>
      </c>
      <c r="AJ1014" s="16">
        <v>274</v>
      </c>
      <c r="AK1014" s="16">
        <v>44</v>
      </c>
      <c r="AL1014" s="16">
        <v>43</v>
      </c>
      <c r="AM1014" s="16">
        <v>413</v>
      </c>
      <c r="AO1014" s="16">
        <v>321</v>
      </c>
      <c r="AP1014" s="16">
        <v>538</v>
      </c>
      <c r="AQ1014" s="16">
        <v>134</v>
      </c>
      <c r="AR1014" s="16">
        <v>200</v>
      </c>
      <c r="AS1014" s="16">
        <v>442</v>
      </c>
      <c r="AT1014" s="16">
        <v>36</v>
      </c>
      <c r="AU1014" s="16">
        <v>136</v>
      </c>
      <c r="AV1014" s="16">
        <v>151</v>
      </c>
      <c r="AW1014" s="16">
        <v>75</v>
      </c>
    </row>
    <row r="1015" spans="2:49" x14ac:dyDescent="0.35">
      <c r="B1015" s="17" t="s">
        <v>104</v>
      </c>
      <c r="C1015" s="18">
        <v>9.0174757159824689E-2</v>
      </c>
      <c r="D1015" s="18">
        <v>0.13038154537545521</v>
      </c>
      <c r="E1015" s="18">
        <v>0.13928946247708379</v>
      </c>
      <c r="F1015" s="18">
        <v>0.1141528630744344</v>
      </c>
      <c r="G1015" s="18">
        <v>7.7504198232461297E-2</v>
      </c>
      <c r="H1015" s="18">
        <v>6.6116213555292902E-2</v>
      </c>
      <c r="I1015" s="18">
        <v>4.4822122333386852E-2</v>
      </c>
      <c r="K1015" s="18">
        <v>0.11082458339825189</v>
      </c>
      <c r="L1015" s="18">
        <v>7.1266061150678503E-2</v>
      </c>
      <c r="N1015" s="18">
        <v>8.3955105213381551E-2</v>
      </c>
      <c r="O1015" s="18">
        <v>7.4117735460384929E-2</v>
      </c>
      <c r="P1015" s="18">
        <v>7.7983596534810171E-2</v>
      </c>
      <c r="Q1015" s="18">
        <v>8.6694872635665596E-2</v>
      </c>
      <c r="R1015" s="18">
        <v>0.11701612353317251</v>
      </c>
      <c r="S1015" s="18">
        <v>0.41155476668857283</v>
      </c>
      <c r="T1015" s="18">
        <v>4.9253123393517333E-2</v>
      </c>
      <c r="V1015" s="18">
        <v>9.0612672063717273E-2</v>
      </c>
      <c r="W1015" s="18">
        <v>0.11091142200967739</v>
      </c>
      <c r="X1015" s="18">
        <v>4.1271353818597777E-2</v>
      </c>
      <c r="Y1015" s="18">
        <v>0.12187563715377051</v>
      </c>
      <c r="Z1015" s="18">
        <v>5.8493846656469388E-2</v>
      </c>
      <c r="AA1015" s="18">
        <v>4.4538088297679787E-2</v>
      </c>
      <c r="AB1015" s="18">
        <v>8.1454280738682286E-2</v>
      </c>
      <c r="AC1015" s="18">
        <v>4.8567348854577773E-2</v>
      </c>
      <c r="AD1015" s="18">
        <v>9.6278776412229164E-2</v>
      </c>
      <c r="AF1015" s="18">
        <v>0.10848239361407</v>
      </c>
      <c r="AG1015" s="18">
        <v>0.110654337443944</v>
      </c>
      <c r="AH1015" s="18">
        <v>7.3372344561959069E-2</v>
      </c>
      <c r="AI1015" s="18">
        <v>0.10391505120527141</v>
      </c>
      <c r="AJ1015" s="18">
        <v>7.9392278373771955E-2</v>
      </c>
      <c r="AK1015" s="18">
        <v>4.7731089927343887E-2</v>
      </c>
      <c r="AL1015" s="18">
        <v>2.332080641927399E-2</v>
      </c>
      <c r="AM1015" s="18">
        <v>6.1335458117377943E-2</v>
      </c>
      <c r="AO1015" s="18">
        <v>0.1178969427141608</v>
      </c>
      <c r="AP1015" s="18">
        <v>0.1128234181470491</v>
      </c>
      <c r="AQ1015" s="18">
        <v>7.5202905269845369E-2</v>
      </c>
      <c r="AR1015" s="18">
        <v>9.1314700634290424E-2</v>
      </c>
      <c r="AS1015" s="18">
        <v>9.0769097967302551E-2</v>
      </c>
      <c r="AT1015" s="18">
        <v>5.8825972383865041E-2</v>
      </c>
      <c r="AU1015" s="18">
        <v>3.6972857997484558E-2</v>
      </c>
      <c r="AV1015" s="18">
        <v>5.4787656627119159E-2</v>
      </c>
      <c r="AW1015" s="18">
        <v>1.135004731929126E-2</v>
      </c>
    </row>
    <row r="1016" spans="2:49" x14ac:dyDescent="0.35">
      <c r="B1016" s="17" t="s">
        <v>318</v>
      </c>
      <c r="C1016" s="18">
        <v>0.24021617223793529</v>
      </c>
      <c r="D1016" s="18">
        <v>0.28927180792126611</v>
      </c>
      <c r="E1016" s="18">
        <v>0.39243950591256688</v>
      </c>
      <c r="F1016" s="18">
        <v>0.2948742693005722</v>
      </c>
      <c r="G1016" s="18">
        <v>0.22012882273468171</v>
      </c>
      <c r="H1016" s="18">
        <v>0.14348253259650651</v>
      </c>
      <c r="I1016" s="18">
        <v>0.14977423876308399</v>
      </c>
      <c r="K1016" s="18">
        <v>0.28570621865509233</v>
      </c>
      <c r="L1016" s="18">
        <v>0.19878188172894201</v>
      </c>
      <c r="N1016" s="18">
        <v>0.19172208079343039</v>
      </c>
      <c r="O1016" s="18">
        <v>0.2436790389170404</v>
      </c>
      <c r="P1016" s="18">
        <v>0.19272109175211391</v>
      </c>
      <c r="Q1016" s="18">
        <v>0.26323705787662249</v>
      </c>
      <c r="R1016" s="18">
        <v>0.37040739815833479</v>
      </c>
      <c r="S1016" s="18">
        <v>0.29370316534567131</v>
      </c>
      <c r="T1016" s="18">
        <v>0.13080428610731251</v>
      </c>
      <c r="V1016" s="18">
        <v>0.2224694024349724</v>
      </c>
      <c r="W1016" s="18">
        <v>0.30464295651517043</v>
      </c>
      <c r="X1016" s="18">
        <v>0.30782283646335518</v>
      </c>
      <c r="Y1016" s="18">
        <v>0.27414859591074098</v>
      </c>
      <c r="Z1016" s="18">
        <v>9.6337696420075461E-2</v>
      </c>
      <c r="AA1016" s="18">
        <v>0.2409456168358606</v>
      </c>
      <c r="AB1016" s="18">
        <v>0.19271902398072979</v>
      </c>
      <c r="AC1016" s="18">
        <v>8.6252805727633414E-2</v>
      </c>
      <c r="AD1016" s="18">
        <v>0.21733456450145561</v>
      </c>
      <c r="AF1016" s="18">
        <v>0.22666939308151879</v>
      </c>
      <c r="AG1016" s="18">
        <v>0.29009101347710697</v>
      </c>
      <c r="AH1016" s="18">
        <v>0.28527623952244191</v>
      </c>
      <c r="AI1016" s="18">
        <v>0.27699440652392998</v>
      </c>
      <c r="AJ1016" s="18">
        <v>0.23563840188373769</v>
      </c>
      <c r="AK1016" s="18">
        <v>0.23461725159573579</v>
      </c>
      <c r="AL1016" s="18">
        <v>7.3480325692482848E-2</v>
      </c>
      <c r="AM1016" s="18">
        <v>0.16899327942887221</v>
      </c>
      <c r="AO1016" s="18">
        <v>0.2394811131968359</v>
      </c>
      <c r="AP1016" s="18">
        <v>0.31378843922429911</v>
      </c>
      <c r="AQ1016" s="18">
        <v>0.27419629745286672</v>
      </c>
      <c r="AR1016" s="18">
        <v>0.26258284315650432</v>
      </c>
      <c r="AS1016" s="18">
        <v>0.2144384057747642</v>
      </c>
      <c r="AT1016" s="18">
        <v>0.31692028505308473</v>
      </c>
      <c r="AU1016" s="18">
        <v>0.1223387697666113</v>
      </c>
      <c r="AV1016" s="18">
        <v>0.10044548923790871</v>
      </c>
      <c r="AW1016" s="18">
        <v>0.20490233765991969</v>
      </c>
    </row>
    <row r="1017" spans="2:49" x14ac:dyDescent="0.35">
      <c r="B1017" s="17" t="s">
        <v>106</v>
      </c>
      <c r="C1017" s="18">
        <v>0.31103798659135828</v>
      </c>
      <c r="D1017" s="18">
        <v>0.26833310471098182</v>
      </c>
      <c r="E1017" s="18">
        <v>0.2417734613667428</v>
      </c>
      <c r="F1017" s="18">
        <v>0.30941453283776432</v>
      </c>
      <c r="G1017" s="18">
        <v>0.32275038881533302</v>
      </c>
      <c r="H1017" s="18">
        <v>0.37226319326772678</v>
      </c>
      <c r="I1017" s="18">
        <v>0.33133561061436528</v>
      </c>
      <c r="K1017" s="18">
        <v>0.29442938056516071</v>
      </c>
      <c r="L1017" s="18">
        <v>0.32509356371616099</v>
      </c>
      <c r="N1017" s="18">
        <v>0.3362673967421077</v>
      </c>
      <c r="O1017" s="18">
        <v>0.29459024844976622</v>
      </c>
      <c r="P1017" s="18">
        <v>0.36031484761044691</v>
      </c>
      <c r="Q1017" s="18">
        <v>0.30703516718287832</v>
      </c>
      <c r="R1017" s="18">
        <v>0.26373064899240972</v>
      </c>
      <c r="S1017" s="18">
        <v>8.8670429831329542E-2</v>
      </c>
      <c r="T1017" s="18">
        <v>0.37271310178176797</v>
      </c>
      <c r="V1017" s="18">
        <v>0.32839178560514259</v>
      </c>
      <c r="W1017" s="18">
        <v>0.29205358464870113</v>
      </c>
      <c r="X1017" s="18">
        <v>0.25079429266963038</v>
      </c>
      <c r="Y1017" s="18">
        <v>0.26397056496330312</v>
      </c>
      <c r="Z1017" s="18">
        <v>0.41746956443833039</v>
      </c>
      <c r="AA1017" s="18">
        <v>0.32016181667870353</v>
      </c>
      <c r="AB1017" s="18">
        <v>0.33026463034728731</v>
      </c>
      <c r="AC1017" s="18">
        <v>0.35908013495631358</v>
      </c>
      <c r="AD1017" s="18">
        <v>0.25695603787799398</v>
      </c>
      <c r="AF1017" s="18">
        <v>0.35020587183691759</v>
      </c>
      <c r="AG1017" s="18">
        <v>0.28700003686574249</v>
      </c>
      <c r="AH1017" s="18">
        <v>0.22433707703162281</v>
      </c>
      <c r="AI1017" s="18">
        <v>0.31126841613593043</v>
      </c>
      <c r="AJ1017" s="18">
        <v>0.30892209516589619</v>
      </c>
      <c r="AK1017" s="18">
        <v>0.35469859523649883</v>
      </c>
      <c r="AL1017" s="18">
        <v>0.45586242905395019</v>
      </c>
      <c r="AM1017" s="18">
        <v>0.32329249653114273</v>
      </c>
      <c r="AO1017" s="18">
        <v>0.30716709308153473</v>
      </c>
      <c r="AP1017" s="18">
        <v>0.27931820469353852</v>
      </c>
      <c r="AQ1017" s="18">
        <v>0.23159403979230561</v>
      </c>
      <c r="AR1017" s="18">
        <v>0.30258603280889179</v>
      </c>
      <c r="AS1017" s="18">
        <v>0.34981286841359932</v>
      </c>
      <c r="AT1017" s="18">
        <v>0.3095537745522669</v>
      </c>
      <c r="AU1017" s="18">
        <v>0.36959991259349911</v>
      </c>
      <c r="AV1017" s="18">
        <v>0.37109405362569348</v>
      </c>
      <c r="AW1017" s="18">
        <v>0.26461017046639612</v>
      </c>
    </row>
    <row r="1018" spans="2:49" x14ac:dyDescent="0.35">
      <c r="B1018" s="17" t="s">
        <v>320</v>
      </c>
      <c r="C1018" s="18">
        <v>0.1112833545519326</v>
      </c>
      <c r="D1018" s="18">
        <v>0.1003174382178202</v>
      </c>
      <c r="E1018" s="18">
        <v>9.286106506914521E-2</v>
      </c>
      <c r="F1018" s="18">
        <v>9.4670436643707556E-2</v>
      </c>
      <c r="G1018" s="18">
        <v>0.1089356307933773</v>
      </c>
      <c r="H1018" s="18">
        <v>0.1378719433950259</v>
      </c>
      <c r="I1018" s="18">
        <v>0.1245883255108272</v>
      </c>
      <c r="K1018" s="18">
        <v>9.7446038749045935E-2</v>
      </c>
      <c r="L1018" s="18">
        <v>0.1248634486662728</v>
      </c>
      <c r="N1018" s="18">
        <v>0.13285824609664071</v>
      </c>
      <c r="O1018" s="18">
        <v>0.1030157978683198</v>
      </c>
      <c r="P1018" s="18">
        <v>7.810855567915112E-2</v>
      </c>
      <c r="Q1018" s="18">
        <v>0.1180855621440474</v>
      </c>
      <c r="R1018" s="18">
        <v>9.3427564154189499E-2</v>
      </c>
      <c r="S1018" s="18">
        <v>1.8828082477884239E-2</v>
      </c>
      <c r="T1018" s="18">
        <v>0.15467859582940649</v>
      </c>
      <c r="V1018" s="18">
        <v>0.1182324773352416</v>
      </c>
      <c r="W1018" s="18">
        <v>0.1167686921205105</v>
      </c>
      <c r="X1018" s="18">
        <v>9.1138219067751311E-2</v>
      </c>
      <c r="Y1018" s="18">
        <v>0.12938617113918871</v>
      </c>
      <c r="Z1018" s="18">
        <v>0.15647750961168261</v>
      </c>
      <c r="AA1018" s="18">
        <v>8.8961900039172148E-2</v>
      </c>
      <c r="AB1018" s="18">
        <v>9.9139626225721228E-2</v>
      </c>
      <c r="AC1018" s="18">
        <v>0.1046971952758553</v>
      </c>
      <c r="AD1018" s="18">
        <v>9.4860360646064457E-2</v>
      </c>
      <c r="AF1018" s="18">
        <v>0.1089039537675458</v>
      </c>
      <c r="AG1018" s="18">
        <v>0.1409482698228566</v>
      </c>
      <c r="AH1018" s="18">
        <v>0.1097769591128463</v>
      </c>
      <c r="AI1018" s="18">
        <v>8.3132801128888295E-2</v>
      </c>
      <c r="AJ1018" s="18">
        <v>0.11821770983694831</v>
      </c>
      <c r="AK1018" s="18">
        <v>4.3069692116455248E-2</v>
      </c>
      <c r="AL1018" s="18">
        <v>2.4388915650299259E-2</v>
      </c>
      <c r="AM1018" s="18">
        <v>8.619140560694058E-2</v>
      </c>
      <c r="AO1018" s="18">
        <v>0.10251256516205259</v>
      </c>
      <c r="AP1018" s="18">
        <v>0.1303947531462081</v>
      </c>
      <c r="AQ1018" s="18">
        <v>0.14549441172303071</v>
      </c>
      <c r="AR1018" s="18">
        <v>0.1170116141794854</v>
      </c>
      <c r="AS1018" s="18">
        <v>0.11390930447605579</v>
      </c>
      <c r="AT1018" s="18">
        <v>5.3081053101465513E-2</v>
      </c>
      <c r="AU1018" s="18">
        <v>8.569462074526088E-2</v>
      </c>
      <c r="AV1018" s="18">
        <v>5.2838852357987423E-2</v>
      </c>
      <c r="AW1018" s="18">
        <v>0.1113365499378247</v>
      </c>
    </row>
    <row r="1019" spans="2:49" x14ac:dyDescent="0.35">
      <c r="B1019" s="17" t="s">
        <v>108</v>
      </c>
      <c r="C1019" s="18">
        <v>0.1176366798450979</v>
      </c>
      <c r="D1019" s="18">
        <v>0.12551541507811259</v>
      </c>
      <c r="E1019" s="18">
        <v>6.812470625416818E-2</v>
      </c>
      <c r="F1019" s="18">
        <v>6.4307891941785489E-2</v>
      </c>
      <c r="G1019" s="18">
        <v>0.12739654896456981</v>
      </c>
      <c r="H1019" s="18">
        <v>0.1595700483831721</v>
      </c>
      <c r="I1019" s="18">
        <v>0.1526272989852655</v>
      </c>
      <c r="K1019" s="18">
        <v>0.1127748591492263</v>
      </c>
      <c r="L1019" s="18">
        <v>0.12179173305763739</v>
      </c>
      <c r="N1019" s="18">
        <v>0.13681421824615139</v>
      </c>
      <c r="O1019" s="18">
        <v>0.14155612638110049</v>
      </c>
      <c r="P1019" s="18">
        <v>0.14823275285672799</v>
      </c>
      <c r="Q1019" s="18">
        <v>9.3533941492059264E-2</v>
      </c>
      <c r="R1019" s="18">
        <v>6.0267456840493887E-2</v>
      </c>
      <c r="S1019" s="18">
        <v>2.1888815707371889E-2</v>
      </c>
      <c r="T1019" s="18">
        <v>0.1247437171130158</v>
      </c>
      <c r="V1019" s="18">
        <v>0.1214557049274748</v>
      </c>
      <c r="W1019" s="18">
        <v>6.9854799592539332E-2</v>
      </c>
      <c r="X1019" s="18">
        <v>0.1262039943435663</v>
      </c>
      <c r="Y1019" s="18">
        <v>0.12370313055157491</v>
      </c>
      <c r="Z1019" s="18">
        <v>0.20538999650167419</v>
      </c>
      <c r="AA1019" s="18">
        <v>0.18799982201347951</v>
      </c>
      <c r="AB1019" s="18">
        <v>0.1352994909473374</v>
      </c>
      <c r="AC1019" s="18">
        <v>0.1217850822201022</v>
      </c>
      <c r="AD1019" s="18">
        <v>0.2300230580434322</v>
      </c>
      <c r="AF1019" s="18">
        <v>8.6251601838721076E-2</v>
      </c>
      <c r="AG1019" s="18">
        <v>7.5446251699493899E-2</v>
      </c>
      <c r="AH1019" s="18">
        <v>0.15204059412293999</v>
      </c>
      <c r="AI1019" s="18">
        <v>0.1094749427604535</v>
      </c>
      <c r="AJ1019" s="18">
        <v>0.1794541915127541</v>
      </c>
      <c r="AK1019" s="18">
        <v>0.15409600759667799</v>
      </c>
      <c r="AL1019" s="18">
        <v>9.7278428247226184E-2</v>
      </c>
      <c r="AM1019" s="18">
        <v>0.1614113301307093</v>
      </c>
      <c r="AO1019" s="18">
        <v>9.4888921571156748E-2</v>
      </c>
      <c r="AP1019" s="18">
        <v>6.701284481460415E-2</v>
      </c>
      <c r="AQ1019" s="18">
        <v>0.16935362858579511</v>
      </c>
      <c r="AR1019" s="18">
        <v>0.1227071951808482</v>
      </c>
      <c r="AS1019" s="18">
        <v>0.14499646081753539</v>
      </c>
      <c r="AT1019" s="18">
        <v>0.16920228258445719</v>
      </c>
      <c r="AU1019" s="18">
        <v>0.1766784063474322</v>
      </c>
      <c r="AV1019" s="18">
        <v>7.5860452768770306E-2</v>
      </c>
      <c r="AW1019" s="18">
        <v>0.2640172696615079</v>
      </c>
    </row>
    <row r="1020" spans="2:49" x14ac:dyDescent="0.35">
      <c r="B1020" s="17" t="s">
        <v>80</v>
      </c>
      <c r="C1020" s="18">
        <v>0.12965104961385121</v>
      </c>
      <c r="D1020" s="18">
        <v>8.6180688696363972E-2</v>
      </c>
      <c r="E1020" s="18">
        <v>6.5511798920293074E-2</v>
      </c>
      <c r="F1020" s="18">
        <v>0.1225800062017358</v>
      </c>
      <c r="G1020" s="18">
        <v>0.14328441045957699</v>
      </c>
      <c r="H1020" s="18">
        <v>0.1206960688022755</v>
      </c>
      <c r="I1020" s="18">
        <v>0.19685240379307101</v>
      </c>
      <c r="K1020" s="18">
        <v>9.8818919483222883E-2</v>
      </c>
      <c r="L1020" s="18">
        <v>0.15820331168030821</v>
      </c>
      <c r="N1020" s="18">
        <v>0.1183829529082881</v>
      </c>
      <c r="O1020" s="18">
        <v>0.14304105292338809</v>
      </c>
      <c r="P1020" s="18">
        <v>0.1426391555667498</v>
      </c>
      <c r="Q1020" s="18">
        <v>0.13141339866872659</v>
      </c>
      <c r="R1020" s="18">
        <v>9.5150808321399619E-2</v>
      </c>
      <c r="S1020" s="18">
        <v>0.16535473994917019</v>
      </c>
      <c r="T1020" s="18">
        <v>0.16780717577497989</v>
      </c>
      <c r="V1020" s="18">
        <v>0.11883795763345111</v>
      </c>
      <c r="W1020" s="18">
        <v>0.1057685451134015</v>
      </c>
      <c r="X1020" s="18">
        <v>0.1827693036370989</v>
      </c>
      <c r="Y1020" s="18">
        <v>8.6915900281421876E-2</v>
      </c>
      <c r="Z1020" s="18">
        <v>6.5831386371767928E-2</v>
      </c>
      <c r="AA1020" s="18">
        <v>0.1173927561351046</v>
      </c>
      <c r="AB1020" s="18">
        <v>0.16112294776024211</v>
      </c>
      <c r="AC1020" s="18">
        <v>0.27961743296551739</v>
      </c>
      <c r="AD1020" s="18">
        <v>0.10454720251882441</v>
      </c>
      <c r="AF1020" s="18">
        <v>0.1194867858612267</v>
      </c>
      <c r="AG1020" s="18">
        <v>9.5860090690855979E-2</v>
      </c>
      <c r="AH1020" s="18">
        <v>0.15519678564818989</v>
      </c>
      <c r="AI1020" s="18">
        <v>0.11521438224552651</v>
      </c>
      <c r="AJ1020" s="18">
        <v>7.837532322689171E-2</v>
      </c>
      <c r="AK1020" s="18">
        <v>0.16578736352728829</v>
      </c>
      <c r="AL1020" s="18">
        <v>0.32566909493676749</v>
      </c>
      <c r="AM1020" s="18">
        <v>0.19877603018495729</v>
      </c>
      <c r="AO1020" s="18">
        <v>0.13805336427425929</v>
      </c>
      <c r="AP1020" s="18">
        <v>9.6662339974301167E-2</v>
      </c>
      <c r="AQ1020" s="18">
        <v>0.1041587171761566</v>
      </c>
      <c r="AR1020" s="18">
        <v>0.1037976140399799</v>
      </c>
      <c r="AS1020" s="18">
        <v>8.6073862550742716E-2</v>
      </c>
      <c r="AT1020" s="18">
        <v>9.2416632324860845E-2</v>
      </c>
      <c r="AU1020" s="18">
        <v>0.208715432549712</v>
      </c>
      <c r="AV1020" s="18">
        <v>0.34497349538252081</v>
      </c>
      <c r="AW1020" s="18">
        <v>0.14378362495506031</v>
      </c>
    </row>
    <row r="1022" spans="2:49" ht="29" x14ac:dyDescent="0.35">
      <c r="B1022" s="14" t="s">
        <v>115</v>
      </c>
    </row>
    <row r="1023" spans="2:49" x14ac:dyDescent="0.35">
      <c r="B1023" s="15" t="s">
        <v>18</v>
      </c>
    </row>
    <row r="1024" spans="2:49" x14ac:dyDescent="0.35">
      <c r="B1024" s="11" t="s">
        <v>59</v>
      </c>
      <c r="C1024" s="16">
        <v>2028</v>
      </c>
      <c r="D1024" s="16">
        <v>248</v>
      </c>
      <c r="E1024" s="16">
        <v>354</v>
      </c>
      <c r="F1024" s="16">
        <v>365</v>
      </c>
      <c r="G1024" s="16">
        <v>348</v>
      </c>
      <c r="H1024" s="16">
        <v>295</v>
      </c>
      <c r="I1024" s="16">
        <v>418</v>
      </c>
      <c r="K1024" s="16">
        <v>1004</v>
      </c>
      <c r="L1024" s="16">
        <v>1018</v>
      </c>
      <c r="N1024" s="16">
        <v>515</v>
      </c>
      <c r="O1024" s="16">
        <v>455</v>
      </c>
      <c r="P1024" s="16">
        <v>200</v>
      </c>
      <c r="Q1024" s="16">
        <v>507</v>
      </c>
      <c r="R1024" s="16">
        <v>238</v>
      </c>
      <c r="S1024" s="16">
        <v>44</v>
      </c>
      <c r="T1024" s="16">
        <v>69</v>
      </c>
      <c r="V1024" s="16">
        <v>565</v>
      </c>
      <c r="W1024" s="16">
        <v>604</v>
      </c>
      <c r="X1024" s="16">
        <v>114</v>
      </c>
      <c r="Y1024" s="16">
        <v>70</v>
      </c>
      <c r="Z1024" s="16">
        <v>36</v>
      </c>
      <c r="AA1024" s="16">
        <v>44</v>
      </c>
      <c r="AB1024" s="16">
        <v>442</v>
      </c>
      <c r="AC1024" s="16">
        <v>63</v>
      </c>
      <c r="AD1024" s="16">
        <v>90</v>
      </c>
      <c r="AF1024" s="16">
        <v>336</v>
      </c>
      <c r="AG1024" s="16">
        <v>677</v>
      </c>
      <c r="AH1024" s="16">
        <v>121</v>
      </c>
      <c r="AI1024" s="16">
        <v>125</v>
      </c>
      <c r="AJ1024" s="16">
        <v>261</v>
      </c>
      <c r="AK1024" s="16">
        <v>43</v>
      </c>
      <c r="AL1024" s="16">
        <v>45</v>
      </c>
      <c r="AM1024" s="16">
        <v>420</v>
      </c>
      <c r="AO1024" s="16">
        <v>312</v>
      </c>
      <c r="AP1024" s="16">
        <v>557</v>
      </c>
      <c r="AQ1024" s="16">
        <v>134</v>
      </c>
      <c r="AR1024" s="16">
        <v>212</v>
      </c>
      <c r="AS1024" s="16">
        <v>419</v>
      </c>
      <c r="AT1024" s="16">
        <v>33</v>
      </c>
      <c r="AU1024" s="16">
        <v>137</v>
      </c>
      <c r="AV1024" s="16">
        <v>147</v>
      </c>
      <c r="AW1024" s="16">
        <v>77</v>
      </c>
    </row>
    <row r="1025" spans="2:49" x14ac:dyDescent="0.35">
      <c r="B1025" s="12" t="s">
        <v>60</v>
      </c>
      <c r="C1025" s="16">
        <v>2032</v>
      </c>
      <c r="D1025" s="16">
        <v>215</v>
      </c>
      <c r="E1025" s="16">
        <v>345</v>
      </c>
      <c r="F1025" s="16">
        <v>345</v>
      </c>
      <c r="G1025" s="16">
        <v>314</v>
      </c>
      <c r="H1025" s="16">
        <v>328</v>
      </c>
      <c r="I1025" s="16">
        <v>485</v>
      </c>
      <c r="K1025" s="16">
        <v>981</v>
      </c>
      <c r="L1025" s="16">
        <v>1045</v>
      </c>
      <c r="N1025" s="16">
        <v>540</v>
      </c>
      <c r="O1025" s="16">
        <v>458</v>
      </c>
      <c r="P1025" s="16">
        <v>208</v>
      </c>
      <c r="Q1025" s="16">
        <v>495</v>
      </c>
      <c r="R1025" s="16">
        <v>222</v>
      </c>
      <c r="S1025" s="16">
        <v>37</v>
      </c>
      <c r="T1025" s="16">
        <v>71</v>
      </c>
      <c r="V1025" s="16">
        <v>598</v>
      </c>
      <c r="W1025" s="16">
        <v>590</v>
      </c>
      <c r="X1025" s="16">
        <v>115</v>
      </c>
      <c r="Y1025" s="16">
        <v>67</v>
      </c>
      <c r="Z1025" s="16">
        <v>39</v>
      </c>
      <c r="AA1025" s="16">
        <v>44</v>
      </c>
      <c r="AB1025" s="16">
        <v>427</v>
      </c>
      <c r="AC1025" s="16">
        <v>61</v>
      </c>
      <c r="AD1025" s="16">
        <v>90</v>
      </c>
      <c r="AF1025" s="16">
        <v>355</v>
      </c>
      <c r="AG1025" s="16">
        <v>660</v>
      </c>
      <c r="AH1025" s="16">
        <v>123</v>
      </c>
      <c r="AI1025" s="16">
        <v>120</v>
      </c>
      <c r="AJ1025" s="16">
        <v>274</v>
      </c>
      <c r="AK1025" s="16">
        <v>44</v>
      </c>
      <c r="AL1025" s="16">
        <v>43</v>
      </c>
      <c r="AM1025" s="16">
        <v>413</v>
      </c>
      <c r="AO1025" s="16">
        <v>321</v>
      </c>
      <c r="AP1025" s="16">
        <v>538</v>
      </c>
      <c r="AQ1025" s="16">
        <v>134</v>
      </c>
      <c r="AR1025" s="16">
        <v>200</v>
      </c>
      <c r="AS1025" s="16">
        <v>442</v>
      </c>
      <c r="AT1025" s="16">
        <v>36</v>
      </c>
      <c r="AU1025" s="16">
        <v>136</v>
      </c>
      <c r="AV1025" s="16">
        <v>151</v>
      </c>
      <c r="AW1025" s="16">
        <v>75</v>
      </c>
    </row>
    <row r="1026" spans="2:49" ht="58" x14ac:dyDescent="0.35">
      <c r="B1026" s="17" t="s">
        <v>383</v>
      </c>
      <c r="C1026" s="18">
        <v>0.26493968770000309</v>
      </c>
      <c r="D1026" s="18">
        <v>0.31842723084523888</v>
      </c>
      <c r="E1026" s="18">
        <v>0.38340176251490887</v>
      </c>
      <c r="F1026" s="18">
        <v>0.36397362655108378</v>
      </c>
      <c r="G1026" s="18">
        <v>0.22950121664659451</v>
      </c>
      <c r="H1026" s="18">
        <v>0.2118266365524655</v>
      </c>
      <c r="I1026" s="18">
        <v>0.14530914502250711</v>
      </c>
      <c r="K1026" s="18">
        <v>0.31329809044741791</v>
      </c>
      <c r="L1026" s="18">
        <v>0.22020326252732231</v>
      </c>
      <c r="N1026" s="18">
        <v>0.25158408631799062</v>
      </c>
      <c r="O1026" s="18">
        <v>0.25675127498556199</v>
      </c>
      <c r="P1026" s="18">
        <v>0.23137656099813869</v>
      </c>
      <c r="Q1026" s="18">
        <v>0.28885351214048971</v>
      </c>
      <c r="R1026" s="18">
        <v>0.30291679495011292</v>
      </c>
      <c r="S1026" s="18">
        <v>0.43804564928535838</v>
      </c>
      <c r="T1026" s="18">
        <v>0.1417303610675566</v>
      </c>
      <c r="V1026" s="18">
        <v>0.2427723127483018</v>
      </c>
      <c r="W1026" s="18">
        <v>0.30478156007368401</v>
      </c>
      <c r="X1026" s="18">
        <v>0.28070065249206272</v>
      </c>
      <c r="Y1026" s="18">
        <v>0.39333381335804202</v>
      </c>
      <c r="Z1026" s="18">
        <v>0.30102569322628892</v>
      </c>
      <c r="AA1026" s="18">
        <v>0.14900235221144931</v>
      </c>
      <c r="AB1026" s="18">
        <v>0.24906301723232521</v>
      </c>
      <c r="AC1026" s="18">
        <v>0.1816067453106692</v>
      </c>
      <c r="AD1026" s="18">
        <v>0.2097649567097355</v>
      </c>
      <c r="AF1026" s="18">
        <v>0.27343249043715462</v>
      </c>
      <c r="AG1026" s="18">
        <v>0.3179718377805088</v>
      </c>
      <c r="AH1026" s="18">
        <v>0.2614592535570115</v>
      </c>
      <c r="AI1026" s="18">
        <v>0.30877613367676571</v>
      </c>
      <c r="AJ1026" s="18">
        <v>0.2281237591611443</v>
      </c>
      <c r="AK1026" s="18">
        <v>0.18105864812768191</v>
      </c>
      <c r="AL1026" s="18">
        <v>8.738213728258723E-2</v>
      </c>
      <c r="AM1026" s="18">
        <v>0.21300488059326719</v>
      </c>
      <c r="AO1026" s="18">
        <v>0.27244564695898549</v>
      </c>
      <c r="AP1026" s="18">
        <v>0.30247463497726851</v>
      </c>
      <c r="AQ1026" s="18">
        <v>0.29372322402254281</v>
      </c>
      <c r="AR1026" s="18">
        <v>0.34293313472296638</v>
      </c>
      <c r="AS1026" s="18">
        <v>0.24160713689138821</v>
      </c>
      <c r="AT1026" s="18">
        <v>0.22199655950830721</v>
      </c>
      <c r="AU1026" s="18">
        <v>0.21436876334995689</v>
      </c>
      <c r="AV1026" s="18">
        <v>0.14964458016035059</v>
      </c>
      <c r="AW1026" s="18">
        <v>0.18533812703344851</v>
      </c>
    </row>
    <row r="1027" spans="2:49" ht="58" x14ac:dyDescent="0.35">
      <c r="B1027" s="17" t="s">
        <v>384</v>
      </c>
      <c r="C1027" s="18">
        <v>0.38544390162944159</v>
      </c>
      <c r="D1027" s="18">
        <v>0.39185762163207122</v>
      </c>
      <c r="E1027" s="18">
        <v>0.37401261865584778</v>
      </c>
      <c r="F1027" s="18">
        <v>0.33389955772245689</v>
      </c>
      <c r="G1027" s="18">
        <v>0.39336547541454131</v>
      </c>
      <c r="H1027" s="18">
        <v>0.38468800811513187</v>
      </c>
      <c r="I1027" s="18">
        <v>0.42284265349997602</v>
      </c>
      <c r="K1027" s="18">
        <v>0.39450645532519057</v>
      </c>
      <c r="L1027" s="18">
        <v>0.37897745565521312</v>
      </c>
      <c r="N1027" s="18">
        <v>0.36075887719050082</v>
      </c>
      <c r="O1027" s="18">
        <v>0.36813122337392029</v>
      </c>
      <c r="P1027" s="18">
        <v>0.4183880398138014</v>
      </c>
      <c r="Q1027" s="18">
        <v>0.40126749867554562</v>
      </c>
      <c r="R1027" s="18">
        <v>0.43868231354447862</v>
      </c>
      <c r="S1027" s="18">
        <v>0.35373868105871908</v>
      </c>
      <c r="T1027" s="18">
        <v>0.32814764619185299</v>
      </c>
      <c r="V1027" s="18">
        <v>0.41063154987284778</v>
      </c>
      <c r="W1027" s="18">
        <v>0.4204664935232818</v>
      </c>
      <c r="X1027" s="18">
        <v>0.386444048955911</v>
      </c>
      <c r="Y1027" s="18">
        <v>0.30483375794682788</v>
      </c>
      <c r="Z1027" s="18">
        <v>0.29679965119784912</v>
      </c>
      <c r="AA1027" s="18">
        <v>0.41672213639700662</v>
      </c>
      <c r="AB1027" s="18">
        <v>0.33919715393549332</v>
      </c>
      <c r="AC1027" s="18">
        <v>0.23622316405058691</v>
      </c>
      <c r="AD1027" s="18">
        <v>0.39112296719098111</v>
      </c>
      <c r="AF1027" s="18">
        <v>0.41435843786430337</v>
      </c>
      <c r="AG1027" s="18">
        <v>0.42575835234761211</v>
      </c>
      <c r="AH1027" s="18">
        <v>0.36436550769897552</v>
      </c>
      <c r="AI1027" s="18">
        <v>0.32229318960404979</v>
      </c>
      <c r="AJ1027" s="18">
        <v>0.42070871669614079</v>
      </c>
      <c r="AK1027" s="18">
        <v>0.39492356518156202</v>
      </c>
      <c r="AL1027" s="18">
        <v>0.20127744532893971</v>
      </c>
      <c r="AM1027" s="18">
        <v>0.31541745915092512</v>
      </c>
      <c r="AO1027" s="18">
        <v>0.41639572076358861</v>
      </c>
      <c r="AP1027" s="18">
        <v>0.4417838287768176</v>
      </c>
      <c r="AQ1027" s="18">
        <v>0.38499861137129621</v>
      </c>
      <c r="AR1027" s="18">
        <v>0.28938809250739922</v>
      </c>
      <c r="AS1027" s="18">
        <v>0.426329900586779</v>
      </c>
      <c r="AT1027" s="18">
        <v>0.47476414777145842</v>
      </c>
      <c r="AU1027" s="18">
        <v>0.24268426177005811</v>
      </c>
      <c r="AV1027" s="18">
        <v>0.23836052256458201</v>
      </c>
      <c r="AW1027" s="18">
        <v>0.37584662556238307</v>
      </c>
    </row>
    <row r="1028" spans="2:49" x14ac:dyDescent="0.35">
      <c r="B1028" s="17" t="s">
        <v>80</v>
      </c>
      <c r="C1028" s="18">
        <v>0.34961641067055532</v>
      </c>
      <c r="D1028" s="18">
        <v>0.28971514752268979</v>
      </c>
      <c r="E1028" s="18">
        <v>0.24258561882924329</v>
      </c>
      <c r="F1028" s="18">
        <v>0.30212681572645922</v>
      </c>
      <c r="G1028" s="18">
        <v>0.37713330793886429</v>
      </c>
      <c r="H1028" s="18">
        <v>0.40348535533240232</v>
      </c>
      <c r="I1028" s="18">
        <v>0.43184820147751679</v>
      </c>
      <c r="K1028" s="18">
        <v>0.29219545422739152</v>
      </c>
      <c r="L1028" s="18">
        <v>0.40081928181746462</v>
      </c>
      <c r="N1028" s="18">
        <v>0.38765703649150862</v>
      </c>
      <c r="O1028" s="18">
        <v>0.37511750164051749</v>
      </c>
      <c r="P1028" s="18">
        <v>0.35023539918805968</v>
      </c>
      <c r="Q1028" s="18">
        <v>0.30987898918396461</v>
      </c>
      <c r="R1028" s="18">
        <v>0.25840089150540863</v>
      </c>
      <c r="S1028" s="18">
        <v>0.20821566965592231</v>
      </c>
      <c r="T1028" s="18">
        <v>0.53012199274059058</v>
      </c>
      <c r="V1028" s="18">
        <v>0.34659613737885042</v>
      </c>
      <c r="W1028" s="18">
        <v>0.27475194640303419</v>
      </c>
      <c r="X1028" s="18">
        <v>0.33285529855202622</v>
      </c>
      <c r="Y1028" s="18">
        <v>0.30183242869513022</v>
      </c>
      <c r="Z1028" s="18">
        <v>0.40217465557586207</v>
      </c>
      <c r="AA1028" s="18">
        <v>0.4342755113915443</v>
      </c>
      <c r="AB1028" s="18">
        <v>0.41173982883218169</v>
      </c>
      <c r="AC1028" s="18">
        <v>0.5821700906387437</v>
      </c>
      <c r="AD1028" s="18">
        <v>0.39911207609928351</v>
      </c>
      <c r="AF1028" s="18">
        <v>0.31220907169854212</v>
      </c>
      <c r="AG1028" s="18">
        <v>0.25626980987187908</v>
      </c>
      <c r="AH1028" s="18">
        <v>0.37417523874401282</v>
      </c>
      <c r="AI1028" s="18">
        <v>0.36893067671918439</v>
      </c>
      <c r="AJ1028" s="18">
        <v>0.35116752414271502</v>
      </c>
      <c r="AK1028" s="18">
        <v>0.42401778669075618</v>
      </c>
      <c r="AL1028" s="18">
        <v>0.71134041738847298</v>
      </c>
      <c r="AM1028" s="18">
        <v>0.47157766025580761</v>
      </c>
      <c r="AO1028" s="18">
        <v>0.31115863227742602</v>
      </c>
      <c r="AP1028" s="18">
        <v>0.25574153624591411</v>
      </c>
      <c r="AQ1028" s="18">
        <v>0.32127816460616088</v>
      </c>
      <c r="AR1028" s="18">
        <v>0.36767877276963429</v>
      </c>
      <c r="AS1028" s="18">
        <v>0.33206296252183293</v>
      </c>
      <c r="AT1028" s="18">
        <v>0.30323929272023448</v>
      </c>
      <c r="AU1028" s="18">
        <v>0.54294697487998511</v>
      </c>
      <c r="AV1028" s="18">
        <v>0.61199489727506751</v>
      </c>
      <c r="AW1028" s="18">
        <v>0.43881524740416811</v>
      </c>
    </row>
    <row r="1030" spans="2:49" ht="101.5" x14ac:dyDescent="0.35">
      <c r="B1030" s="14" t="s">
        <v>385</v>
      </c>
    </row>
    <row r="1031" spans="2:49" x14ac:dyDescent="0.35">
      <c r="B1031" s="15" t="s">
        <v>18</v>
      </c>
    </row>
    <row r="1032" spans="2:49" x14ac:dyDescent="0.35">
      <c r="B1032" s="11" t="s">
        <v>59</v>
      </c>
      <c r="C1032" s="16">
        <v>2028</v>
      </c>
      <c r="D1032" s="16">
        <v>248</v>
      </c>
      <c r="E1032" s="16">
        <v>354</v>
      </c>
      <c r="F1032" s="16">
        <v>365</v>
      </c>
      <c r="G1032" s="16">
        <v>348</v>
      </c>
      <c r="H1032" s="16">
        <v>295</v>
      </c>
      <c r="I1032" s="16">
        <v>418</v>
      </c>
      <c r="K1032" s="16">
        <v>1004</v>
      </c>
      <c r="L1032" s="16">
        <v>1018</v>
      </c>
      <c r="N1032" s="16">
        <v>515</v>
      </c>
      <c r="O1032" s="16">
        <v>455</v>
      </c>
      <c r="P1032" s="16">
        <v>200</v>
      </c>
      <c r="Q1032" s="16">
        <v>507</v>
      </c>
      <c r="R1032" s="16">
        <v>238</v>
      </c>
      <c r="S1032" s="16">
        <v>44</v>
      </c>
      <c r="T1032" s="16">
        <v>69</v>
      </c>
      <c r="V1032" s="16">
        <v>565</v>
      </c>
      <c r="W1032" s="16">
        <v>604</v>
      </c>
      <c r="X1032" s="16">
        <v>114</v>
      </c>
      <c r="Y1032" s="16">
        <v>70</v>
      </c>
      <c r="Z1032" s="16">
        <v>36</v>
      </c>
      <c r="AA1032" s="16">
        <v>44</v>
      </c>
      <c r="AB1032" s="16">
        <v>442</v>
      </c>
      <c r="AC1032" s="16">
        <v>63</v>
      </c>
      <c r="AD1032" s="16">
        <v>90</v>
      </c>
      <c r="AF1032" s="16">
        <v>336</v>
      </c>
      <c r="AG1032" s="16">
        <v>677</v>
      </c>
      <c r="AH1032" s="16">
        <v>121</v>
      </c>
      <c r="AI1032" s="16">
        <v>125</v>
      </c>
      <c r="AJ1032" s="16">
        <v>261</v>
      </c>
      <c r="AK1032" s="16">
        <v>43</v>
      </c>
      <c r="AL1032" s="16">
        <v>45</v>
      </c>
      <c r="AM1032" s="16">
        <v>420</v>
      </c>
      <c r="AO1032" s="16">
        <v>312</v>
      </c>
      <c r="AP1032" s="16">
        <v>557</v>
      </c>
      <c r="AQ1032" s="16">
        <v>134</v>
      </c>
      <c r="AR1032" s="16">
        <v>212</v>
      </c>
      <c r="AS1032" s="16">
        <v>419</v>
      </c>
      <c r="AT1032" s="16">
        <v>33</v>
      </c>
      <c r="AU1032" s="16">
        <v>137</v>
      </c>
      <c r="AV1032" s="16">
        <v>147</v>
      </c>
      <c r="AW1032" s="16">
        <v>77</v>
      </c>
    </row>
    <row r="1033" spans="2:49" x14ac:dyDescent="0.35">
      <c r="B1033" s="12" t="s">
        <v>60</v>
      </c>
      <c r="C1033" s="16">
        <v>2032</v>
      </c>
      <c r="D1033" s="16">
        <v>215</v>
      </c>
      <c r="E1033" s="16">
        <v>345</v>
      </c>
      <c r="F1033" s="16">
        <v>345</v>
      </c>
      <c r="G1033" s="16">
        <v>314</v>
      </c>
      <c r="H1033" s="16">
        <v>328</v>
      </c>
      <c r="I1033" s="16">
        <v>485</v>
      </c>
      <c r="K1033" s="16">
        <v>981</v>
      </c>
      <c r="L1033" s="16">
        <v>1045</v>
      </c>
      <c r="N1033" s="16">
        <v>540</v>
      </c>
      <c r="O1033" s="16">
        <v>458</v>
      </c>
      <c r="P1033" s="16">
        <v>208</v>
      </c>
      <c r="Q1033" s="16">
        <v>495</v>
      </c>
      <c r="R1033" s="16">
        <v>222</v>
      </c>
      <c r="S1033" s="16">
        <v>37</v>
      </c>
      <c r="T1033" s="16">
        <v>71</v>
      </c>
      <c r="V1033" s="16">
        <v>598</v>
      </c>
      <c r="W1033" s="16">
        <v>590</v>
      </c>
      <c r="X1033" s="16">
        <v>115</v>
      </c>
      <c r="Y1033" s="16">
        <v>67</v>
      </c>
      <c r="Z1033" s="16">
        <v>39</v>
      </c>
      <c r="AA1033" s="16">
        <v>44</v>
      </c>
      <c r="AB1033" s="16">
        <v>427</v>
      </c>
      <c r="AC1033" s="16">
        <v>61</v>
      </c>
      <c r="AD1033" s="16">
        <v>90</v>
      </c>
      <c r="AF1033" s="16">
        <v>355</v>
      </c>
      <c r="AG1033" s="16">
        <v>660</v>
      </c>
      <c r="AH1033" s="16">
        <v>123</v>
      </c>
      <c r="AI1033" s="16">
        <v>120</v>
      </c>
      <c r="AJ1033" s="16">
        <v>274</v>
      </c>
      <c r="AK1033" s="16">
        <v>44</v>
      </c>
      <c r="AL1033" s="16">
        <v>43</v>
      </c>
      <c r="AM1033" s="16">
        <v>413</v>
      </c>
      <c r="AO1033" s="16">
        <v>321</v>
      </c>
      <c r="AP1033" s="16">
        <v>538</v>
      </c>
      <c r="AQ1033" s="16">
        <v>134</v>
      </c>
      <c r="AR1033" s="16">
        <v>200</v>
      </c>
      <c r="AS1033" s="16">
        <v>442</v>
      </c>
      <c r="AT1033" s="16">
        <v>36</v>
      </c>
      <c r="AU1033" s="16">
        <v>136</v>
      </c>
      <c r="AV1033" s="16">
        <v>151</v>
      </c>
      <c r="AW1033" s="16">
        <v>75</v>
      </c>
    </row>
    <row r="1034" spans="2:49" x14ac:dyDescent="0.35">
      <c r="B1034" s="17" t="s">
        <v>104</v>
      </c>
      <c r="C1034" s="18">
        <v>0.2128846999211893</v>
      </c>
      <c r="D1034" s="18">
        <v>0.12623084337938401</v>
      </c>
      <c r="E1034" s="18">
        <v>0.19006615926280179</v>
      </c>
      <c r="F1034" s="18">
        <v>0.21494562237946679</v>
      </c>
      <c r="G1034" s="18">
        <v>0.18862150731085439</v>
      </c>
      <c r="H1034" s="18">
        <v>0.24124020392967119</v>
      </c>
      <c r="I1034" s="18">
        <v>0.26256881310922731</v>
      </c>
      <c r="K1034" s="18">
        <v>0.23017459110625771</v>
      </c>
      <c r="L1034" s="18">
        <v>0.197780318713387</v>
      </c>
      <c r="N1034" s="18">
        <v>0.2384233949040982</v>
      </c>
      <c r="O1034" s="18">
        <v>0.16630046328095691</v>
      </c>
      <c r="P1034" s="18">
        <v>0.24576455740382541</v>
      </c>
      <c r="Q1034" s="18">
        <v>0.19489970918277399</v>
      </c>
      <c r="R1034" s="18">
        <v>0.21973427921930769</v>
      </c>
      <c r="S1034" s="18">
        <v>0.4378146782929429</v>
      </c>
      <c r="T1034" s="18">
        <v>0.2091673361559635</v>
      </c>
      <c r="V1034" s="18">
        <v>0.30276865085975241</v>
      </c>
      <c r="W1034" s="18">
        <v>0.2030859515017461</v>
      </c>
      <c r="X1034" s="18">
        <v>0.17932238772983461</v>
      </c>
      <c r="Y1034" s="18">
        <v>0.12663084758802631</v>
      </c>
      <c r="Z1034" s="18">
        <v>0.14216596788094421</v>
      </c>
      <c r="AA1034" s="18">
        <v>0.15381922206023041</v>
      </c>
      <c r="AB1034" s="18">
        <v>0.16756566777516629</v>
      </c>
      <c r="AC1034" s="18">
        <v>8.5188563721825719E-2</v>
      </c>
      <c r="AD1034" s="18">
        <v>0.1482163942461398</v>
      </c>
      <c r="AF1034" s="18">
        <v>0.31704006932915579</v>
      </c>
      <c r="AG1034" s="18">
        <v>0.23228724831212891</v>
      </c>
      <c r="AH1034" s="18">
        <v>0.2280493812262129</v>
      </c>
      <c r="AI1034" s="18">
        <v>0.14595573981711821</v>
      </c>
      <c r="AJ1034" s="18">
        <v>0.16843151375078139</v>
      </c>
      <c r="AK1034" s="18">
        <v>0.1096248250979619</v>
      </c>
      <c r="AL1034" s="18">
        <v>0.1119692543517606</v>
      </c>
      <c r="AM1034" s="18">
        <v>0.1580277804497662</v>
      </c>
      <c r="AO1034" s="18">
        <v>0.28136501037868072</v>
      </c>
      <c r="AP1034" s="18">
        <v>0.2397935051724091</v>
      </c>
      <c r="AQ1034" s="18">
        <v>0.20791336864344229</v>
      </c>
      <c r="AR1034" s="18">
        <v>0.10283026210252499</v>
      </c>
      <c r="AS1034" s="18">
        <v>0.24097019164086481</v>
      </c>
      <c r="AT1034" s="18">
        <v>8.6588862052852988E-2</v>
      </c>
      <c r="AU1034" s="18">
        <v>0.2081374584094845</v>
      </c>
      <c r="AV1034" s="18">
        <v>0.13032053964842849</v>
      </c>
      <c r="AW1034" s="18">
        <v>9.7532079258268678E-2</v>
      </c>
    </row>
    <row r="1035" spans="2:49" x14ac:dyDescent="0.35">
      <c r="B1035" s="17" t="s">
        <v>318</v>
      </c>
      <c r="C1035" s="18">
        <v>0.35053587420101318</v>
      </c>
      <c r="D1035" s="18">
        <v>0.36196964339254389</v>
      </c>
      <c r="E1035" s="18">
        <v>0.41440348021473389</v>
      </c>
      <c r="F1035" s="18">
        <v>0.3752870003035178</v>
      </c>
      <c r="G1035" s="18">
        <v>0.30919055479185298</v>
      </c>
      <c r="H1035" s="18">
        <v>0.30241390082351982</v>
      </c>
      <c r="I1035" s="18">
        <v>0.34177079614845651</v>
      </c>
      <c r="K1035" s="18">
        <v>0.34432543050525422</v>
      </c>
      <c r="L1035" s="18">
        <v>0.35822302037118431</v>
      </c>
      <c r="N1035" s="18">
        <v>0.30585487264069799</v>
      </c>
      <c r="O1035" s="18">
        <v>0.35870886939981089</v>
      </c>
      <c r="P1035" s="18">
        <v>0.32968132069937889</v>
      </c>
      <c r="Q1035" s="18">
        <v>0.38516373665223408</v>
      </c>
      <c r="R1035" s="18">
        <v>0.40408328940746879</v>
      </c>
      <c r="S1035" s="18">
        <v>0.32682484900198577</v>
      </c>
      <c r="T1035" s="18">
        <v>0.30260166309618097</v>
      </c>
      <c r="V1035" s="18">
        <v>0.35832470037101172</v>
      </c>
      <c r="W1035" s="18">
        <v>0.4069531506776129</v>
      </c>
      <c r="X1035" s="18">
        <v>0.30988410680667139</v>
      </c>
      <c r="Y1035" s="18">
        <v>0.36808714489981381</v>
      </c>
      <c r="Z1035" s="18">
        <v>0.32450657150064682</v>
      </c>
      <c r="AA1035" s="18">
        <v>0.36774962854434701</v>
      </c>
      <c r="AB1035" s="18">
        <v>0.30178562827107791</v>
      </c>
      <c r="AC1035" s="18">
        <v>0.22534241223981119</v>
      </c>
      <c r="AD1035" s="18">
        <v>0.28736656302340718</v>
      </c>
      <c r="AF1035" s="18">
        <v>0.40393480183055192</v>
      </c>
      <c r="AG1035" s="18">
        <v>0.40723011380529972</v>
      </c>
      <c r="AH1035" s="18">
        <v>0.34470736642761879</v>
      </c>
      <c r="AI1035" s="18">
        <v>0.32327472122294582</v>
      </c>
      <c r="AJ1035" s="18">
        <v>0.31774092474606419</v>
      </c>
      <c r="AK1035" s="18">
        <v>0.2379616671704862</v>
      </c>
      <c r="AL1035" s="18">
        <v>0.12600398030892179</v>
      </c>
      <c r="AM1035" s="18">
        <v>0.28064430518387062</v>
      </c>
      <c r="AO1035" s="18">
        <v>0.39905266155519831</v>
      </c>
      <c r="AP1035" s="18">
        <v>0.39452291406673562</v>
      </c>
      <c r="AQ1035" s="18">
        <v>0.37495331492962708</v>
      </c>
      <c r="AR1035" s="18">
        <v>0.32945265136573998</v>
      </c>
      <c r="AS1035" s="18">
        <v>0.31570528707266599</v>
      </c>
      <c r="AT1035" s="18">
        <v>0.40166456263763428</v>
      </c>
      <c r="AU1035" s="18">
        <v>0.2393317332675958</v>
      </c>
      <c r="AV1035" s="18">
        <v>0.29536010666807311</v>
      </c>
      <c r="AW1035" s="18">
        <v>0.33322359066273022</v>
      </c>
    </row>
    <row r="1036" spans="2:49" x14ac:dyDescent="0.35">
      <c r="B1036" s="17" t="s">
        <v>106</v>
      </c>
      <c r="C1036" s="18">
        <v>0.2040879893005903</v>
      </c>
      <c r="D1036" s="18">
        <v>0.27254369982924581</v>
      </c>
      <c r="E1036" s="18">
        <v>0.1840635766718885</v>
      </c>
      <c r="F1036" s="18">
        <v>0.1885818239922871</v>
      </c>
      <c r="G1036" s="18">
        <v>0.18662704690472459</v>
      </c>
      <c r="H1036" s="18">
        <v>0.20627989126393259</v>
      </c>
      <c r="I1036" s="18">
        <v>0.2088467292692649</v>
      </c>
      <c r="K1036" s="18">
        <v>0.20223838567127089</v>
      </c>
      <c r="L1036" s="18">
        <v>0.20453476890676719</v>
      </c>
      <c r="N1036" s="18">
        <v>0.23219704347872441</v>
      </c>
      <c r="O1036" s="18">
        <v>0.2212664106740832</v>
      </c>
      <c r="P1036" s="18">
        <v>0.17154043375308811</v>
      </c>
      <c r="Q1036" s="18">
        <v>0.1995062122727192</v>
      </c>
      <c r="R1036" s="18">
        <v>0.16766810142634511</v>
      </c>
      <c r="S1036" s="18">
        <v>0.1182235662503382</v>
      </c>
      <c r="T1036" s="18">
        <v>0.16523765039325419</v>
      </c>
      <c r="V1036" s="18">
        <v>0.1543574894862515</v>
      </c>
      <c r="W1036" s="18">
        <v>0.1994190259975174</v>
      </c>
      <c r="X1036" s="18">
        <v>0.2555338933127197</v>
      </c>
      <c r="Y1036" s="18">
        <v>0.28702792134850952</v>
      </c>
      <c r="Z1036" s="18">
        <v>0.252539014741538</v>
      </c>
      <c r="AA1036" s="18">
        <v>0.20349878903155941</v>
      </c>
      <c r="AB1036" s="18">
        <v>0.23918152864447079</v>
      </c>
      <c r="AC1036" s="18">
        <v>0.25806730372937958</v>
      </c>
      <c r="AD1036" s="18">
        <v>0.2142068107236037</v>
      </c>
      <c r="AF1036" s="18">
        <v>0.1457561764023228</v>
      </c>
      <c r="AG1036" s="18">
        <v>0.1850920776416069</v>
      </c>
      <c r="AH1036" s="18">
        <v>0.21528919497168869</v>
      </c>
      <c r="AI1036" s="18">
        <v>0.28591599201788492</v>
      </c>
      <c r="AJ1036" s="18">
        <v>0.20879817928104091</v>
      </c>
      <c r="AK1036" s="18">
        <v>0.25063460348195238</v>
      </c>
      <c r="AL1036" s="18">
        <v>0.36968096171039599</v>
      </c>
      <c r="AM1036" s="18">
        <v>0.23233616944188509</v>
      </c>
      <c r="AO1036" s="18">
        <v>0.1629255288169979</v>
      </c>
      <c r="AP1036" s="18">
        <v>0.1812830641577905</v>
      </c>
      <c r="AQ1036" s="18">
        <v>0.20994007915456361</v>
      </c>
      <c r="AR1036" s="18">
        <v>0.23062135538271911</v>
      </c>
      <c r="AS1036" s="18">
        <v>0.20364864402929059</v>
      </c>
      <c r="AT1036" s="18">
        <v>0.20646632736429479</v>
      </c>
      <c r="AU1036" s="18">
        <v>0.2285108749429606</v>
      </c>
      <c r="AV1036" s="18">
        <v>0.32414930133099379</v>
      </c>
      <c r="AW1036" s="18">
        <v>0.17885300532287979</v>
      </c>
    </row>
    <row r="1037" spans="2:49" x14ac:dyDescent="0.35">
      <c r="B1037" s="17" t="s">
        <v>320</v>
      </c>
      <c r="C1037" s="18">
        <v>8.9742164879481653E-2</v>
      </c>
      <c r="D1037" s="18">
        <v>6.8484558774957377E-2</v>
      </c>
      <c r="E1037" s="18">
        <v>8.4365213317259907E-2</v>
      </c>
      <c r="F1037" s="18">
        <v>9.6036030012724302E-2</v>
      </c>
      <c r="G1037" s="18">
        <v>0.1186039214873309</v>
      </c>
      <c r="H1037" s="18">
        <v>7.5916079377573734E-2</v>
      </c>
      <c r="I1037" s="18">
        <v>8.919774285936824E-2</v>
      </c>
      <c r="K1037" s="18">
        <v>8.5235439681476621E-2</v>
      </c>
      <c r="L1037" s="18">
        <v>9.4448479397581497E-2</v>
      </c>
      <c r="N1037" s="18">
        <v>8.3329729535367894E-2</v>
      </c>
      <c r="O1037" s="18">
        <v>8.1804046439380856E-2</v>
      </c>
      <c r="P1037" s="18">
        <v>9.2237881707837685E-2</v>
      </c>
      <c r="Q1037" s="18">
        <v>9.8982342059334594E-2</v>
      </c>
      <c r="R1037" s="18">
        <v>0.1137476636122436</v>
      </c>
      <c r="S1037" s="18">
        <v>6.4535265447104861E-2</v>
      </c>
      <c r="T1037" s="18">
        <v>5.6125650565394182E-2</v>
      </c>
      <c r="V1037" s="18">
        <v>9.6929925086974927E-2</v>
      </c>
      <c r="W1037" s="18">
        <v>8.2925968524073634E-2</v>
      </c>
      <c r="X1037" s="18">
        <v>0.13060356555023331</v>
      </c>
      <c r="Y1037" s="18">
        <v>9.9090517245872298E-2</v>
      </c>
      <c r="Z1037" s="18">
        <v>4.5997737444957602E-2</v>
      </c>
      <c r="AA1037" s="18">
        <v>0.1101206258238049</v>
      </c>
      <c r="AB1037" s="18">
        <v>8.7063298552282897E-2</v>
      </c>
      <c r="AC1037" s="18">
        <v>8.1005915641255297E-2</v>
      </c>
      <c r="AD1037" s="18">
        <v>5.5324223963847632E-2</v>
      </c>
      <c r="AF1037" s="18">
        <v>6.7247586967670622E-2</v>
      </c>
      <c r="AG1037" s="18">
        <v>8.277447639365855E-2</v>
      </c>
      <c r="AH1037" s="18">
        <v>0.1159594433612894</v>
      </c>
      <c r="AI1037" s="18">
        <v>8.4101855836419701E-2</v>
      </c>
      <c r="AJ1037" s="18">
        <v>0.1068803444596972</v>
      </c>
      <c r="AK1037" s="18">
        <v>0.1219060245374055</v>
      </c>
      <c r="AL1037" s="18">
        <v>6.6831235274737319E-2</v>
      </c>
      <c r="AM1037" s="18">
        <v>0.1016345707183073</v>
      </c>
      <c r="AO1037" s="18">
        <v>8.582818539970738E-2</v>
      </c>
      <c r="AP1037" s="18">
        <v>7.9560418220808407E-2</v>
      </c>
      <c r="AQ1037" s="18">
        <v>9.5243358541874823E-2</v>
      </c>
      <c r="AR1037" s="18">
        <v>0.14067856311396501</v>
      </c>
      <c r="AS1037" s="18">
        <v>9.1728036212640668E-2</v>
      </c>
      <c r="AT1037" s="18">
        <v>0.11795910430536399</v>
      </c>
      <c r="AU1037" s="18">
        <v>8.1049353683165057E-2</v>
      </c>
      <c r="AV1037" s="18">
        <v>5.6272199423175233E-2</v>
      </c>
      <c r="AW1037" s="18">
        <v>9.1885153112721413E-2</v>
      </c>
    </row>
    <row r="1038" spans="2:49" x14ac:dyDescent="0.35">
      <c r="B1038" s="17" t="s">
        <v>108</v>
      </c>
      <c r="C1038" s="18">
        <v>8.4296894238216E-2</v>
      </c>
      <c r="D1038" s="18">
        <v>8.9676253856373567E-2</v>
      </c>
      <c r="E1038" s="18">
        <v>7.15843956701364E-2</v>
      </c>
      <c r="F1038" s="18">
        <v>5.2916060773413889E-2</v>
      </c>
      <c r="G1038" s="18">
        <v>0.1235813885186741</v>
      </c>
      <c r="H1038" s="18">
        <v>0.13038682588740949</v>
      </c>
      <c r="I1038" s="18">
        <v>5.663885828380525E-2</v>
      </c>
      <c r="K1038" s="18">
        <v>9.6122869275537828E-2</v>
      </c>
      <c r="L1038" s="18">
        <v>7.1794997177379416E-2</v>
      </c>
      <c r="N1038" s="18">
        <v>8.0085587735099245E-2</v>
      </c>
      <c r="O1038" s="18">
        <v>0.1007349269936563</v>
      </c>
      <c r="P1038" s="18">
        <v>9.3948344082474086E-2</v>
      </c>
      <c r="Q1038" s="18">
        <v>8.3707842471009944E-2</v>
      </c>
      <c r="R1038" s="18">
        <v>5.0778105263364688E-2</v>
      </c>
      <c r="S1038" s="18">
        <v>0</v>
      </c>
      <c r="T1038" s="18">
        <v>0.13494565669206571</v>
      </c>
      <c r="V1038" s="18">
        <v>6.8866462870724177E-2</v>
      </c>
      <c r="W1038" s="18">
        <v>6.3009891998894743E-2</v>
      </c>
      <c r="X1038" s="18">
        <v>5.207643878657589E-2</v>
      </c>
      <c r="Y1038" s="18">
        <v>5.8300157981983028E-2</v>
      </c>
      <c r="Z1038" s="18">
        <v>0.20663131513846059</v>
      </c>
      <c r="AA1038" s="18">
        <v>8.7712421193861662E-2</v>
      </c>
      <c r="AB1038" s="18">
        <v>0.1012054975773187</v>
      </c>
      <c r="AC1038" s="18">
        <v>9.8993487744274009E-2</v>
      </c>
      <c r="AD1038" s="18">
        <v>0.24115699256997319</v>
      </c>
      <c r="AF1038" s="18">
        <v>5.1897678592075988E-2</v>
      </c>
      <c r="AG1038" s="18">
        <v>6.4782926042050396E-2</v>
      </c>
      <c r="AH1038" s="18">
        <v>4.9180897058515853E-2</v>
      </c>
      <c r="AI1038" s="18">
        <v>7.8819866646052311E-2</v>
      </c>
      <c r="AJ1038" s="18">
        <v>0.16406480938740561</v>
      </c>
      <c r="AK1038" s="18">
        <v>0.15561358572318271</v>
      </c>
      <c r="AL1038" s="18">
        <v>4.4626609443974882E-2</v>
      </c>
      <c r="AM1038" s="18">
        <v>9.9069445390557911E-2</v>
      </c>
      <c r="AO1038" s="18">
        <v>4.6083077122452812E-2</v>
      </c>
      <c r="AP1038" s="18">
        <v>6.3047885938067164E-2</v>
      </c>
      <c r="AQ1038" s="18">
        <v>5.5680348353534172E-2</v>
      </c>
      <c r="AR1038" s="18">
        <v>0.11311390011611321</v>
      </c>
      <c r="AS1038" s="18">
        <v>0.11530070386174381</v>
      </c>
      <c r="AT1038" s="18">
        <v>0.1165499254942126</v>
      </c>
      <c r="AU1038" s="18">
        <v>9.0074742117892154E-2</v>
      </c>
      <c r="AV1038" s="18">
        <v>3.8767983153176089E-2</v>
      </c>
      <c r="AW1038" s="18">
        <v>0.25752843609449411</v>
      </c>
    </row>
    <row r="1039" spans="2:49" x14ac:dyDescent="0.35">
      <c r="B1039" s="17" t="s">
        <v>80</v>
      </c>
      <c r="C1039" s="18">
        <v>5.8452377459509659E-2</v>
      </c>
      <c r="D1039" s="18">
        <v>8.1095000767495179E-2</v>
      </c>
      <c r="E1039" s="18">
        <v>5.5517174863179343E-2</v>
      </c>
      <c r="F1039" s="18">
        <v>7.2233462538590115E-2</v>
      </c>
      <c r="G1039" s="18">
        <v>7.3375580986563105E-2</v>
      </c>
      <c r="H1039" s="18">
        <v>4.3763098717892961E-2</v>
      </c>
      <c r="I1039" s="18">
        <v>4.0977060329877718E-2</v>
      </c>
      <c r="K1039" s="18">
        <v>4.1903283760202761E-2</v>
      </c>
      <c r="L1039" s="18">
        <v>7.3218415433700584E-2</v>
      </c>
      <c r="N1039" s="18">
        <v>6.0109371706012132E-2</v>
      </c>
      <c r="O1039" s="18">
        <v>7.1185283212111761E-2</v>
      </c>
      <c r="P1039" s="18">
        <v>6.6827462353395692E-2</v>
      </c>
      <c r="Q1039" s="18">
        <v>3.7740157361928157E-2</v>
      </c>
      <c r="R1039" s="18">
        <v>4.3988561071270242E-2</v>
      </c>
      <c r="S1039" s="18">
        <v>5.2601641007628049E-2</v>
      </c>
      <c r="T1039" s="18">
        <v>0.13192204309714139</v>
      </c>
      <c r="V1039" s="18">
        <v>1.8752771325285141E-2</v>
      </c>
      <c r="W1039" s="18">
        <v>4.4606011300155429E-2</v>
      </c>
      <c r="X1039" s="18">
        <v>7.2579607813964955E-2</v>
      </c>
      <c r="Y1039" s="18">
        <v>6.0863410935795129E-2</v>
      </c>
      <c r="Z1039" s="18">
        <v>2.8159393293452961E-2</v>
      </c>
      <c r="AA1039" s="18">
        <v>7.7099313346196977E-2</v>
      </c>
      <c r="AB1039" s="18">
        <v>0.1031983791796835</v>
      </c>
      <c r="AC1039" s="18">
        <v>0.25140231692345388</v>
      </c>
      <c r="AD1039" s="18">
        <v>5.3729015473028427E-2</v>
      </c>
      <c r="AF1039" s="18">
        <v>1.4123686878222829E-2</v>
      </c>
      <c r="AG1039" s="18">
        <v>2.7833157805255651E-2</v>
      </c>
      <c r="AH1039" s="18">
        <v>4.6813716954674248E-2</v>
      </c>
      <c r="AI1039" s="18">
        <v>8.1931824459579083E-2</v>
      </c>
      <c r="AJ1039" s="18">
        <v>3.4084228375010593E-2</v>
      </c>
      <c r="AK1039" s="18">
        <v>0.12425929398901139</v>
      </c>
      <c r="AL1039" s="18">
        <v>0.2808879589102094</v>
      </c>
      <c r="AM1039" s="18">
        <v>0.12828772881561279</v>
      </c>
      <c r="AO1039" s="18">
        <v>2.474553672696286E-2</v>
      </c>
      <c r="AP1039" s="18">
        <v>4.1792212444189389E-2</v>
      </c>
      <c r="AQ1039" s="18">
        <v>5.626953037695788E-2</v>
      </c>
      <c r="AR1039" s="18">
        <v>8.330326791893776E-2</v>
      </c>
      <c r="AS1039" s="18">
        <v>3.2647137182794092E-2</v>
      </c>
      <c r="AT1039" s="18">
        <v>7.0771218145641412E-2</v>
      </c>
      <c r="AU1039" s="18">
        <v>0.15289583757890191</v>
      </c>
      <c r="AV1039" s="18">
        <v>0.15512986977615331</v>
      </c>
      <c r="AW1039" s="18">
        <v>4.0977735548905457E-2</v>
      </c>
    </row>
    <row r="1041" spans="2:49" ht="29" x14ac:dyDescent="0.35">
      <c r="B1041" s="14" t="s">
        <v>115</v>
      </c>
    </row>
    <row r="1042" spans="2:49" x14ac:dyDescent="0.35">
      <c r="B1042" s="15" t="s">
        <v>18</v>
      </c>
    </row>
    <row r="1043" spans="2:49" x14ac:dyDescent="0.35">
      <c r="B1043" s="11" t="s">
        <v>59</v>
      </c>
      <c r="C1043" s="16">
        <v>2028</v>
      </c>
      <c r="D1043" s="16">
        <v>248</v>
      </c>
      <c r="E1043" s="16">
        <v>354</v>
      </c>
      <c r="F1043" s="16">
        <v>365</v>
      </c>
      <c r="G1043" s="16">
        <v>348</v>
      </c>
      <c r="H1043" s="16">
        <v>295</v>
      </c>
      <c r="I1043" s="16">
        <v>418</v>
      </c>
      <c r="K1043" s="16">
        <v>1004</v>
      </c>
      <c r="L1043" s="16">
        <v>1018</v>
      </c>
      <c r="N1043" s="16">
        <v>515</v>
      </c>
      <c r="O1043" s="16">
        <v>455</v>
      </c>
      <c r="P1043" s="16">
        <v>200</v>
      </c>
      <c r="Q1043" s="16">
        <v>507</v>
      </c>
      <c r="R1043" s="16">
        <v>238</v>
      </c>
      <c r="S1043" s="16">
        <v>44</v>
      </c>
      <c r="T1043" s="16">
        <v>69</v>
      </c>
      <c r="V1043" s="16">
        <v>565</v>
      </c>
      <c r="W1043" s="16">
        <v>604</v>
      </c>
      <c r="X1043" s="16">
        <v>114</v>
      </c>
      <c r="Y1043" s="16">
        <v>70</v>
      </c>
      <c r="Z1043" s="16">
        <v>36</v>
      </c>
      <c r="AA1043" s="16">
        <v>44</v>
      </c>
      <c r="AB1043" s="16">
        <v>442</v>
      </c>
      <c r="AC1043" s="16">
        <v>63</v>
      </c>
      <c r="AD1043" s="16">
        <v>90</v>
      </c>
      <c r="AF1043" s="16">
        <v>336</v>
      </c>
      <c r="AG1043" s="16">
        <v>677</v>
      </c>
      <c r="AH1043" s="16">
        <v>121</v>
      </c>
      <c r="AI1043" s="16">
        <v>125</v>
      </c>
      <c r="AJ1043" s="16">
        <v>261</v>
      </c>
      <c r="AK1043" s="16">
        <v>43</v>
      </c>
      <c r="AL1043" s="16">
        <v>45</v>
      </c>
      <c r="AM1043" s="16">
        <v>420</v>
      </c>
      <c r="AO1043" s="16">
        <v>312</v>
      </c>
      <c r="AP1043" s="16">
        <v>557</v>
      </c>
      <c r="AQ1043" s="16">
        <v>134</v>
      </c>
      <c r="AR1043" s="16">
        <v>212</v>
      </c>
      <c r="AS1043" s="16">
        <v>419</v>
      </c>
      <c r="AT1043" s="16">
        <v>33</v>
      </c>
      <c r="AU1043" s="16">
        <v>137</v>
      </c>
      <c r="AV1043" s="16">
        <v>147</v>
      </c>
      <c r="AW1043" s="16">
        <v>77</v>
      </c>
    </row>
    <row r="1044" spans="2:49" x14ac:dyDescent="0.35">
      <c r="B1044" s="12" t="s">
        <v>60</v>
      </c>
      <c r="C1044" s="16">
        <v>2032</v>
      </c>
      <c r="D1044" s="16">
        <v>215</v>
      </c>
      <c r="E1044" s="16">
        <v>345</v>
      </c>
      <c r="F1044" s="16">
        <v>345</v>
      </c>
      <c r="G1044" s="16">
        <v>314</v>
      </c>
      <c r="H1044" s="16">
        <v>328</v>
      </c>
      <c r="I1044" s="16">
        <v>485</v>
      </c>
      <c r="K1044" s="16">
        <v>981</v>
      </c>
      <c r="L1044" s="16">
        <v>1045</v>
      </c>
      <c r="N1044" s="16">
        <v>540</v>
      </c>
      <c r="O1044" s="16">
        <v>458</v>
      </c>
      <c r="P1044" s="16">
        <v>208</v>
      </c>
      <c r="Q1044" s="16">
        <v>495</v>
      </c>
      <c r="R1044" s="16">
        <v>222</v>
      </c>
      <c r="S1044" s="16">
        <v>37</v>
      </c>
      <c r="T1044" s="16">
        <v>71</v>
      </c>
      <c r="V1044" s="16">
        <v>598</v>
      </c>
      <c r="W1044" s="16">
        <v>590</v>
      </c>
      <c r="X1044" s="16">
        <v>115</v>
      </c>
      <c r="Y1044" s="16">
        <v>67</v>
      </c>
      <c r="Z1044" s="16">
        <v>39</v>
      </c>
      <c r="AA1044" s="16">
        <v>44</v>
      </c>
      <c r="AB1044" s="16">
        <v>427</v>
      </c>
      <c r="AC1044" s="16">
        <v>61</v>
      </c>
      <c r="AD1044" s="16">
        <v>90</v>
      </c>
      <c r="AF1044" s="16">
        <v>355</v>
      </c>
      <c r="AG1044" s="16">
        <v>660</v>
      </c>
      <c r="AH1044" s="16">
        <v>123</v>
      </c>
      <c r="AI1044" s="16">
        <v>120</v>
      </c>
      <c r="AJ1044" s="16">
        <v>274</v>
      </c>
      <c r="AK1044" s="16">
        <v>44</v>
      </c>
      <c r="AL1044" s="16">
        <v>43</v>
      </c>
      <c r="AM1044" s="16">
        <v>413</v>
      </c>
      <c r="AO1044" s="16">
        <v>321</v>
      </c>
      <c r="AP1044" s="16">
        <v>538</v>
      </c>
      <c r="AQ1044" s="16">
        <v>134</v>
      </c>
      <c r="AR1044" s="16">
        <v>200</v>
      </c>
      <c r="AS1044" s="16">
        <v>442</v>
      </c>
      <c r="AT1044" s="16">
        <v>36</v>
      </c>
      <c r="AU1044" s="16">
        <v>136</v>
      </c>
      <c r="AV1044" s="16">
        <v>151</v>
      </c>
      <c r="AW1044" s="16">
        <v>75</v>
      </c>
    </row>
    <row r="1045" spans="2:49" ht="72.5" x14ac:dyDescent="0.35">
      <c r="B1045" s="17" t="s">
        <v>386</v>
      </c>
      <c r="C1045" s="18">
        <v>0.5701060850783316</v>
      </c>
      <c r="D1045" s="18">
        <v>0.44133882685290532</v>
      </c>
      <c r="E1045" s="18">
        <v>0.49974938550245279</v>
      </c>
      <c r="F1045" s="18">
        <v>0.56427150883884736</v>
      </c>
      <c r="G1045" s="18">
        <v>0.50787916477979711</v>
      </c>
      <c r="H1045" s="18">
        <v>0.59579691342908281</v>
      </c>
      <c r="I1045" s="18">
        <v>0.70430485021880884</v>
      </c>
      <c r="K1045" s="18">
        <v>0.55549212165192396</v>
      </c>
      <c r="L1045" s="18">
        <v>0.58517063994018514</v>
      </c>
      <c r="N1045" s="18">
        <v>0.56490918885203001</v>
      </c>
      <c r="O1045" s="18">
        <v>0.55095650069179369</v>
      </c>
      <c r="P1045" s="18">
        <v>0.59642521476255916</v>
      </c>
      <c r="Q1045" s="18">
        <v>0.554552521863236</v>
      </c>
      <c r="R1045" s="18">
        <v>0.6460581248006888</v>
      </c>
      <c r="S1045" s="18">
        <v>0.72696365179402433</v>
      </c>
      <c r="T1045" s="18">
        <v>0.4447559367651473</v>
      </c>
      <c r="V1045" s="18">
        <v>0.68686717561495425</v>
      </c>
      <c r="W1045" s="18">
        <v>0.56092951779550426</v>
      </c>
      <c r="X1045" s="18">
        <v>0.53782139502433934</v>
      </c>
      <c r="Y1045" s="18">
        <v>0.52245220625402455</v>
      </c>
      <c r="Z1045" s="18">
        <v>0.42486549215230413</v>
      </c>
      <c r="AA1045" s="18">
        <v>0.54645297635609025</v>
      </c>
      <c r="AB1045" s="18">
        <v>0.50162438305556956</v>
      </c>
      <c r="AC1045" s="18">
        <v>0.31603757612614491</v>
      </c>
      <c r="AD1045" s="18">
        <v>0.5033106868975924</v>
      </c>
      <c r="AF1045" s="18">
        <v>0.72157260153564706</v>
      </c>
      <c r="AG1045" s="18">
        <v>0.61758593103202863</v>
      </c>
      <c r="AH1045" s="18">
        <v>0.58731133817125958</v>
      </c>
      <c r="AI1045" s="18">
        <v>0.45867289574665637</v>
      </c>
      <c r="AJ1045" s="18">
        <v>0.4968248301552049</v>
      </c>
      <c r="AK1045" s="18">
        <v>0.37763037705513508</v>
      </c>
      <c r="AL1045" s="18">
        <v>0.29192211196352053</v>
      </c>
      <c r="AM1045" s="18">
        <v>0.48896364787117058</v>
      </c>
      <c r="AO1045" s="18">
        <v>0.69269940093704474</v>
      </c>
      <c r="AP1045" s="18">
        <v>0.60822308755787491</v>
      </c>
      <c r="AQ1045" s="18">
        <v>0.60567365266054074</v>
      </c>
      <c r="AR1045" s="18">
        <v>0.46663145594449129</v>
      </c>
      <c r="AS1045" s="18">
        <v>0.5388249821809411</v>
      </c>
      <c r="AT1045" s="18">
        <v>0.39698453813131812</v>
      </c>
      <c r="AU1045" s="18">
        <v>0.48121391511250811</v>
      </c>
      <c r="AV1045" s="18">
        <v>0.52757397275554663</v>
      </c>
      <c r="AW1045" s="18">
        <v>0.49739903648156047</v>
      </c>
    </row>
    <row r="1046" spans="2:49" ht="87" x14ac:dyDescent="0.35">
      <c r="B1046" s="17" t="s">
        <v>387</v>
      </c>
      <c r="C1046" s="18">
        <v>0.30416722866409962</v>
      </c>
      <c r="D1046" s="18">
        <v>0.42356064250905828</v>
      </c>
      <c r="E1046" s="18">
        <v>0.3934650547766404</v>
      </c>
      <c r="F1046" s="18">
        <v>0.29447785315991493</v>
      </c>
      <c r="G1046" s="18">
        <v>0.33259317750645212</v>
      </c>
      <c r="H1046" s="18">
        <v>0.30156215825274069</v>
      </c>
      <c r="I1046" s="18">
        <v>0.1779415065171783</v>
      </c>
      <c r="K1046" s="18">
        <v>0.34122283320250107</v>
      </c>
      <c r="L1046" s="18">
        <v>0.26914402061773968</v>
      </c>
      <c r="N1046" s="18">
        <v>0.29198888363725162</v>
      </c>
      <c r="O1046" s="18">
        <v>0.31910110747866283</v>
      </c>
      <c r="P1046" s="18">
        <v>0.29048308888385133</v>
      </c>
      <c r="Q1046" s="18">
        <v>0.33999142885570982</v>
      </c>
      <c r="R1046" s="18">
        <v>0.27731045130040771</v>
      </c>
      <c r="S1046" s="18">
        <v>0.22581530544866199</v>
      </c>
      <c r="T1046" s="18">
        <v>0.21543749434589329</v>
      </c>
      <c r="V1046" s="18">
        <v>0.23719498517521309</v>
      </c>
      <c r="W1046" s="18">
        <v>0.34195585914354892</v>
      </c>
      <c r="X1046" s="18">
        <v>0.32018910970075948</v>
      </c>
      <c r="Y1046" s="18">
        <v>0.36919576795424353</v>
      </c>
      <c r="Z1046" s="18">
        <v>0.44773160738142842</v>
      </c>
      <c r="AA1046" s="18">
        <v>0.33868781280526261</v>
      </c>
      <c r="AB1046" s="18">
        <v>0.3169064906818021</v>
      </c>
      <c r="AC1046" s="18">
        <v>0.21740803373181841</v>
      </c>
      <c r="AD1046" s="18">
        <v>0.35210958782834639</v>
      </c>
      <c r="AF1046" s="18">
        <v>0.2053767162544631</v>
      </c>
      <c r="AG1046" s="18">
        <v>0.30283911066000768</v>
      </c>
      <c r="AH1046" s="18">
        <v>0.30648718344329678</v>
      </c>
      <c r="AI1046" s="18">
        <v>0.39026671552171083</v>
      </c>
      <c r="AJ1046" s="18">
        <v>0.38561789875086172</v>
      </c>
      <c r="AK1046" s="18">
        <v>0.42761057282081572</v>
      </c>
      <c r="AL1046" s="18">
        <v>0.16531862310497689</v>
      </c>
      <c r="AM1046" s="18">
        <v>0.31296815168377712</v>
      </c>
      <c r="AO1046" s="18">
        <v>0.23363600704287629</v>
      </c>
      <c r="AP1046" s="18">
        <v>0.29158728857353861</v>
      </c>
      <c r="AQ1046" s="18">
        <v>0.3136014488078282</v>
      </c>
      <c r="AR1046" s="18">
        <v>0.43518613289108232</v>
      </c>
      <c r="AS1046" s="18">
        <v>0.34373724054425059</v>
      </c>
      <c r="AT1046" s="18">
        <v>0.41715775462395588</v>
      </c>
      <c r="AU1046" s="18">
        <v>0.25420925271073003</v>
      </c>
      <c r="AV1046" s="18">
        <v>0.1537313051830545</v>
      </c>
      <c r="AW1046" s="18">
        <v>0.43606922643043522</v>
      </c>
    </row>
    <row r="1047" spans="2:49" x14ac:dyDescent="0.35">
      <c r="B1047" s="17" t="s">
        <v>80</v>
      </c>
      <c r="C1047" s="18">
        <v>0.12572668625756889</v>
      </c>
      <c r="D1047" s="18">
        <v>0.1351005306380364</v>
      </c>
      <c r="E1047" s="18">
        <v>0.1067855597209067</v>
      </c>
      <c r="F1047" s="18">
        <v>0.14125063800123769</v>
      </c>
      <c r="G1047" s="18">
        <v>0.15952765771375091</v>
      </c>
      <c r="H1047" s="18">
        <v>0.1026409283181763</v>
      </c>
      <c r="I1047" s="18">
        <v>0.1177536432640128</v>
      </c>
      <c r="K1047" s="18">
        <v>0.10328504514557479</v>
      </c>
      <c r="L1047" s="18">
        <v>0.14568533944207521</v>
      </c>
      <c r="N1047" s="18">
        <v>0.1431019275107184</v>
      </c>
      <c r="O1047" s="18">
        <v>0.12994239182954351</v>
      </c>
      <c r="P1047" s="18">
        <v>0.1130916963535895</v>
      </c>
      <c r="Q1047" s="18">
        <v>0.10545604928105411</v>
      </c>
      <c r="R1047" s="18">
        <v>7.6631423898903608E-2</v>
      </c>
      <c r="S1047" s="18">
        <v>4.7221042757313647E-2</v>
      </c>
      <c r="T1047" s="18">
        <v>0.33980656888895938</v>
      </c>
      <c r="V1047" s="18">
        <v>7.5937839209832325E-2</v>
      </c>
      <c r="W1047" s="18">
        <v>9.7114623060947133E-2</v>
      </c>
      <c r="X1047" s="18">
        <v>0.1419894952749011</v>
      </c>
      <c r="Y1047" s="18">
        <v>0.108352025791732</v>
      </c>
      <c r="Z1047" s="18">
        <v>0.12740290046626751</v>
      </c>
      <c r="AA1047" s="18">
        <v>0.1148592108386474</v>
      </c>
      <c r="AB1047" s="18">
        <v>0.18146912626262851</v>
      </c>
      <c r="AC1047" s="18">
        <v>0.46655439014203631</v>
      </c>
      <c r="AD1047" s="18">
        <v>0.14457972527406121</v>
      </c>
      <c r="AF1047" s="18">
        <v>7.3050682209889847E-2</v>
      </c>
      <c r="AG1047" s="18">
        <v>7.9574958307963767E-2</v>
      </c>
      <c r="AH1047" s="18">
        <v>0.1062014783854436</v>
      </c>
      <c r="AI1047" s="18">
        <v>0.1510603887316328</v>
      </c>
      <c r="AJ1047" s="18">
        <v>0.1175572710939335</v>
      </c>
      <c r="AK1047" s="18">
        <v>0.19475905012404929</v>
      </c>
      <c r="AL1047" s="18">
        <v>0.54275926493150262</v>
      </c>
      <c r="AM1047" s="18">
        <v>0.19806820044505219</v>
      </c>
      <c r="AO1047" s="18">
        <v>7.3664592020079134E-2</v>
      </c>
      <c r="AP1047" s="18">
        <v>0.10018962386858669</v>
      </c>
      <c r="AQ1047" s="18">
        <v>8.0724898531631104E-2</v>
      </c>
      <c r="AR1047" s="18">
        <v>9.8182411164426289E-2</v>
      </c>
      <c r="AS1047" s="18">
        <v>0.11743777727480829</v>
      </c>
      <c r="AT1047" s="18">
        <v>0.18585770724472611</v>
      </c>
      <c r="AU1047" s="18">
        <v>0.26457683217676192</v>
      </c>
      <c r="AV1047" s="18">
        <v>0.31869472206139893</v>
      </c>
      <c r="AW1047" s="18">
        <v>6.6531737088004056E-2</v>
      </c>
    </row>
    <row r="1049" spans="2:49" ht="72.5" x14ac:dyDescent="0.35">
      <c r="B1049" s="14" t="s">
        <v>388</v>
      </c>
    </row>
    <row r="1050" spans="2:49" x14ac:dyDescent="0.35">
      <c r="B1050" s="15" t="s">
        <v>18</v>
      </c>
    </row>
    <row r="1051" spans="2:49" x14ac:dyDescent="0.35">
      <c r="B1051" s="11" t="s">
        <v>59</v>
      </c>
      <c r="C1051" s="16">
        <v>2028</v>
      </c>
      <c r="D1051" s="16">
        <v>248</v>
      </c>
      <c r="E1051" s="16">
        <v>354</v>
      </c>
      <c r="F1051" s="16">
        <v>365</v>
      </c>
      <c r="G1051" s="16">
        <v>348</v>
      </c>
      <c r="H1051" s="16">
        <v>295</v>
      </c>
      <c r="I1051" s="16">
        <v>418</v>
      </c>
      <c r="K1051" s="16">
        <v>1004</v>
      </c>
      <c r="L1051" s="16">
        <v>1018</v>
      </c>
      <c r="N1051" s="16">
        <v>515</v>
      </c>
      <c r="O1051" s="16">
        <v>455</v>
      </c>
      <c r="P1051" s="16">
        <v>200</v>
      </c>
      <c r="Q1051" s="16">
        <v>507</v>
      </c>
      <c r="R1051" s="16">
        <v>238</v>
      </c>
      <c r="S1051" s="16">
        <v>44</v>
      </c>
      <c r="T1051" s="16">
        <v>69</v>
      </c>
      <c r="V1051" s="16">
        <v>565</v>
      </c>
      <c r="W1051" s="16">
        <v>604</v>
      </c>
      <c r="X1051" s="16">
        <v>114</v>
      </c>
      <c r="Y1051" s="16">
        <v>70</v>
      </c>
      <c r="Z1051" s="16">
        <v>36</v>
      </c>
      <c r="AA1051" s="16">
        <v>44</v>
      </c>
      <c r="AB1051" s="16">
        <v>442</v>
      </c>
      <c r="AC1051" s="16">
        <v>63</v>
      </c>
      <c r="AD1051" s="16">
        <v>90</v>
      </c>
      <c r="AF1051" s="16">
        <v>336</v>
      </c>
      <c r="AG1051" s="16">
        <v>677</v>
      </c>
      <c r="AH1051" s="16">
        <v>121</v>
      </c>
      <c r="AI1051" s="16">
        <v>125</v>
      </c>
      <c r="AJ1051" s="16">
        <v>261</v>
      </c>
      <c r="AK1051" s="16">
        <v>43</v>
      </c>
      <c r="AL1051" s="16">
        <v>45</v>
      </c>
      <c r="AM1051" s="16">
        <v>420</v>
      </c>
      <c r="AO1051" s="16">
        <v>312</v>
      </c>
      <c r="AP1051" s="16">
        <v>557</v>
      </c>
      <c r="AQ1051" s="16">
        <v>134</v>
      </c>
      <c r="AR1051" s="16">
        <v>212</v>
      </c>
      <c r="AS1051" s="16">
        <v>419</v>
      </c>
      <c r="AT1051" s="16">
        <v>33</v>
      </c>
      <c r="AU1051" s="16">
        <v>137</v>
      </c>
      <c r="AV1051" s="16">
        <v>147</v>
      </c>
      <c r="AW1051" s="16">
        <v>77</v>
      </c>
    </row>
    <row r="1052" spans="2:49" x14ac:dyDescent="0.35">
      <c r="B1052" s="12" t="s">
        <v>60</v>
      </c>
      <c r="C1052" s="16">
        <v>2032</v>
      </c>
      <c r="D1052" s="16">
        <v>215</v>
      </c>
      <c r="E1052" s="16">
        <v>345</v>
      </c>
      <c r="F1052" s="16">
        <v>345</v>
      </c>
      <c r="G1052" s="16">
        <v>314</v>
      </c>
      <c r="H1052" s="16">
        <v>328</v>
      </c>
      <c r="I1052" s="16">
        <v>485</v>
      </c>
      <c r="K1052" s="16">
        <v>981</v>
      </c>
      <c r="L1052" s="16">
        <v>1045</v>
      </c>
      <c r="N1052" s="16">
        <v>540</v>
      </c>
      <c r="O1052" s="16">
        <v>458</v>
      </c>
      <c r="P1052" s="16">
        <v>208</v>
      </c>
      <c r="Q1052" s="16">
        <v>495</v>
      </c>
      <c r="R1052" s="16">
        <v>222</v>
      </c>
      <c r="S1052" s="16">
        <v>37</v>
      </c>
      <c r="T1052" s="16">
        <v>71</v>
      </c>
      <c r="V1052" s="16">
        <v>598</v>
      </c>
      <c r="W1052" s="16">
        <v>590</v>
      </c>
      <c r="X1052" s="16">
        <v>115</v>
      </c>
      <c r="Y1052" s="16">
        <v>67</v>
      </c>
      <c r="Z1052" s="16">
        <v>39</v>
      </c>
      <c r="AA1052" s="16">
        <v>44</v>
      </c>
      <c r="AB1052" s="16">
        <v>427</v>
      </c>
      <c r="AC1052" s="16">
        <v>61</v>
      </c>
      <c r="AD1052" s="16">
        <v>90</v>
      </c>
      <c r="AF1052" s="16">
        <v>355</v>
      </c>
      <c r="AG1052" s="16">
        <v>660</v>
      </c>
      <c r="AH1052" s="16">
        <v>123</v>
      </c>
      <c r="AI1052" s="16">
        <v>120</v>
      </c>
      <c r="AJ1052" s="16">
        <v>274</v>
      </c>
      <c r="AK1052" s="16">
        <v>44</v>
      </c>
      <c r="AL1052" s="16">
        <v>43</v>
      </c>
      <c r="AM1052" s="16">
        <v>413</v>
      </c>
      <c r="AO1052" s="16">
        <v>321</v>
      </c>
      <c r="AP1052" s="16">
        <v>538</v>
      </c>
      <c r="AQ1052" s="16">
        <v>134</v>
      </c>
      <c r="AR1052" s="16">
        <v>200</v>
      </c>
      <c r="AS1052" s="16">
        <v>442</v>
      </c>
      <c r="AT1052" s="16">
        <v>36</v>
      </c>
      <c r="AU1052" s="16">
        <v>136</v>
      </c>
      <c r="AV1052" s="16">
        <v>151</v>
      </c>
      <c r="AW1052" s="16">
        <v>75</v>
      </c>
    </row>
    <row r="1053" spans="2:49" ht="43.5" x14ac:dyDescent="0.35">
      <c r="B1053" s="17" t="s">
        <v>389</v>
      </c>
      <c r="C1053" s="18">
        <v>0.59473873551701051</v>
      </c>
      <c r="D1053" s="18">
        <v>0.41285654701864682</v>
      </c>
      <c r="E1053" s="18">
        <v>0.51519796056949829</v>
      </c>
      <c r="F1053" s="18">
        <v>0.55087357400142456</v>
      </c>
      <c r="G1053" s="18">
        <v>0.59136980898289271</v>
      </c>
      <c r="H1053" s="18">
        <v>0.64318870396731331</v>
      </c>
      <c r="I1053" s="18">
        <v>0.73258960068634271</v>
      </c>
      <c r="K1053" s="18">
        <v>0.65810226233234248</v>
      </c>
      <c r="L1053" s="18">
        <v>0.53758876706639747</v>
      </c>
      <c r="N1053" s="18">
        <v>0.53555883154955031</v>
      </c>
      <c r="O1053" s="18">
        <v>0.55607633575847215</v>
      </c>
      <c r="P1053" s="18">
        <v>0.64265173600413605</v>
      </c>
      <c r="Q1053" s="18">
        <v>0.65961851986136499</v>
      </c>
      <c r="R1053" s="18">
        <v>0.69692041390493831</v>
      </c>
      <c r="S1053" s="18">
        <v>0.65099498486686802</v>
      </c>
      <c r="T1053" s="18">
        <v>0.35241887462628468</v>
      </c>
      <c r="V1053" s="18">
        <v>0.6672471519643719</v>
      </c>
      <c r="W1053" s="18">
        <v>0.62898299449974637</v>
      </c>
      <c r="X1053" s="18">
        <v>0.67496612444942417</v>
      </c>
      <c r="Y1053" s="18">
        <v>0.61593645678763154</v>
      </c>
      <c r="Z1053" s="18">
        <v>0.41720629664068209</v>
      </c>
      <c r="AA1053" s="18">
        <v>0.70503565203782237</v>
      </c>
      <c r="AB1053" s="18">
        <v>0.48342483592772612</v>
      </c>
      <c r="AC1053" s="18">
        <v>0.27715179319838951</v>
      </c>
      <c r="AD1053" s="18">
        <v>0.5375878545551207</v>
      </c>
      <c r="AF1053" s="18">
        <v>0.66924767414171693</v>
      </c>
      <c r="AG1053" s="18">
        <v>0.67006327577220659</v>
      </c>
      <c r="AH1053" s="18">
        <v>0.67499185595223388</v>
      </c>
      <c r="AI1053" s="18">
        <v>0.57483924838762934</v>
      </c>
      <c r="AJ1053" s="18">
        <v>0.48800852418608931</v>
      </c>
      <c r="AK1053" s="18">
        <v>0.61256805426604588</v>
      </c>
      <c r="AL1053" s="18">
        <v>0.26484156407531412</v>
      </c>
      <c r="AM1053" s="18">
        <v>0.49518911425088802</v>
      </c>
      <c r="AO1053" s="18">
        <v>0.70781656533999893</v>
      </c>
      <c r="AP1053" s="18">
        <v>0.65873524025304786</v>
      </c>
      <c r="AQ1053" s="18">
        <v>0.62091844295333898</v>
      </c>
      <c r="AR1053" s="18">
        <v>0.60499015139191692</v>
      </c>
      <c r="AS1053" s="18">
        <v>0.52167139108948457</v>
      </c>
      <c r="AT1053" s="18">
        <v>0.70524466074490055</v>
      </c>
      <c r="AU1053" s="18">
        <v>0.38738105745946372</v>
      </c>
      <c r="AV1053" s="18">
        <v>0.48367772835426037</v>
      </c>
      <c r="AW1053" s="18">
        <v>0.55454325865972398</v>
      </c>
    </row>
    <row r="1054" spans="2:49" ht="58" x14ac:dyDescent="0.35">
      <c r="B1054" s="17" t="s">
        <v>390</v>
      </c>
      <c r="C1054" s="18">
        <v>0.20605959259379519</v>
      </c>
      <c r="D1054" s="18">
        <v>0.26468951055339041</v>
      </c>
      <c r="E1054" s="18">
        <v>0.26597625479331682</v>
      </c>
      <c r="F1054" s="18">
        <v>0.21018851260968871</v>
      </c>
      <c r="G1054" s="18">
        <v>0.1770568723308765</v>
      </c>
      <c r="H1054" s="18">
        <v>0.19209129783066389</v>
      </c>
      <c r="I1054" s="18">
        <v>0.1627263440813573</v>
      </c>
      <c r="K1054" s="18">
        <v>0.1909497196253874</v>
      </c>
      <c r="L1054" s="18">
        <v>0.21867358914751281</v>
      </c>
      <c r="N1054" s="18">
        <v>0.20588229191250609</v>
      </c>
      <c r="O1054" s="18">
        <v>0.22920513524539679</v>
      </c>
      <c r="P1054" s="18">
        <v>0.18990071798406449</v>
      </c>
      <c r="Q1054" s="18">
        <v>0.1922625242069258</v>
      </c>
      <c r="R1054" s="18">
        <v>0.18336618684754641</v>
      </c>
      <c r="S1054" s="18">
        <v>0.26737611793182969</v>
      </c>
      <c r="T1054" s="18">
        <v>0.24054075865432409</v>
      </c>
      <c r="V1054" s="18">
        <v>0.18803170383538559</v>
      </c>
      <c r="W1054" s="18">
        <v>0.21704874513631439</v>
      </c>
      <c r="X1054" s="18">
        <v>0.17818530278209041</v>
      </c>
      <c r="Y1054" s="18">
        <v>0.2005921033424275</v>
      </c>
      <c r="Z1054" s="18">
        <v>0.37860104686223728</v>
      </c>
      <c r="AA1054" s="18">
        <v>0.16995298141169149</v>
      </c>
      <c r="AB1054" s="18">
        <v>0.20762148768238561</v>
      </c>
      <c r="AC1054" s="18">
        <v>0.20530799997199789</v>
      </c>
      <c r="AD1054" s="18">
        <v>0.22918166681672031</v>
      </c>
      <c r="AF1054" s="18">
        <v>0.21436856607645391</v>
      </c>
      <c r="AG1054" s="18">
        <v>0.20191388634487981</v>
      </c>
      <c r="AH1054" s="18">
        <v>0.20971842196689019</v>
      </c>
      <c r="AI1054" s="18">
        <v>0.22615295348794201</v>
      </c>
      <c r="AJ1054" s="18">
        <v>0.26031226245477318</v>
      </c>
      <c r="AK1054" s="18">
        <v>0.176166070137102</v>
      </c>
      <c r="AL1054" s="18">
        <v>0.155198841740253</v>
      </c>
      <c r="AM1054" s="18">
        <v>0.17108811406527441</v>
      </c>
      <c r="AO1054" s="18">
        <v>0.16362394775673031</v>
      </c>
      <c r="AP1054" s="18">
        <v>0.2105711496142261</v>
      </c>
      <c r="AQ1054" s="18">
        <v>0.25145392046636778</v>
      </c>
      <c r="AR1054" s="18">
        <v>0.22191898491683021</v>
      </c>
      <c r="AS1054" s="18">
        <v>0.26597000834035572</v>
      </c>
      <c r="AT1054" s="18">
        <v>0.11340912572683561</v>
      </c>
      <c r="AU1054" s="18">
        <v>0.15282295060156009</v>
      </c>
      <c r="AV1054" s="18">
        <v>0.12691591336086999</v>
      </c>
      <c r="AW1054" s="18">
        <v>0.1782572492628117</v>
      </c>
    </row>
    <row r="1055" spans="2:49" ht="58" x14ac:dyDescent="0.35">
      <c r="B1055" s="17" t="s">
        <v>391</v>
      </c>
      <c r="C1055" s="18">
        <v>4.9661166875276407E-2</v>
      </c>
      <c r="D1055" s="18">
        <v>0.12644118008048599</v>
      </c>
      <c r="E1055" s="18">
        <v>6.0163865588311279E-2</v>
      </c>
      <c r="F1055" s="18">
        <v>6.23041746613111E-2</v>
      </c>
      <c r="G1055" s="18">
        <v>4.3025540841609811E-2</v>
      </c>
      <c r="H1055" s="18">
        <v>4.152992449802994E-2</v>
      </c>
      <c r="I1055" s="18">
        <v>8.9384490074392586E-3</v>
      </c>
      <c r="K1055" s="18">
        <v>4.4467556105132228E-2</v>
      </c>
      <c r="L1055" s="18">
        <v>5.480003971245706E-2</v>
      </c>
      <c r="N1055" s="18">
        <v>5.9050878008428037E-2</v>
      </c>
      <c r="O1055" s="18">
        <v>6.282638391568228E-2</v>
      </c>
      <c r="P1055" s="18">
        <v>5.5528718370886049E-2</v>
      </c>
      <c r="Q1055" s="18">
        <v>3.9734823744258671E-2</v>
      </c>
      <c r="R1055" s="18">
        <v>3.2185702568210163E-2</v>
      </c>
      <c r="S1055" s="18">
        <v>0</v>
      </c>
      <c r="T1055" s="18">
        <v>2.563338183954415E-2</v>
      </c>
      <c r="V1055" s="18">
        <v>5.2084454418872481E-2</v>
      </c>
      <c r="W1055" s="18">
        <v>4.8574542135043641E-2</v>
      </c>
      <c r="X1055" s="18">
        <v>3.2012891571155978E-2</v>
      </c>
      <c r="Y1055" s="18">
        <v>2.887924503427677E-2</v>
      </c>
      <c r="Z1055" s="18">
        <v>8.6663007570880995E-2</v>
      </c>
      <c r="AA1055" s="18">
        <v>3.5590757893887603E-2</v>
      </c>
      <c r="AB1055" s="18">
        <v>5.1762778860415352E-2</v>
      </c>
      <c r="AC1055" s="18">
        <v>5.0164057362254252E-2</v>
      </c>
      <c r="AD1055" s="18">
        <v>5.9051674176553007E-2</v>
      </c>
      <c r="AF1055" s="18">
        <v>3.7624179296861238E-2</v>
      </c>
      <c r="AG1055" s="18">
        <v>4.1267924142022461E-2</v>
      </c>
      <c r="AH1055" s="18">
        <v>4.5490394690135813E-2</v>
      </c>
      <c r="AI1055" s="18">
        <v>5.482379961620977E-2</v>
      </c>
      <c r="AJ1055" s="18">
        <v>8.4682711387388032E-2</v>
      </c>
      <c r="AK1055" s="18">
        <v>4.1013283638290828E-2</v>
      </c>
      <c r="AL1055" s="18">
        <v>7.7877351429562036E-2</v>
      </c>
      <c r="AM1055" s="18">
        <v>4.793715412903151E-2</v>
      </c>
      <c r="AO1055" s="18">
        <v>3.8222837548727268E-2</v>
      </c>
      <c r="AP1055" s="18">
        <v>4.7957557755396472E-2</v>
      </c>
      <c r="AQ1055" s="18">
        <v>5.8069559176941343E-2</v>
      </c>
      <c r="AR1055" s="18">
        <v>4.0930114140443327E-2</v>
      </c>
      <c r="AS1055" s="18">
        <v>6.1414882602150327E-2</v>
      </c>
      <c r="AT1055" s="18">
        <v>2.1160788796035671E-2</v>
      </c>
      <c r="AU1055" s="18">
        <v>7.0993595808268833E-2</v>
      </c>
      <c r="AV1055" s="18">
        <v>4.7428696058107192E-2</v>
      </c>
      <c r="AW1055" s="18">
        <v>2.9179284388149009E-2</v>
      </c>
    </row>
    <row r="1056" spans="2:49" ht="58" x14ac:dyDescent="0.35">
      <c r="B1056" s="17" t="s">
        <v>392</v>
      </c>
      <c r="C1056" s="18">
        <v>2.1259967857454359E-2</v>
      </c>
      <c r="D1056" s="18">
        <v>3.3769234240556972E-2</v>
      </c>
      <c r="E1056" s="18">
        <v>2.5080780359876771E-2</v>
      </c>
      <c r="F1056" s="18">
        <v>1.9123695182682379E-2</v>
      </c>
      <c r="G1056" s="18">
        <v>3.1563706075395263E-2</v>
      </c>
      <c r="H1056" s="18">
        <v>1.3727067545956069E-2</v>
      </c>
      <c r="I1056" s="18">
        <v>1.2951243433960849E-2</v>
      </c>
      <c r="K1056" s="18">
        <v>2.4463440397323281E-2</v>
      </c>
      <c r="L1056" s="18">
        <v>1.8365114309712539E-2</v>
      </c>
      <c r="N1056" s="18">
        <v>2.9621993656700121E-2</v>
      </c>
      <c r="O1056" s="18">
        <v>1.622436372850258E-2</v>
      </c>
      <c r="P1056" s="18">
        <v>9.5331702478720273E-3</v>
      </c>
      <c r="Q1056" s="18">
        <v>2.3722116867924262E-2</v>
      </c>
      <c r="R1056" s="18">
        <v>7.5082057706360077E-3</v>
      </c>
      <c r="S1056" s="18">
        <v>0</v>
      </c>
      <c r="T1056" s="18">
        <v>6.1603603516062602E-2</v>
      </c>
      <c r="V1056" s="18">
        <v>2.0472678455819161E-2</v>
      </c>
      <c r="W1056" s="18">
        <v>1.3022451560525859E-2</v>
      </c>
      <c r="X1056" s="18">
        <v>2.8476828528398179E-2</v>
      </c>
      <c r="Y1056" s="18">
        <v>2.7076056265030068E-2</v>
      </c>
      <c r="Z1056" s="18">
        <v>0</v>
      </c>
      <c r="AA1056" s="18">
        <v>0</v>
      </c>
      <c r="AB1056" s="18">
        <v>3.1093231875520249E-2</v>
      </c>
      <c r="AC1056" s="18">
        <v>1.7261393432689641E-2</v>
      </c>
      <c r="AD1056" s="18">
        <v>4.2760036485571397E-2</v>
      </c>
      <c r="AF1056" s="18">
        <v>1.6446605719125752E-2</v>
      </c>
      <c r="AG1056" s="18">
        <v>1.381380935903811E-2</v>
      </c>
      <c r="AH1056" s="18">
        <v>7.9420602653474896E-3</v>
      </c>
      <c r="AI1056" s="18">
        <v>8.2945257836445248E-3</v>
      </c>
      <c r="AJ1056" s="18">
        <v>5.1913313520086282E-2</v>
      </c>
      <c r="AK1056" s="18">
        <v>1.303368104847835E-2</v>
      </c>
      <c r="AL1056" s="18">
        <v>4.5219918555911578E-2</v>
      </c>
      <c r="AM1056" s="18">
        <v>2.3082130891155812E-2</v>
      </c>
      <c r="AO1056" s="18">
        <v>1.333865136833598E-2</v>
      </c>
      <c r="AP1056" s="18">
        <v>2.1313595871951391E-2</v>
      </c>
      <c r="AQ1056" s="18">
        <v>1.6314169600737082E-2</v>
      </c>
      <c r="AR1056" s="18">
        <v>7.9372405532063123E-3</v>
      </c>
      <c r="AS1056" s="18">
        <v>3.1239437520867878E-2</v>
      </c>
      <c r="AT1056" s="18">
        <v>0</v>
      </c>
      <c r="AU1056" s="18">
        <v>2.144820651279522E-2</v>
      </c>
      <c r="AV1056" s="18">
        <v>1.734922949591812E-2</v>
      </c>
      <c r="AW1056" s="18">
        <v>5.7892420020035751E-2</v>
      </c>
    </row>
    <row r="1057" spans="2:49" x14ac:dyDescent="0.35">
      <c r="B1057" s="17" t="s">
        <v>80</v>
      </c>
      <c r="C1057" s="18">
        <v>0.12828053715646351</v>
      </c>
      <c r="D1057" s="18">
        <v>0.1622435281069198</v>
      </c>
      <c r="E1057" s="18">
        <v>0.13358113868899671</v>
      </c>
      <c r="F1057" s="18">
        <v>0.1575100435448932</v>
      </c>
      <c r="G1057" s="18">
        <v>0.1569840717692258</v>
      </c>
      <c r="H1057" s="18">
        <v>0.1094630061580366</v>
      </c>
      <c r="I1057" s="18">
        <v>8.2794362790899828E-2</v>
      </c>
      <c r="K1057" s="18">
        <v>8.2017021539814577E-2</v>
      </c>
      <c r="L1057" s="18">
        <v>0.17057248976392</v>
      </c>
      <c r="N1057" s="18">
        <v>0.16988600487281519</v>
      </c>
      <c r="O1057" s="18">
        <v>0.13566778135194599</v>
      </c>
      <c r="P1057" s="18">
        <v>0.1023856573930413</v>
      </c>
      <c r="Q1057" s="18">
        <v>8.4662015319526107E-2</v>
      </c>
      <c r="R1057" s="18">
        <v>8.001949090866925E-2</v>
      </c>
      <c r="S1057" s="18">
        <v>8.1628897201302245E-2</v>
      </c>
      <c r="T1057" s="18">
        <v>0.31980338136378439</v>
      </c>
      <c r="V1057" s="18">
        <v>7.2164011325550656E-2</v>
      </c>
      <c r="W1057" s="18">
        <v>9.2371266668369756E-2</v>
      </c>
      <c r="X1057" s="18">
        <v>8.635885266893116E-2</v>
      </c>
      <c r="Y1057" s="18">
        <v>0.12751613857063421</v>
      </c>
      <c r="Z1057" s="18">
        <v>0.1175296489261996</v>
      </c>
      <c r="AA1057" s="18">
        <v>8.942060865659876E-2</v>
      </c>
      <c r="AB1057" s="18">
        <v>0.22609766565395301</v>
      </c>
      <c r="AC1057" s="18">
        <v>0.45011475603466827</v>
      </c>
      <c r="AD1057" s="18">
        <v>0.13141876796603449</v>
      </c>
      <c r="AF1057" s="18">
        <v>6.231297476584214E-2</v>
      </c>
      <c r="AG1057" s="18">
        <v>7.2941104381853097E-2</v>
      </c>
      <c r="AH1057" s="18">
        <v>6.1857267125392759E-2</v>
      </c>
      <c r="AI1057" s="18">
        <v>0.1358894727245743</v>
      </c>
      <c r="AJ1057" s="18">
        <v>0.1150831884516631</v>
      </c>
      <c r="AK1057" s="18">
        <v>0.157218910910083</v>
      </c>
      <c r="AL1057" s="18">
        <v>0.45686232419895922</v>
      </c>
      <c r="AM1057" s="18">
        <v>0.26270348666365018</v>
      </c>
      <c r="AO1057" s="18">
        <v>7.6997997986207628E-2</v>
      </c>
      <c r="AP1057" s="18">
        <v>6.1422456505378219E-2</v>
      </c>
      <c r="AQ1057" s="18">
        <v>5.3243907802614933E-2</v>
      </c>
      <c r="AR1057" s="18">
        <v>0.1242235089976032</v>
      </c>
      <c r="AS1057" s="18">
        <v>0.1197042804471415</v>
      </c>
      <c r="AT1057" s="18">
        <v>0.1601854247322283</v>
      </c>
      <c r="AU1057" s="18">
        <v>0.36735418961791211</v>
      </c>
      <c r="AV1057" s="18">
        <v>0.32462843273084419</v>
      </c>
      <c r="AW1057" s="18">
        <v>0.18012778766927939</v>
      </c>
    </row>
    <row r="1059" spans="2:49" ht="116" x14ac:dyDescent="0.35">
      <c r="B1059" s="14" t="s">
        <v>393</v>
      </c>
    </row>
    <row r="1060" spans="2:49" x14ac:dyDescent="0.35">
      <c r="B1060" s="15" t="s">
        <v>18</v>
      </c>
    </row>
    <row r="1061" spans="2:49" x14ac:dyDescent="0.35">
      <c r="B1061" s="11" t="s">
        <v>59</v>
      </c>
      <c r="C1061" s="16">
        <v>2028</v>
      </c>
      <c r="D1061" s="16">
        <v>248</v>
      </c>
      <c r="E1061" s="16">
        <v>354</v>
      </c>
      <c r="F1061" s="16">
        <v>365</v>
      </c>
      <c r="G1061" s="16">
        <v>348</v>
      </c>
      <c r="H1061" s="16">
        <v>295</v>
      </c>
      <c r="I1061" s="16">
        <v>418</v>
      </c>
      <c r="K1061" s="16">
        <v>1004</v>
      </c>
      <c r="L1061" s="16">
        <v>1018</v>
      </c>
      <c r="N1061" s="16">
        <v>515</v>
      </c>
      <c r="O1061" s="16">
        <v>455</v>
      </c>
      <c r="P1061" s="16">
        <v>200</v>
      </c>
      <c r="Q1061" s="16">
        <v>507</v>
      </c>
      <c r="R1061" s="16">
        <v>238</v>
      </c>
      <c r="S1061" s="16">
        <v>44</v>
      </c>
      <c r="T1061" s="16">
        <v>69</v>
      </c>
      <c r="V1061" s="16">
        <v>565</v>
      </c>
      <c r="W1061" s="16">
        <v>604</v>
      </c>
      <c r="X1061" s="16">
        <v>114</v>
      </c>
      <c r="Y1061" s="16">
        <v>70</v>
      </c>
      <c r="Z1061" s="16">
        <v>36</v>
      </c>
      <c r="AA1061" s="16">
        <v>44</v>
      </c>
      <c r="AB1061" s="16">
        <v>442</v>
      </c>
      <c r="AC1061" s="16">
        <v>63</v>
      </c>
      <c r="AD1061" s="16">
        <v>90</v>
      </c>
      <c r="AF1061" s="16">
        <v>336</v>
      </c>
      <c r="AG1061" s="16">
        <v>677</v>
      </c>
      <c r="AH1061" s="16">
        <v>121</v>
      </c>
      <c r="AI1061" s="16">
        <v>125</v>
      </c>
      <c r="AJ1061" s="16">
        <v>261</v>
      </c>
      <c r="AK1061" s="16">
        <v>43</v>
      </c>
      <c r="AL1061" s="16">
        <v>45</v>
      </c>
      <c r="AM1061" s="16">
        <v>420</v>
      </c>
      <c r="AO1061" s="16">
        <v>312</v>
      </c>
      <c r="AP1061" s="16">
        <v>557</v>
      </c>
      <c r="AQ1061" s="16">
        <v>134</v>
      </c>
      <c r="AR1061" s="16">
        <v>212</v>
      </c>
      <c r="AS1061" s="16">
        <v>419</v>
      </c>
      <c r="AT1061" s="16">
        <v>33</v>
      </c>
      <c r="AU1061" s="16">
        <v>137</v>
      </c>
      <c r="AV1061" s="16">
        <v>147</v>
      </c>
      <c r="AW1061" s="16">
        <v>77</v>
      </c>
    </row>
    <row r="1062" spans="2:49" x14ac:dyDescent="0.35">
      <c r="B1062" s="12" t="s">
        <v>60</v>
      </c>
      <c r="C1062" s="16">
        <v>2032</v>
      </c>
      <c r="D1062" s="16">
        <v>215</v>
      </c>
      <c r="E1062" s="16">
        <v>345</v>
      </c>
      <c r="F1062" s="16">
        <v>345</v>
      </c>
      <c r="G1062" s="16">
        <v>314</v>
      </c>
      <c r="H1062" s="16">
        <v>328</v>
      </c>
      <c r="I1062" s="16">
        <v>485</v>
      </c>
      <c r="K1062" s="16">
        <v>981</v>
      </c>
      <c r="L1062" s="16">
        <v>1045</v>
      </c>
      <c r="N1062" s="16">
        <v>540</v>
      </c>
      <c r="O1062" s="16">
        <v>458</v>
      </c>
      <c r="P1062" s="16">
        <v>208</v>
      </c>
      <c r="Q1062" s="16">
        <v>495</v>
      </c>
      <c r="R1062" s="16">
        <v>222</v>
      </c>
      <c r="S1062" s="16">
        <v>37</v>
      </c>
      <c r="T1062" s="16">
        <v>71</v>
      </c>
      <c r="V1062" s="16">
        <v>598</v>
      </c>
      <c r="W1062" s="16">
        <v>590</v>
      </c>
      <c r="X1062" s="16">
        <v>115</v>
      </c>
      <c r="Y1062" s="16">
        <v>67</v>
      </c>
      <c r="Z1062" s="16">
        <v>39</v>
      </c>
      <c r="AA1062" s="16">
        <v>44</v>
      </c>
      <c r="AB1062" s="16">
        <v>427</v>
      </c>
      <c r="AC1062" s="16">
        <v>61</v>
      </c>
      <c r="AD1062" s="16">
        <v>90</v>
      </c>
      <c r="AF1062" s="16">
        <v>355</v>
      </c>
      <c r="AG1062" s="16">
        <v>660</v>
      </c>
      <c r="AH1062" s="16">
        <v>123</v>
      </c>
      <c r="AI1062" s="16">
        <v>120</v>
      </c>
      <c r="AJ1062" s="16">
        <v>274</v>
      </c>
      <c r="AK1062" s="16">
        <v>44</v>
      </c>
      <c r="AL1062" s="16">
        <v>43</v>
      </c>
      <c r="AM1062" s="16">
        <v>413</v>
      </c>
      <c r="AO1062" s="16">
        <v>321</v>
      </c>
      <c r="AP1062" s="16">
        <v>538</v>
      </c>
      <c r="AQ1062" s="16">
        <v>134</v>
      </c>
      <c r="AR1062" s="16">
        <v>200</v>
      </c>
      <c r="AS1062" s="16">
        <v>442</v>
      </c>
      <c r="AT1062" s="16">
        <v>36</v>
      </c>
      <c r="AU1062" s="16">
        <v>136</v>
      </c>
      <c r="AV1062" s="16">
        <v>151</v>
      </c>
      <c r="AW1062" s="16">
        <v>75</v>
      </c>
    </row>
    <row r="1063" spans="2:49" x14ac:dyDescent="0.35">
      <c r="B1063" s="17" t="s">
        <v>394</v>
      </c>
      <c r="C1063" s="18">
        <v>0.49948621498032469</v>
      </c>
      <c r="D1063" s="18">
        <v>0.42046124066360008</v>
      </c>
      <c r="E1063" s="18">
        <v>0.57140845338983948</v>
      </c>
      <c r="F1063" s="18">
        <v>0.49565142172627541</v>
      </c>
      <c r="G1063" s="18">
        <v>0.55349578325900906</v>
      </c>
      <c r="H1063" s="18">
        <v>0.49484012053749588</v>
      </c>
      <c r="I1063" s="18">
        <v>0.4542649504774523</v>
      </c>
      <c r="K1063" s="18">
        <v>0.56877177209433938</v>
      </c>
      <c r="L1063" s="18">
        <v>0.43708567339476351</v>
      </c>
      <c r="N1063" s="18">
        <v>0.4888857759201839</v>
      </c>
      <c r="O1063" s="18">
        <v>0.46763041354868279</v>
      </c>
      <c r="P1063" s="18">
        <v>0.51989953347955409</v>
      </c>
      <c r="Q1063" s="18">
        <v>0.5277500798263971</v>
      </c>
      <c r="R1063" s="18">
        <v>0.57130509894193227</v>
      </c>
      <c r="S1063" s="18">
        <v>0.48719002728281069</v>
      </c>
      <c r="T1063" s="18">
        <v>0.31030832913086331</v>
      </c>
      <c r="V1063" s="18">
        <v>0.6041610654984938</v>
      </c>
      <c r="W1063" s="18">
        <v>0.49328315061335959</v>
      </c>
      <c r="X1063" s="18">
        <v>0.37349735250399879</v>
      </c>
      <c r="Y1063" s="18">
        <v>0.38345075985440202</v>
      </c>
      <c r="Z1063" s="18">
        <v>0.65545382108702022</v>
      </c>
      <c r="AA1063" s="18">
        <v>0.51774989292820417</v>
      </c>
      <c r="AB1063" s="18">
        <v>0.41904594206494078</v>
      </c>
      <c r="AC1063" s="18">
        <v>0.29578221202976118</v>
      </c>
      <c r="AD1063" s="18">
        <v>0.53391542404745962</v>
      </c>
      <c r="AF1063" s="18">
        <v>0.59939613975272654</v>
      </c>
      <c r="AG1063" s="18">
        <v>0.48982543359036901</v>
      </c>
      <c r="AH1063" s="18">
        <v>0.41029795679403108</v>
      </c>
      <c r="AI1063" s="18">
        <v>0.42381067088734509</v>
      </c>
      <c r="AJ1063" s="18">
        <v>0.63145673055188878</v>
      </c>
      <c r="AK1063" s="18">
        <v>0.49350770573475422</v>
      </c>
      <c r="AL1063" s="18">
        <v>0.36131040037581852</v>
      </c>
      <c r="AM1063" s="18">
        <v>0.40490892380615828</v>
      </c>
      <c r="AO1063" s="18">
        <v>0.58649936919251666</v>
      </c>
      <c r="AP1063" s="18">
        <v>0.49441778237111439</v>
      </c>
      <c r="AQ1063" s="18">
        <v>0.42344835651990992</v>
      </c>
      <c r="AR1063" s="18">
        <v>0.39000699093858032</v>
      </c>
      <c r="AS1063" s="18">
        <v>0.64713710548278391</v>
      </c>
      <c r="AT1063" s="18">
        <v>0.51155614470863175</v>
      </c>
      <c r="AU1063" s="18">
        <v>0.31702621998454028</v>
      </c>
      <c r="AV1063" s="18">
        <v>0.28620751359236368</v>
      </c>
      <c r="AW1063" s="18">
        <v>0.47317734525935601</v>
      </c>
    </row>
    <row r="1064" spans="2:49" x14ac:dyDescent="0.35">
      <c r="B1064" s="17" t="s">
        <v>170</v>
      </c>
      <c r="C1064" s="18">
        <v>0.27581777284264308</v>
      </c>
      <c r="D1064" s="18">
        <v>0.28051056092090632</v>
      </c>
      <c r="E1064" s="18">
        <v>0.29964321756440843</v>
      </c>
      <c r="F1064" s="18">
        <v>0.29275287119875798</v>
      </c>
      <c r="G1064" s="18">
        <v>0.32631393433736261</v>
      </c>
      <c r="H1064" s="18">
        <v>0.2481882289928419</v>
      </c>
      <c r="I1064" s="18">
        <v>0.23075339833845221</v>
      </c>
      <c r="K1064" s="18">
        <v>0.30041636916612169</v>
      </c>
      <c r="L1064" s="18">
        <v>0.25418522354022721</v>
      </c>
      <c r="N1064" s="18">
        <v>0.25148801982537189</v>
      </c>
      <c r="O1064" s="18">
        <v>0.28811525437232699</v>
      </c>
      <c r="P1064" s="18">
        <v>0.2563590461647528</v>
      </c>
      <c r="Q1064" s="18">
        <v>0.28930424820588091</v>
      </c>
      <c r="R1064" s="18">
        <v>0.32881889734204428</v>
      </c>
      <c r="S1064" s="18">
        <v>0.23195769170669861</v>
      </c>
      <c r="T1064" s="18">
        <v>0.20177862729659291</v>
      </c>
      <c r="V1064" s="18">
        <v>0.27307397848052373</v>
      </c>
      <c r="W1064" s="18">
        <v>0.32731363711702338</v>
      </c>
      <c r="X1064" s="18">
        <v>0.22247606829690489</v>
      </c>
      <c r="Y1064" s="18">
        <v>0.30187470352061913</v>
      </c>
      <c r="Z1064" s="18">
        <v>0.18476695901329729</v>
      </c>
      <c r="AA1064" s="18">
        <v>0.39797879609680331</v>
      </c>
      <c r="AB1064" s="18">
        <v>0.25287588944694178</v>
      </c>
      <c r="AC1064" s="18">
        <v>0.1047681396040601</v>
      </c>
      <c r="AD1064" s="18">
        <v>0.21001167542899921</v>
      </c>
      <c r="AF1064" s="18">
        <v>0.23699963993805551</v>
      </c>
      <c r="AG1064" s="18">
        <v>0.29630436117714348</v>
      </c>
      <c r="AH1064" s="18">
        <v>0.24127922942376351</v>
      </c>
      <c r="AI1064" s="18">
        <v>0.29959249784416048</v>
      </c>
      <c r="AJ1064" s="18">
        <v>0.25382898311352231</v>
      </c>
      <c r="AK1064" s="18">
        <v>0.45506273890389298</v>
      </c>
      <c r="AL1064" s="18">
        <v>0.1734216736746936</v>
      </c>
      <c r="AM1064" s="18">
        <v>0.28609248312839192</v>
      </c>
      <c r="AO1064" s="18">
        <v>0.2481275416020183</v>
      </c>
      <c r="AP1064" s="18">
        <v>0.31537058978568411</v>
      </c>
      <c r="AQ1064" s="18">
        <v>0.23881596558609811</v>
      </c>
      <c r="AR1064" s="18">
        <v>0.33816812994109519</v>
      </c>
      <c r="AS1064" s="18">
        <v>0.25918257696756092</v>
      </c>
      <c r="AT1064" s="18">
        <v>0.44574824676791808</v>
      </c>
      <c r="AU1064" s="18">
        <v>0.23495865401513971</v>
      </c>
      <c r="AV1064" s="18">
        <v>0.18781227905208611</v>
      </c>
      <c r="AW1064" s="18">
        <v>0.27825479041102152</v>
      </c>
    </row>
    <row r="1065" spans="2:49" x14ac:dyDescent="0.35">
      <c r="B1065" s="17" t="s">
        <v>167</v>
      </c>
      <c r="C1065" s="18">
        <v>0.22416826010440741</v>
      </c>
      <c r="D1065" s="18">
        <v>0.11052632759054</v>
      </c>
      <c r="E1065" s="18">
        <v>0.2108204811056848</v>
      </c>
      <c r="F1065" s="18">
        <v>0.1907959344666795</v>
      </c>
      <c r="G1065" s="18">
        <v>0.2547853718256472</v>
      </c>
      <c r="H1065" s="18">
        <v>0.24432201202214071</v>
      </c>
      <c r="I1065" s="18">
        <v>0.27435574513403699</v>
      </c>
      <c r="K1065" s="18">
        <v>0.2954571177318327</v>
      </c>
      <c r="L1065" s="18">
        <v>0.15749400806372821</v>
      </c>
      <c r="N1065" s="18">
        <v>0.1695994619932551</v>
      </c>
      <c r="O1065" s="18">
        <v>0.20327330224221959</v>
      </c>
      <c r="P1065" s="18">
        <v>0.27161619423110872</v>
      </c>
      <c r="Q1065" s="18">
        <v>0.2669757884543405</v>
      </c>
      <c r="R1065" s="18">
        <v>0.28307239661477462</v>
      </c>
      <c r="S1065" s="18">
        <v>0.33003545496887637</v>
      </c>
      <c r="T1065" s="18">
        <v>9.6933216354722351E-2</v>
      </c>
      <c r="V1065" s="18">
        <v>0.24071578991094139</v>
      </c>
      <c r="W1065" s="18">
        <v>0.25639996935402543</v>
      </c>
      <c r="X1065" s="18">
        <v>0.40458385381856299</v>
      </c>
      <c r="Y1065" s="18">
        <v>0.23740492456933271</v>
      </c>
      <c r="Z1065" s="18">
        <v>0.16293474964243801</v>
      </c>
      <c r="AA1065" s="18">
        <v>0.30049281778583298</v>
      </c>
      <c r="AB1065" s="18">
        <v>0.13184748844400471</v>
      </c>
      <c r="AC1065" s="18">
        <v>5.8500068398921273E-2</v>
      </c>
      <c r="AD1065" s="18">
        <v>0.2030311335704619</v>
      </c>
      <c r="AF1065" s="18">
        <v>0.24099146660295129</v>
      </c>
      <c r="AG1065" s="18">
        <v>0.26780936612038242</v>
      </c>
      <c r="AH1065" s="18">
        <v>0.33168871878130102</v>
      </c>
      <c r="AI1065" s="18">
        <v>0.25651014056504029</v>
      </c>
      <c r="AJ1065" s="18">
        <v>0.1727968657093103</v>
      </c>
      <c r="AK1065" s="18">
        <v>0.22939218340915479</v>
      </c>
      <c r="AL1065" s="18">
        <v>3.9516119280083591E-2</v>
      </c>
      <c r="AM1065" s="18">
        <v>0.15115735000677649</v>
      </c>
      <c r="AO1065" s="18">
        <v>0.26949350640217379</v>
      </c>
      <c r="AP1065" s="18">
        <v>0.27564530512189761</v>
      </c>
      <c r="AQ1065" s="18">
        <v>0.2942383521387143</v>
      </c>
      <c r="AR1065" s="18">
        <v>0.21141740954869051</v>
      </c>
      <c r="AS1065" s="18">
        <v>0.1734406494081856</v>
      </c>
      <c r="AT1065" s="18">
        <v>0.19086574655326571</v>
      </c>
      <c r="AU1065" s="18">
        <v>0.1108757933560524</v>
      </c>
      <c r="AV1065" s="18">
        <v>0.15569897808539601</v>
      </c>
      <c r="AW1065" s="18">
        <v>0.227592584815202</v>
      </c>
    </row>
    <row r="1066" spans="2:49" x14ac:dyDescent="0.35">
      <c r="B1066" s="17" t="s">
        <v>165</v>
      </c>
      <c r="C1066" s="18">
        <v>0.2197052023346284</v>
      </c>
      <c r="D1066" s="18">
        <v>0.1396744391533663</v>
      </c>
      <c r="E1066" s="18">
        <v>0.19947849505659909</v>
      </c>
      <c r="F1066" s="18">
        <v>0.19357590363924379</v>
      </c>
      <c r="G1066" s="18">
        <v>0.2683380890563411</v>
      </c>
      <c r="H1066" s="18">
        <v>0.246146958130773</v>
      </c>
      <c r="I1066" s="18">
        <v>0.23879559463480521</v>
      </c>
      <c r="K1066" s="18">
        <v>0.27693687345466289</v>
      </c>
      <c r="L1066" s="18">
        <v>0.16546414430244821</v>
      </c>
      <c r="N1066" s="18">
        <v>0.1669909298559733</v>
      </c>
      <c r="O1066" s="18">
        <v>0.21056725443973659</v>
      </c>
      <c r="P1066" s="18">
        <v>0.2306941293513052</v>
      </c>
      <c r="Q1066" s="18">
        <v>0.25245959209341362</v>
      </c>
      <c r="R1066" s="18">
        <v>0.29462346584918442</v>
      </c>
      <c r="S1066" s="18">
        <v>0.24656301233618341</v>
      </c>
      <c r="T1066" s="18">
        <v>0.1710722663730504</v>
      </c>
      <c r="V1066" s="18">
        <v>0.20885483810443309</v>
      </c>
      <c r="W1066" s="18">
        <v>0.25805010512148058</v>
      </c>
      <c r="X1066" s="18">
        <v>0.3531218811568187</v>
      </c>
      <c r="Y1066" s="18">
        <v>0.27647002358718581</v>
      </c>
      <c r="Z1066" s="18">
        <v>0.14397729529411099</v>
      </c>
      <c r="AA1066" s="18">
        <v>0.29151945917598687</v>
      </c>
      <c r="AB1066" s="18">
        <v>0.16773128548495889</v>
      </c>
      <c r="AC1066" s="18">
        <v>6.7840285144052312E-2</v>
      </c>
      <c r="AD1066" s="18">
        <v>0.17606980468094799</v>
      </c>
      <c r="AF1066" s="18">
        <v>0.23927077618640441</v>
      </c>
      <c r="AG1066" s="18">
        <v>0.27709154565495869</v>
      </c>
      <c r="AH1066" s="18">
        <v>0.30562441510673538</v>
      </c>
      <c r="AI1066" s="18">
        <v>0.22338001233680491</v>
      </c>
      <c r="AJ1066" s="18">
        <v>0.12624480328711141</v>
      </c>
      <c r="AK1066" s="18">
        <v>0.30383468449430667</v>
      </c>
      <c r="AL1066" s="18">
        <v>6.3265166024715963E-2</v>
      </c>
      <c r="AM1066" s="18">
        <v>0.15371615762051241</v>
      </c>
      <c r="AO1066" s="18">
        <v>0.27012327125673891</v>
      </c>
      <c r="AP1066" s="18">
        <v>0.26121095564773439</v>
      </c>
      <c r="AQ1066" s="18">
        <v>0.29496654584295229</v>
      </c>
      <c r="AR1066" s="18">
        <v>0.24815201841568679</v>
      </c>
      <c r="AS1066" s="18">
        <v>0.1502747904067325</v>
      </c>
      <c r="AT1066" s="18">
        <v>0.23521436628512979</v>
      </c>
      <c r="AU1066" s="18">
        <v>0.12825979216261649</v>
      </c>
      <c r="AV1066" s="18">
        <v>0.18500665932158691</v>
      </c>
      <c r="AW1066" s="18">
        <v>0.13347018318202769</v>
      </c>
    </row>
    <row r="1067" spans="2:49" x14ac:dyDescent="0.35">
      <c r="B1067" s="17" t="s">
        <v>166</v>
      </c>
      <c r="C1067" s="18">
        <v>0.1495185502857776</v>
      </c>
      <c r="D1067" s="18">
        <v>7.2075584524962669E-2</v>
      </c>
      <c r="E1067" s="18">
        <v>0.1113866704826145</v>
      </c>
      <c r="F1067" s="18">
        <v>0.11440719010437871</v>
      </c>
      <c r="G1067" s="18">
        <v>0.1204681022396533</v>
      </c>
      <c r="H1067" s="18">
        <v>0.16914783821945459</v>
      </c>
      <c r="I1067" s="18">
        <v>0.24151452426364151</v>
      </c>
      <c r="K1067" s="18">
        <v>0.1675128631292267</v>
      </c>
      <c r="L1067" s="18">
        <v>0.13248251827918209</v>
      </c>
      <c r="N1067" s="18">
        <v>0.1437350619367917</v>
      </c>
      <c r="O1067" s="18">
        <v>0.14806017089305021</v>
      </c>
      <c r="P1067" s="18">
        <v>0.22766753326047851</v>
      </c>
      <c r="Q1067" s="18">
        <v>0.1456495233915229</v>
      </c>
      <c r="R1067" s="18">
        <v>0.13824132679527079</v>
      </c>
      <c r="S1067" s="18">
        <v>0.13996445812675981</v>
      </c>
      <c r="T1067" s="18">
        <v>4.0383965989347619E-2</v>
      </c>
      <c r="V1067" s="18">
        <v>0.17521958644269839</v>
      </c>
      <c r="W1067" s="18">
        <v>0.1567374813165365</v>
      </c>
      <c r="X1067" s="18">
        <v>0.20539974078999659</v>
      </c>
      <c r="Y1067" s="18">
        <v>0.1251762054387332</v>
      </c>
      <c r="Z1067" s="18">
        <v>0.13160769409589149</v>
      </c>
      <c r="AA1067" s="18">
        <v>0.14029491013512291</v>
      </c>
      <c r="AB1067" s="18">
        <v>0.10093449653868421</v>
      </c>
      <c r="AC1067" s="18">
        <v>0.1157880236691609</v>
      </c>
      <c r="AD1067" s="18">
        <v>0.1440218610358176</v>
      </c>
      <c r="AF1067" s="18">
        <v>0.18159631924109859</v>
      </c>
      <c r="AG1067" s="18">
        <v>0.15805301905571581</v>
      </c>
      <c r="AH1067" s="18">
        <v>0.20676086230925089</v>
      </c>
      <c r="AI1067" s="18">
        <v>0.12779007228267639</v>
      </c>
      <c r="AJ1067" s="18">
        <v>0.1405053963251916</v>
      </c>
      <c r="AK1067" s="18">
        <v>0.21388249078559241</v>
      </c>
      <c r="AL1067" s="18">
        <v>9.1352784123978403E-2</v>
      </c>
      <c r="AM1067" s="18">
        <v>0.10262955063091909</v>
      </c>
      <c r="AO1067" s="18">
        <v>0.15251123498804631</v>
      </c>
      <c r="AP1067" s="18">
        <v>0.1541976388626464</v>
      </c>
      <c r="AQ1067" s="18">
        <v>0.20485419632071419</v>
      </c>
      <c r="AR1067" s="18">
        <v>0.12763965229256941</v>
      </c>
      <c r="AS1067" s="18">
        <v>0.1639806795105587</v>
      </c>
      <c r="AT1067" s="18">
        <v>0.19307958749909571</v>
      </c>
      <c r="AU1067" s="18">
        <v>8.041016436923297E-2</v>
      </c>
      <c r="AV1067" s="18">
        <v>0.1492168045895732</v>
      </c>
      <c r="AW1067" s="18">
        <v>8.2638805248636177E-2</v>
      </c>
    </row>
    <row r="1068" spans="2:49" x14ac:dyDescent="0.35">
      <c r="B1068" s="17" t="s">
        <v>168</v>
      </c>
      <c r="C1068" s="18">
        <v>0.124159398644356</v>
      </c>
      <c r="D1068" s="18">
        <v>8.2311635899138189E-2</v>
      </c>
      <c r="E1068" s="18">
        <v>8.612854833228821E-2</v>
      </c>
      <c r="F1068" s="18">
        <v>9.4918484155798871E-2</v>
      </c>
      <c r="G1068" s="18">
        <v>0.115196493831538</v>
      </c>
      <c r="H1068" s="18">
        <v>0.14396961217659721</v>
      </c>
      <c r="I1068" s="18">
        <v>0.18298794172713581</v>
      </c>
      <c r="K1068" s="18">
        <v>0.1203409726451343</v>
      </c>
      <c r="L1068" s="18">
        <v>0.12840182818610049</v>
      </c>
      <c r="N1068" s="18">
        <v>0.11892083640961749</v>
      </c>
      <c r="O1068" s="18">
        <v>0.1013711855282015</v>
      </c>
      <c r="P1068" s="18">
        <v>0.1842962897366166</v>
      </c>
      <c r="Q1068" s="18">
        <v>0.1337455607178471</v>
      </c>
      <c r="R1068" s="18">
        <v>0.10923831398485601</v>
      </c>
      <c r="S1068" s="18">
        <v>0.137150666992571</v>
      </c>
      <c r="T1068" s="18">
        <v>0.1075968468570183</v>
      </c>
      <c r="V1068" s="18">
        <v>0.16488727557510741</v>
      </c>
      <c r="W1068" s="18">
        <v>0.1031574371146937</v>
      </c>
      <c r="X1068" s="18">
        <v>9.7484776361519823E-2</v>
      </c>
      <c r="Y1068" s="18">
        <v>0.1073244420203797</v>
      </c>
      <c r="Z1068" s="18">
        <v>0.24786023990303641</v>
      </c>
      <c r="AA1068" s="18">
        <v>0.1107060005774454</v>
      </c>
      <c r="AB1068" s="18">
        <v>8.1648764003483754E-2</v>
      </c>
      <c r="AC1068" s="18">
        <v>0.12126458610898901</v>
      </c>
      <c r="AD1068" s="18">
        <v>0.19371653737120781</v>
      </c>
      <c r="AF1068" s="18">
        <v>0.1867538172879987</v>
      </c>
      <c r="AG1068" s="18">
        <v>0.10865204714681841</v>
      </c>
      <c r="AH1068" s="18">
        <v>0.12502827220961099</v>
      </c>
      <c r="AI1068" s="18">
        <v>9.8970122387221124E-2</v>
      </c>
      <c r="AJ1068" s="18">
        <v>0.17954204740197999</v>
      </c>
      <c r="AK1068" s="18">
        <v>0.17926717619050991</v>
      </c>
      <c r="AL1068" s="18">
        <v>3.9105550750115223E-2</v>
      </c>
      <c r="AM1068" s="18">
        <v>6.8332433866511624E-2</v>
      </c>
      <c r="AO1068" s="18">
        <v>0.1595672551658745</v>
      </c>
      <c r="AP1068" s="18">
        <v>9.6695143143804604E-2</v>
      </c>
      <c r="AQ1068" s="18">
        <v>0.10359872265896659</v>
      </c>
      <c r="AR1068" s="18">
        <v>8.4565445847454651E-2</v>
      </c>
      <c r="AS1068" s="18">
        <v>0.18586500701243641</v>
      </c>
      <c r="AT1068" s="18">
        <v>0.18769812856449969</v>
      </c>
      <c r="AU1068" s="18">
        <v>3.7110909117047022E-2</v>
      </c>
      <c r="AV1068" s="18">
        <v>0.10157463809686181</v>
      </c>
      <c r="AW1068" s="18">
        <v>0.1209265635853161</v>
      </c>
    </row>
    <row r="1069" spans="2:49" x14ac:dyDescent="0.35">
      <c r="B1069" s="17" t="s">
        <v>172</v>
      </c>
      <c r="C1069" s="18">
        <v>9.2883069239504221E-2</v>
      </c>
      <c r="D1069" s="18">
        <v>9.4303233267793676E-2</v>
      </c>
      <c r="E1069" s="18">
        <v>7.6066386489696922E-2</v>
      </c>
      <c r="F1069" s="18">
        <v>0.1047830149016446</v>
      </c>
      <c r="G1069" s="18">
        <v>8.9790970519318669E-2</v>
      </c>
      <c r="H1069" s="18">
        <v>9.7285846196071793E-2</v>
      </c>
      <c r="I1069" s="18">
        <v>9.4758975543116616E-2</v>
      </c>
      <c r="K1069" s="18">
        <v>0.1104029564828397</v>
      </c>
      <c r="L1069" s="18">
        <v>7.6927146431308047E-2</v>
      </c>
      <c r="N1069" s="18">
        <v>9.7381164846221849E-2</v>
      </c>
      <c r="O1069" s="18">
        <v>7.5101266673719372E-2</v>
      </c>
      <c r="P1069" s="18">
        <v>8.6193788554161557E-2</v>
      </c>
      <c r="Q1069" s="18">
        <v>9.9707269342204294E-2</v>
      </c>
      <c r="R1069" s="18">
        <v>0.1072575812451787</v>
      </c>
      <c r="S1069" s="18">
        <v>6.221205006463075E-2</v>
      </c>
      <c r="T1069" s="18">
        <v>0.1167290105923199</v>
      </c>
      <c r="V1069" s="18">
        <v>9.3874490734393065E-2</v>
      </c>
      <c r="W1069" s="18">
        <v>0.10674212354880321</v>
      </c>
      <c r="X1069" s="18">
        <v>7.1171543347863672E-2</v>
      </c>
      <c r="Y1069" s="18">
        <v>7.8430345396013554E-2</v>
      </c>
      <c r="Z1069" s="18">
        <v>0.1096131565820633</v>
      </c>
      <c r="AA1069" s="18">
        <v>0.1475463632244581</v>
      </c>
      <c r="AB1069" s="18">
        <v>6.7660422419190125E-2</v>
      </c>
      <c r="AC1069" s="18">
        <v>3.8962633196403341E-2</v>
      </c>
      <c r="AD1069" s="18">
        <v>0.15581404798917481</v>
      </c>
      <c r="AF1069" s="18">
        <v>7.1455768917803142E-2</v>
      </c>
      <c r="AG1069" s="18">
        <v>0.11847094475381929</v>
      </c>
      <c r="AH1069" s="18">
        <v>8.4731206984710802E-2</v>
      </c>
      <c r="AI1069" s="18">
        <v>7.3073669733863575E-2</v>
      </c>
      <c r="AJ1069" s="18">
        <v>9.7587828882354122E-2</v>
      </c>
      <c r="AK1069" s="18">
        <v>0.10308335445948991</v>
      </c>
      <c r="AL1069" s="18">
        <v>3.9678769977012369E-2</v>
      </c>
      <c r="AM1069" s="18">
        <v>7.9912910365456405E-2</v>
      </c>
      <c r="AO1069" s="18">
        <v>7.67835902530771E-2</v>
      </c>
      <c r="AP1069" s="18">
        <v>9.9439421191353877E-2</v>
      </c>
      <c r="AQ1069" s="18">
        <v>7.6424523212222026E-2</v>
      </c>
      <c r="AR1069" s="18">
        <v>9.7250333716600953E-2</v>
      </c>
      <c r="AS1069" s="18">
        <v>9.7349937603024572E-2</v>
      </c>
      <c r="AT1069" s="18">
        <v>0.127044627975198</v>
      </c>
      <c r="AU1069" s="18">
        <v>4.8585457606433437E-2</v>
      </c>
      <c r="AV1069" s="18">
        <v>7.3230691010931367E-2</v>
      </c>
      <c r="AW1069" s="18">
        <v>0.20965794277942379</v>
      </c>
    </row>
    <row r="1070" spans="2:49" x14ac:dyDescent="0.35">
      <c r="B1070" s="17" t="s">
        <v>175</v>
      </c>
      <c r="C1070" s="18">
        <v>9.0605311930280111E-2</v>
      </c>
      <c r="D1070" s="18">
        <v>6.2952356098936138E-2</v>
      </c>
      <c r="E1070" s="18">
        <v>9.165160285926241E-2</v>
      </c>
      <c r="F1070" s="18">
        <v>7.4484666209972641E-2</v>
      </c>
      <c r="G1070" s="18">
        <v>7.2289258777048698E-2</v>
      </c>
      <c r="H1070" s="18">
        <v>0.10823162870060719</v>
      </c>
      <c r="I1070" s="18">
        <v>0.11351924161637091</v>
      </c>
      <c r="K1070" s="18">
        <v>0.1190117091578717</v>
      </c>
      <c r="L1070" s="18">
        <v>6.4416925444009135E-2</v>
      </c>
      <c r="N1070" s="18">
        <v>7.6929441169371185E-2</v>
      </c>
      <c r="O1070" s="18">
        <v>0.1051393716069904</v>
      </c>
      <c r="P1070" s="18">
        <v>7.1684870452792662E-2</v>
      </c>
      <c r="Q1070" s="18">
        <v>0.100408302434773</v>
      </c>
      <c r="R1070" s="18">
        <v>0.11192363817431079</v>
      </c>
      <c r="S1070" s="18">
        <v>2.622953269728328E-2</v>
      </c>
      <c r="T1070" s="18">
        <v>5.497509866994045E-2</v>
      </c>
      <c r="V1070" s="18">
        <v>0.1058717824653293</v>
      </c>
      <c r="W1070" s="18">
        <v>9.3328731331073153E-2</v>
      </c>
      <c r="X1070" s="18">
        <v>0.106197319654238</v>
      </c>
      <c r="Y1070" s="18">
        <v>0.10539294090883471</v>
      </c>
      <c r="Z1070" s="18">
        <v>4.4901114659080671E-2</v>
      </c>
      <c r="AA1070" s="18">
        <v>0.14693914172745609</v>
      </c>
      <c r="AB1070" s="18">
        <v>7.63475169969597E-2</v>
      </c>
      <c r="AC1070" s="18">
        <v>2.7744283270622051E-2</v>
      </c>
      <c r="AD1070" s="18">
        <v>4.3018858540131252E-2</v>
      </c>
      <c r="AF1070" s="18">
        <v>0.1085925835931183</v>
      </c>
      <c r="AG1070" s="18">
        <v>0.10426310164897069</v>
      </c>
      <c r="AH1070" s="18">
        <v>8.427591285469592E-2</v>
      </c>
      <c r="AI1070" s="18">
        <v>0.1099703190587753</v>
      </c>
      <c r="AJ1070" s="18">
        <v>5.9360223379674192E-2</v>
      </c>
      <c r="AK1070" s="18">
        <v>0.12534891057172909</v>
      </c>
      <c r="AL1070" s="18">
        <v>1.9283901377602049E-2</v>
      </c>
      <c r="AM1070" s="18">
        <v>7.4026487949664085E-2</v>
      </c>
      <c r="AO1070" s="18">
        <v>8.5660114938066856E-2</v>
      </c>
      <c r="AP1070" s="18">
        <v>0.10852813400038661</v>
      </c>
      <c r="AQ1070" s="18">
        <v>8.9953130951960919E-2</v>
      </c>
      <c r="AR1070" s="18">
        <v>8.8325981007221221E-2</v>
      </c>
      <c r="AS1070" s="18">
        <v>9.2575894981270487E-2</v>
      </c>
      <c r="AT1070" s="18">
        <v>0.19401835599336789</v>
      </c>
      <c r="AU1070" s="18">
        <v>5.6000873065072863E-2</v>
      </c>
      <c r="AV1070" s="18">
        <v>4.3521972771242257E-2</v>
      </c>
      <c r="AW1070" s="18">
        <v>8.6845801595907227E-2</v>
      </c>
    </row>
    <row r="1071" spans="2:49" x14ac:dyDescent="0.35">
      <c r="B1071" s="17" t="s">
        <v>169</v>
      </c>
      <c r="C1071" s="18">
        <v>7.17025043931699E-2</v>
      </c>
      <c r="D1071" s="18">
        <v>0.11185208829871141</v>
      </c>
      <c r="E1071" s="18">
        <v>9.5224905250799657E-2</v>
      </c>
      <c r="F1071" s="18">
        <v>6.2781457549347983E-2</v>
      </c>
      <c r="G1071" s="18">
        <v>7.48614118622178E-2</v>
      </c>
      <c r="H1071" s="18">
        <v>5.3368405440390537E-2</v>
      </c>
      <c r="I1071" s="18">
        <v>5.3898245137191693E-2</v>
      </c>
      <c r="K1071" s="18">
        <v>6.0946402817146791E-2</v>
      </c>
      <c r="L1071" s="18">
        <v>8.2180264257182944E-2</v>
      </c>
      <c r="N1071" s="18">
        <v>7.1187676868743818E-2</v>
      </c>
      <c r="O1071" s="18">
        <v>7.6965109577351851E-2</v>
      </c>
      <c r="P1071" s="18">
        <v>5.743469577010879E-2</v>
      </c>
      <c r="Q1071" s="18">
        <v>8.0770005946843262E-2</v>
      </c>
      <c r="R1071" s="18">
        <v>7.1160756216283511E-2</v>
      </c>
      <c r="S1071" s="18">
        <v>2.4403699500344749E-2</v>
      </c>
      <c r="T1071" s="18">
        <v>4.6643679224623022E-2</v>
      </c>
      <c r="V1071" s="18">
        <v>5.8093446800791218E-2</v>
      </c>
      <c r="W1071" s="18">
        <v>8.818579261088072E-2</v>
      </c>
      <c r="X1071" s="18">
        <v>7.7747572072797949E-2</v>
      </c>
      <c r="Y1071" s="18">
        <v>0.1048681292934641</v>
      </c>
      <c r="Z1071" s="18">
        <v>0</v>
      </c>
      <c r="AA1071" s="18">
        <v>6.2122732784729268E-2</v>
      </c>
      <c r="AB1071" s="18">
        <v>7.7656392203537539E-2</v>
      </c>
      <c r="AC1071" s="18">
        <v>2.6830695165428579E-2</v>
      </c>
      <c r="AD1071" s="18">
        <v>6.0206814752487757E-2</v>
      </c>
      <c r="AF1071" s="18">
        <v>5.7802057572797369E-2</v>
      </c>
      <c r="AG1071" s="18">
        <v>8.7731808899378497E-2</v>
      </c>
      <c r="AH1071" s="18">
        <v>6.9101232217361142E-2</v>
      </c>
      <c r="AI1071" s="18">
        <v>6.2162969722626887E-2</v>
      </c>
      <c r="AJ1071" s="18">
        <v>6.7757943203127738E-2</v>
      </c>
      <c r="AK1071" s="18">
        <v>7.6175907904235257E-2</v>
      </c>
      <c r="AL1071" s="18">
        <v>6.6232922684179879E-2</v>
      </c>
      <c r="AM1071" s="18">
        <v>6.4288826961922063E-2</v>
      </c>
      <c r="AO1071" s="18">
        <v>5.7502772931060493E-2</v>
      </c>
      <c r="AP1071" s="18">
        <v>8.8189579605220864E-2</v>
      </c>
      <c r="AQ1071" s="18">
        <v>0.10567972650239239</v>
      </c>
      <c r="AR1071" s="18">
        <v>8.6134403851176614E-2</v>
      </c>
      <c r="AS1071" s="18">
        <v>5.7296907854892547E-2</v>
      </c>
      <c r="AT1071" s="18">
        <v>7.4586086529626838E-2</v>
      </c>
      <c r="AU1071" s="18">
        <v>6.646995590080583E-2</v>
      </c>
      <c r="AV1071" s="18">
        <v>4.7300842671276433E-2</v>
      </c>
      <c r="AW1071" s="18">
        <v>5.7192262395936479E-2</v>
      </c>
    </row>
    <row r="1072" spans="2:49" x14ac:dyDescent="0.35">
      <c r="B1072" s="17" t="s">
        <v>395</v>
      </c>
      <c r="C1072" s="18">
        <v>7.1245424677262525E-2</v>
      </c>
      <c r="D1072" s="18">
        <v>0.14378677368576609</v>
      </c>
      <c r="E1072" s="18">
        <v>0.1097364433701872</v>
      </c>
      <c r="F1072" s="18">
        <v>7.0620228725852413E-2</v>
      </c>
      <c r="G1072" s="18">
        <v>4.5482779768953867E-2</v>
      </c>
      <c r="H1072" s="18">
        <v>5.0493738644329579E-2</v>
      </c>
      <c r="I1072" s="18">
        <v>4.2877522292612991E-2</v>
      </c>
      <c r="K1072" s="18">
        <v>8.0265225873672269E-2</v>
      </c>
      <c r="L1072" s="18">
        <v>6.3154885488075199E-2</v>
      </c>
      <c r="N1072" s="18">
        <v>5.0592818997859043E-2</v>
      </c>
      <c r="O1072" s="18">
        <v>7.5020905745982705E-2</v>
      </c>
      <c r="P1072" s="18">
        <v>6.1992668197683523E-2</v>
      </c>
      <c r="Q1072" s="18">
        <v>8.6416674051463874E-2</v>
      </c>
      <c r="R1072" s="18">
        <v>6.8375002973353471E-2</v>
      </c>
      <c r="S1072" s="18">
        <v>0.18421933482461009</v>
      </c>
      <c r="T1072" s="18">
        <v>7.5396358580659226E-2</v>
      </c>
      <c r="V1072" s="18">
        <v>6.4467131691361826E-2</v>
      </c>
      <c r="W1072" s="18">
        <v>9.7399595191946187E-2</v>
      </c>
      <c r="X1072" s="18">
        <v>4.0495190499636201E-2</v>
      </c>
      <c r="Y1072" s="18">
        <v>5.9851474516174633E-2</v>
      </c>
      <c r="Z1072" s="18">
        <v>5.0260386918587731E-2</v>
      </c>
      <c r="AA1072" s="18">
        <v>7.0709418298911017E-2</v>
      </c>
      <c r="AB1072" s="18">
        <v>6.6951789123687155E-2</v>
      </c>
      <c r="AC1072" s="18">
        <v>2.42065653356037E-2</v>
      </c>
      <c r="AD1072" s="18">
        <v>5.4409464001019543E-2</v>
      </c>
      <c r="AF1072" s="18">
        <v>5.5427768151791193E-2</v>
      </c>
      <c r="AG1072" s="18">
        <v>8.986840379447962E-2</v>
      </c>
      <c r="AH1072" s="18">
        <v>3.9025173895272783E-2</v>
      </c>
      <c r="AI1072" s="18">
        <v>5.7557576861374221E-2</v>
      </c>
      <c r="AJ1072" s="18">
        <v>9.1173890354096579E-2</v>
      </c>
      <c r="AK1072" s="18">
        <v>0.13429275284814979</v>
      </c>
      <c r="AL1072" s="18">
        <v>2.1393640730353089E-2</v>
      </c>
      <c r="AM1072" s="18">
        <v>5.3928597592188883E-2</v>
      </c>
      <c r="AO1072" s="18">
        <v>6.8033765668949517E-2</v>
      </c>
      <c r="AP1072" s="18">
        <v>0.10068353288504391</v>
      </c>
      <c r="AQ1072" s="18">
        <v>4.6921995300717868E-2</v>
      </c>
      <c r="AR1072" s="18">
        <v>6.6036469403775194E-2</v>
      </c>
      <c r="AS1072" s="18">
        <v>7.0797418913884066E-2</v>
      </c>
      <c r="AT1072" s="18">
        <v>0.11649998866780539</v>
      </c>
      <c r="AU1072" s="18">
        <v>4.4019202772307163E-2</v>
      </c>
      <c r="AV1072" s="18">
        <v>4.0382690035763447E-2</v>
      </c>
      <c r="AW1072" s="18">
        <v>2.3275201670223958E-2</v>
      </c>
    </row>
    <row r="1073" spans="2:49" x14ac:dyDescent="0.35">
      <c r="B1073" s="17" t="s">
        <v>396</v>
      </c>
      <c r="C1073" s="18">
        <v>4.4921500198655123E-2</v>
      </c>
      <c r="D1073" s="18">
        <v>6.0010616684421217E-2</v>
      </c>
      <c r="E1073" s="18">
        <v>5.1519980618180382E-2</v>
      </c>
      <c r="F1073" s="18">
        <v>5.1846016760058483E-2</v>
      </c>
      <c r="G1073" s="18">
        <v>1.9399594786924171E-2</v>
      </c>
      <c r="H1073" s="18">
        <v>4.7015662835799672E-2</v>
      </c>
      <c r="I1073" s="18">
        <v>4.3704800543554988E-2</v>
      </c>
      <c r="K1073" s="18">
        <v>5.260489665682682E-2</v>
      </c>
      <c r="L1073" s="18">
        <v>3.7946164214604942E-2</v>
      </c>
      <c r="N1073" s="18">
        <v>2.5057031171496959E-2</v>
      </c>
      <c r="O1073" s="18">
        <v>5.3342173985841533E-2</v>
      </c>
      <c r="P1073" s="18">
        <v>8.566388250766642E-2</v>
      </c>
      <c r="Q1073" s="18">
        <v>5.1488743903233228E-2</v>
      </c>
      <c r="R1073" s="18">
        <v>2.4226269911886401E-2</v>
      </c>
      <c r="S1073" s="18">
        <v>9.0652819171575708E-2</v>
      </c>
      <c r="T1073" s="18">
        <v>1.7031402019222489E-2</v>
      </c>
      <c r="V1073" s="18">
        <v>5.7749389943164441E-2</v>
      </c>
      <c r="W1073" s="18">
        <v>4.4856278681622161E-2</v>
      </c>
      <c r="X1073" s="18">
        <v>2.381082691011956E-2</v>
      </c>
      <c r="Y1073" s="18">
        <v>3.7551563424332773E-2</v>
      </c>
      <c r="Z1073" s="18">
        <v>2.6244349593634111E-2</v>
      </c>
      <c r="AA1073" s="18">
        <v>2.793673425132363E-2</v>
      </c>
      <c r="AB1073" s="18">
        <v>4.4243869841813818E-2</v>
      </c>
      <c r="AC1073" s="18">
        <v>1.1164328801400209E-2</v>
      </c>
      <c r="AD1073" s="18">
        <v>3.5162976791421482E-2</v>
      </c>
      <c r="AF1073" s="18">
        <v>5.7813292062052081E-2</v>
      </c>
      <c r="AG1073" s="18">
        <v>4.5660570873060698E-2</v>
      </c>
      <c r="AH1073" s="18">
        <v>2.7997415249542589E-2</v>
      </c>
      <c r="AI1073" s="18">
        <v>6.2324587294908133E-2</v>
      </c>
      <c r="AJ1073" s="18">
        <v>4.7616725507208232E-2</v>
      </c>
      <c r="AK1073" s="18">
        <v>5.2150560992391667E-2</v>
      </c>
      <c r="AL1073" s="18">
        <v>0</v>
      </c>
      <c r="AM1073" s="18">
        <v>3.4774906292143803E-2</v>
      </c>
      <c r="AO1073" s="18">
        <v>3.4912881778364331E-2</v>
      </c>
      <c r="AP1073" s="18">
        <v>6.0753209853616853E-2</v>
      </c>
      <c r="AQ1073" s="18">
        <v>3.5786389446402077E-2</v>
      </c>
      <c r="AR1073" s="18">
        <v>4.3855637550817672E-2</v>
      </c>
      <c r="AS1073" s="18">
        <v>4.588930998811349E-2</v>
      </c>
      <c r="AT1073" s="18">
        <v>6.3086251345741889E-2</v>
      </c>
      <c r="AU1073" s="18">
        <v>3.8092385137570572E-2</v>
      </c>
      <c r="AV1073" s="18">
        <v>2.7266842612230731E-2</v>
      </c>
      <c r="AW1073" s="18">
        <v>2.668991826513294E-2</v>
      </c>
    </row>
    <row r="1074" spans="2:49" x14ac:dyDescent="0.35">
      <c r="B1074" s="17" t="s">
        <v>171</v>
      </c>
      <c r="C1074" s="18">
        <v>4.177801631683592E-2</v>
      </c>
      <c r="D1074" s="18">
        <v>2.7356687391946379E-2</v>
      </c>
      <c r="E1074" s="18">
        <v>5.2964520141530018E-2</v>
      </c>
      <c r="F1074" s="18">
        <v>3.5907757058244137E-2</v>
      </c>
      <c r="G1074" s="18">
        <v>4.9242219863524901E-2</v>
      </c>
      <c r="H1074" s="18">
        <v>3.8108259355224612E-2</v>
      </c>
      <c r="I1074" s="18">
        <v>4.2050545160232947E-2</v>
      </c>
      <c r="K1074" s="18">
        <v>4.8322732103217282E-2</v>
      </c>
      <c r="L1074" s="18">
        <v>3.5855038507884303E-2</v>
      </c>
      <c r="N1074" s="18">
        <v>4.7054250099189253E-2</v>
      </c>
      <c r="O1074" s="18">
        <v>4.4872027505791147E-2</v>
      </c>
      <c r="P1074" s="18">
        <v>3.6007042865308952E-2</v>
      </c>
      <c r="Q1074" s="18">
        <v>3.7993612454565513E-2</v>
      </c>
      <c r="R1074" s="18">
        <v>4.3428172475992392E-2</v>
      </c>
      <c r="S1074" s="18">
        <v>2.258833760628471E-2</v>
      </c>
      <c r="T1074" s="18">
        <v>2.979550468481389E-2</v>
      </c>
      <c r="V1074" s="18">
        <v>4.815839421917311E-2</v>
      </c>
      <c r="W1074" s="18">
        <v>4.1229988733876517E-2</v>
      </c>
      <c r="X1074" s="18">
        <v>7.2270471826882537E-2</v>
      </c>
      <c r="Y1074" s="18">
        <v>0</v>
      </c>
      <c r="Z1074" s="18">
        <v>8.5576653310098907E-2</v>
      </c>
      <c r="AA1074" s="18">
        <v>6.9086572261014126E-2</v>
      </c>
      <c r="AB1074" s="18">
        <v>3.6613289698930747E-2</v>
      </c>
      <c r="AC1074" s="18">
        <v>2.271994471653254E-2</v>
      </c>
      <c r="AD1074" s="18">
        <v>0</v>
      </c>
      <c r="AF1074" s="18">
        <v>6.1460658046550938E-2</v>
      </c>
      <c r="AG1074" s="18">
        <v>4.7266889232949458E-2</v>
      </c>
      <c r="AH1074" s="18">
        <v>4.7433979957785928E-2</v>
      </c>
      <c r="AI1074" s="18">
        <v>9.1667947406677084E-3</v>
      </c>
      <c r="AJ1074" s="18">
        <v>4.7117630926282038E-2</v>
      </c>
      <c r="AK1074" s="18">
        <v>5.3208450630181293E-2</v>
      </c>
      <c r="AL1074" s="18">
        <v>1.5851070439238179E-2</v>
      </c>
      <c r="AM1074" s="18">
        <v>2.17467079658685E-2</v>
      </c>
      <c r="AO1074" s="18">
        <v>4.7320051025784689E-2</v>
      </c>
      <c r="AP1074" s="18">
        <v>3.5153656799127957E-2</v>
      </c>
      <c r="AQ1074" s="18">
        <v>9.2068074193366572E-2</v>
      </c>
      <c r="AR1074" s="18">
        <v>3.20495712457197E-2</v>
      </c>
      <c r="AS1074" s="18">
        <v>4.9148958397059572E-2</v>
      </c>
      <c r="AT1074" s="18">
        <v>3.6109621896341697E-2</v>
      </c>
      <c r="AU1074" s="18">
        <v>2.7061587910835919E-2</v>
      </c>
      <c r="AV1074" s="18">
        <v>1.4832848406638869E-2</v>
      </c>
      <c r="AW1074" s="18">
        <v>4.1981276644699882E-2</v>
      </c>
    </row>
    <row r="1075" spans="2:49" x14ac:dyDescent="0.35">
      <c r="B1075" s="17" t="s">
        <v>174</v>
      </c>
      <c r="C1075" s="18">
        <v>3.2501530615097578E-2</v>
      </c>
      <c r="D1075" s="18">
        <v>7.9254064177998435E-2</v>
      </c>
      <c r="E1075" s="18">
        <v>4.9607146469992473E-2</v>
      </c>
      <c r="F1075" s="18">
        <v>3.8251828037967048E-2</v>
      </c>
      <c r="G1075" s="18">
        <v>2.3215577460853419E-2</v>
      </c>
      <c r="H1075" s="18">
        <v>1.9195229725856411E-2</v>
      </c>
      <c r="I1075" s="18">
        <v>1.05310850809724E-2</v>
      </c>
      <c r="K1075" s="18">
        <v>2.4380146831529729E-2</v>
      </c>
      <c r="L1075" s="18">
        <v>4.0298145071868137E-2</v>
      </c>
      <c r="N1075" s="18">
        <v>1.7652230249385899E-2</v>
      </c>
      <c r="O1075" s="18">
        <v>4.9114061145803183E-2</v>
      </c>
      <c r="P1075" s="18">
        <v>3.4069783479941551E-2</v>
      </c>
      <c r="Q1075" s="18">
        <v>3.4731545357725359E-2</v>
      </c>
      <c r="R1075" s="18">
        <v>2.9837240954413719E-2</v>
      </c>
      <c r="S1075" s="18">
        <v>8.2861949193822282E-2</v>
      </c>
      <c r="T1075" s="18">
        <v>0</v>
      </c>
      <c r="V1075" s="18">
        <v>2.14642640046484E-2</v>
      </c>
      <c r="W1075" s="18">
        <v>4.1664250745980659E-2</v>
      </c>
      <c r="X1075" s="18">
        <v>2.269635112460807E-2</v>
      </c>
      <c r="Y1075" s="18">
        <v>5.8347380137620378E-2</v>
      </c>
      <c r="Z1075" s="18">
        <v>5.8290416551725711E-2</v>
      </c>
      <c r="AA1075" s="18">
        <v>0</v>
      </c>
      <c r="AB1075" s="18">
        <v>3.6421569705102609E-2</v>
      </c>
      <c r="AC1075" s="18">
        <v>2.4857500263450551E-2</v>
      </c>
      <c r="AD1075" s="18">
        <v>3.0622311129085561E-2</v>
      </c>
      <c r="AF1075" s="18">
        <v>2.6859392550877079E-2</v>
      </c>
      <c r="AG1075" s="18">
        <v>3.7435406037826031E-2</v>
      </c>
      <c r="AH1075" s="18">
        <v>2.748557924218499E-2</v>
      </c>
      <c r="AI1075" s="18">
        <v>7.556656376770228E-2</v>
      </c>
      <c r="AJ1075" s="18">
        <v>1.476358862340557E-2</v>
      </c>
      <c r="AK1075" s="18">
        <v>0</v>
      </c>
      <c r="AL1075" s="18">
        <v>8.460783906340924E-2</v>
      </c>
      <c r="AM1075" s="18">
        <v>2.830887863391477E-2</v>
      </c>
      <c r="AO1075" s="18">
        <v>3.0094421956981809E-2</v>
      </c>
      <c r="AP1075" s="18">
        <v>3.5616811214645168E-2</v>
      </c>
      <c r="AQ1075" s="18">
        <v>3.9049532203099979E-2</v>
      </c>
      <c r="AR1075" s="18">
        <v>4.8078677357116427E-2</v>
      </c>
      <c r="AS1075" s="18">
        <v>2.7918721505607019E-2</v>
      </c>
      <c r="AT1075" s="18">
        <v>0</v>
      </c>
      <c r="AU1075" s="18">
        <v>3.0234441121205519E-2</v>
      </c>
      <c r="AV1075" s="18">
        <v>3.130587151600412E-2</v>
      </c>
      <c r="AW1075" s="18">
        <v>1.6219236318183231E-2</v>
      </c>
    </row>
    <row r="1076" spans="2:49" x14ac:dyDescent="0.35">
      <c r="B1076" s="17" t="s">
        <v>397</v>
      </c>
      <c r="C1076" s="18">
        <v>2.9071752905049219E-2</v>
      </c>
      <c r="D1076" s="18">
        <v>2.6299689896322229E-2</v>
      </c>
      <c r="E1076" s="18">
        <v>1.716552265154966E-2</v>
      </c>
      <c r="F1076" s="18">
        <v>1.697109015139198E-2</v>
      </c>
      <c r="G1076" s="18">
        <v>2.4704377300987401E-2</v>
      </c>
      <c r="H1076" s="18">
        <v>3.1088079811917649E-2</v>
      </c>
      <c r="I1076" s="18">
        <v>4.8855896804567631E-2</v>
      </c>
      <c r="K1076" s="18">
        <v>3.8123539840005348E-2</v>
      </c>
      <c r="L1076" s="18">
        <v>2.0727801815858201E-2</v>
      </c>
      <c r="N1076" s="18">
        <v>2.630439052879455E-2</v>
      </c>
      <c r="O1076" s="18">
        <v>3.7403391725145493E-2</v>
      </c>
      <c r="P1076" s="18">
        <v>4.6729312812389741E-2</v>
      </c>
      <c r="Q1076" s="18">
        <v>3.0146217422573781E-2</v>
      </c>
      <c r="R1076" s="18">
        <v>8.0350293085681857E-3</v>
      </c>
      <c r="S1076" s="18">
        <v>0</v>
      </c>
      <c r="T1076" s="18">
        <v>1.7900430980685649E-2</v>
      </c>
      <c r="V1076" s="18">
        <v>3.3081713550631497E-2</v>
      </c>
      <c r="W1076" s="18">
        <v>3.1422819046827151E-2</v>
      </c>
      <c r="X1076" s="18">
        <v>1.6290739788760191E-2</v>
      </c>
      <c r="Y1076" s="18">
        <v>4.8478349218117223E-2</v>
      </c>
      <c r="Z1076" s="18">
        <v>5.9742770208794857E-2</v>
      </c>
      <c r="AA1076" s="18">
        <v>4.2188874594635703E-2</v>
      </c>
      <c r="AB1076" s="18">
        <v>2.2117892205088321E-2</v>
      </c>
      <c r="AC1076" s="18">
        <v>0</v>
      </c>
      <c r="AD1076" s="18">
        <v>2.1847816296151089E-2</v>
      </c>
      <c r="AF1076" s="18">
        <v>3.070968318880191E-2</v>
      </c>
      <c r="AG1076" s="18">
        <v>3.0945359462514109E-2</v>
      </c>
      <c r="AH1076" s="18">
        <v>2.302492222464745E-2</v>
      </c>
      <c r="AI1076" s="18">
        <v>3.6763509144755083E-2</v>
      </c>
      <c r="AJ1076" s="18">
        <v>3.2103091983738133E-2</v>
      </c>
      <c r="AK1076" s="18">
        <v>2.2564217412841831E-2</v>
      </c>
      <c r="AL1076" s="18">
        <v>0</v>
      </c>
      <c r="AM1076" s="18">
        <v>2.5950054828147051E-2</v>
      </c>
      <c r="AO1076" s="18">
        <v>2.1383230929694529E-2</v>
      </c>
      <c r="AP1076" s="18">
        <v>2.5652896659675191E-2</v>
      </c>
      <c r="AQ1076" s="18">
        <v>3.9696407409077442E-2</v>
      </c>
      <c r="AR1076" s="18">
        <v>5.2340365046388122E-2</v>
      </c>
      <c r="AS1076" s="18">
        <v>3.1379616102877032E-2</v>
      </c>
      <c r="AT1076" s="18">
        <v>2.780917076085768E-2</v>
      </c>
      <c r="AU1076" s="18">
        <v>1.660052064842792E-2</v>
      </c>
      <c r="AV1076" s="18">
        <v>1.246534885579198E-2</v>
      </c>
      <c r="AW1076" s="18">
        <v>4.8534926104365862E-2</v>
      </c>
    </row>
    <row r="1077" spans="2:49" x14ac:dyDescent="0.35">
      <c r="B1077" s="17" t="s">
        <v>173</v>
      </c>
      <c r="C1077" s="18">
        <v>2.6425599284766361E-2</v>
      </c>
      <c r="D1077" s="18">
        <v>3.052896313738674E-2</v>
      </c>
      <c r="E1077" s="18">
        <v>1.5845829205463131E-2</v>
      </c>
      <c r="F1077" s="18">
        <v>3.031855384701946E-2</v>
      </c>
      <c r="G1077" s="18">
        <v>9.2023975870608073E-3</v>
      </c>
      <c r="H1077" s="18">
        <v>4.5344501344592877E-2</v>
      </c>
      <c r="I1077" s="18">
        <v>2.7686848899655399E-2</v>
      </c>
      <c r="K1077" s="18">
        <v>2.3421347595040901E-2</v>
      </c>
      <c r="L1077" s="18">
        <v>2.938600005650863E-2</v>
      </c>
      <c r="N1077" s="18">
        <v>3.0305750970014689E-2</v>
      </c>
      <c r="O1077" s="18">
        <v>1.936091048378576E-2</v>
      </c>
      <c r="P1077" s="18">
        <v>3.4960110481897483E-2</v>
      </c>
      <c r="Q1077" s="18">
        <v>2.1072630031785122E-2</v>
      </c>
      <c r="R1077" s="18">
        <v>3.2484905492200428E-2</v>
      </c>
      <c r="S1077" s="18">
        <v>9.4821695309804346E-2</v>
      </c>
      <c r="T1077" s="18">
        <v>0</v>
      </c>
      <c r="V1077" s="18">
        <v>3.6310939100932922E-2</v>
      </c>
      <c r="W1077" s="18">
        <v>2.0330373321663361E-2</v>
      </c>
      <c r="X1077" s="18">
        <v>8.3846512076897056E-3</v>
      </c>
      <c r="Y1077" s="18">
        <v>0</v>
      </c>
      <c r="Z1077" s="18">
        <v>9.1952228498259805E-2</v>
      </c>
      <c r="AA1077" s="18">
        <v>0</v>
      </c>
      <c r="AB1077" s="18">
        <v>2.2509922970121828E-2</v>
      </c>
      <c r="AC1077" s="18">
        <v>0</v>
      </c>
      <c r="AD1077" s="18">
        <v>6.4196047714816337E-2</v>
      </c>
      <c r="AF1077" s="18">
        <v>3.8694410059145277E-2</v>
      </c>
      <c r="AG1077" s="18">
        <v>1.969497720341136E-2</v>
      </c>
      <c r="AH1077" s="18">
        <v>1.5913855200853259E-2</v>
      </c>
      <c r="AI1077" s="18">
        <v>8.0408766071373428E-3</v>
      </c>
      <c r="AJ1077" s="18">
        <v>5.9968854277522902E-2</v>
      </c>
      <c r="AK1077" s="18">
        <v>0</v>
      </c>
      <c r="AL1077" s="18">
        <v>0</v>
      </c>
      <c r="AM1077" s="18">
        <v>1.838770364631483E-2</v>
      </c>
      <c r="AO1077" s="18">
        <v>1.9817666080588311E-2</v>
      </c>
      <c r="AP1077" s="18">
        <v>1.979584964221915E-2</v>
      </c>
      <c r="AQ1077" s="18">
        <v>7.2013601520655316E-3</v>
      </c>
      <c r="AR1077" s="18">
        <v>1.6946458068844011E-2</v>
      </c>
      <c r="AS1077" s="18">
        <v>5.2492514780863531E-2</v>
      </c>
      <c r="AT1077" s="18">
        <v>0</v>
      </c>
      <c r="AU1077" s="18">
        <v>8.2790824223256607E-3</v>
      </c>
      <c r="AV1077" s="18">
        <v>3.2763382076332698E-2</v>
      </c>
      <c r="AW1077" s="18">
        <v>4.0796673073343753E-2</v>
      </c>
    </row>
    <row r="1078" spans="2:49" x14ac:dyDescent="0.35">
      <c r="B1078" s="17" t="s">
        <v>398</v>
      </c>
      <c r="C1078" s="18">
        <v>1.99199304251646E-2</v>
      </c>
      <c r="D1078" s="18">
        <v>4.5896111983080169E-2</v>
      </c>
      <c r="E1078" s="18">
        <v>1.9315221215003259E-2</v>
      </c>
      <c r="F1078" s="18">
        <v>2.4025834330158941E-2</v>
      </c>
      <c r="G1078" s="18">
        <v>1.98421572016124E-2</v>
      </c>
      <c r="H1078" s="18">
        <v>9.6631194622971723E-3</v>
      </c>
      <c r="I1078" s="18">
        <v>1.2908645414081399E-2</v>
      </c>
      <c r="K1078" s="18">
        <v>2.095069605008525E-2</v>
      </c>
      <c r="L1078" s="18">
        <v>1.9057744909620811E-2</v>
      </c>
      <c r="N1078" s="18">
        <v>1.317900830876239E-2</v>
      </c>
      <c r="O1078" s="18">
        <v>2.054153695238229E-2</v>
      </c>
      <c r="P1078" s="18">
        <v>1.5123862249244269E-2</v>
      </c>
      <c r="Q1078" s="18">
        <v>2.2346886883816041E-2</v>
      </c>
      <c r="R1078" s="18">
        <v>3.264157400428451E-2</v>
      </c>
      <c r="S1078" s="18">
        <v>2.7587447698193629E-2</v>
      </c>
      <c r="T1078" s="18">
        <v>2.062123825681007E-2</v>
      </c>
      <c r="V1078" s="18">
        <v>1.8718446758000159E-2</v>
      </c>
      <c r="W1078" s="18">
        <v>2.8186323444189171E-2</v>
      </c>
      <c r="X1078" s="18">
        <v>8.8238681001026713E-3</v>
      </c>
      <c r="Y1078" s="18">
        <v>2.7025240516061831E-2</v>
      </c>
      <c r="Z1078" s="18">
        <v>0</v>
      </c>
      <c r="AA1078" s="18">
        <v>0</v>
      </c>
      <c r="AB1078" s="18">
        <v>2.136881489088285E-2</v>
      </c>
      <c r="AC1078" s="18">
        <v>0</v>
      </c>
      <c r="AD1078" s="18">
        <v>7.8547716803186955E-3</v>
      </c>
      <c r="AF1078" s="18">
        <v>2.2620991581647321E-2</v>
      </c>
      <c r="AG1078" s="18">
        <v>2.508122969037881E-2</v>
      </c>
      <c r="AH1078" s="18">
        <v>1.6225478469637511E-2</v>
      </c>
      <c r="AI1078" s="18">
        <v>1.6809475316076551E-2</v>
      </c>
      <c r="AJ1078" s="18">
        <v>1.043157681723271E-2</v>
      </c>
      <c r="AK1078" s="18">
        <v>0</v>
      </c>
      <c r="AL1078" s="18">
        <v>0</v>
      </c>
      <c r="AM1078" s="18">
        <v>2.183466048206148E-2</v>
      </c>
      <c r="AO1078" s="18">
        <v>2.2635027872154191E-2</v>
      </c>
      <c r="AP1078" s="18">
        <v>3.2479652538419931E-2</v>
      </c>
      <c r="AQ1078" s="18">
        <v>1.63054181907284E-2</v>
      </c>
      <c r="AR1078" s="18">
        <v>1.8442413636127988E-2</v>
      </c>
      <c r="AS1078" s="18">
        <v>9.578819729806478E-3</v>
      </c>
      <c r="AT1078" s="18">
        <v>0</v>
      </c>
      <c r="AU1078" s="18">
        <v>2.19077849421088E-2</v>
      </c>
      <c r="AV1078" s="18">
        <v>1.164698170359159E-2</v>
      </c>
      <c r="AW1078" s="18">
        <v>1.1968433760299419E-2</v>
      </c>
    </row>
    <row r="1079" spans="2:49" x14ac:dyDescent="0.35">
      <c r="B1079" s="17" t="s">
        <v>399</v>
      </c>
      <c r="C1079" s="18">
        <v>1.8321154001023871E-2</v>
      </c>
      <c r="D1079" s="18">
        <v>2.418485977011034E-2</v>
      </c>
      <c r="E1079" s="18">
        <v>3.9364994255211443E-2</v>
      </c>
      <c r="F1079" s="18">
        <v>1.0602286330271009E-2</v>
      </c>
      <c r="G1079" s="18">
        <v>2.6852746271026781E-2</v>
      </c>
      <c r="H1079" s="18">
        <v>8.5972829407675987E-3</v>
      </c>
      <c r="I1079" s="18">
        <v>7.3134963711939567E-3</v>
      </c>
      <c r="K1079" s="18">
        <v>1.9170001070849089E-2</v>
      </c>
      <c r="L1079" s="18">
        <v>1.762128770714785E-2</v>
      </c>
      <c r="N1079" s="18">
        <v>1.479048036145056E-2</v>
      </c>
      <c r="O1079" s="18">
        <v>1.663366789570583E-2</v>
      </c>
      <c r="P1079" s="18">
        <v>1.5091569595776341E-2</v>
      </c>
      <c r="Q1079" s="18">
        <v>2.46262281243874E-2</v>
      </c>
      <c r="R1079" s="18">
        <v>1.6560035491599841E-2</v>
      </c>
      <c r="S1079" s="18">
        <v>4.4633262821647923E-2</v>
      </c>
      <c r="T1079" s="18">
        <v>1.335077553937585E-2</v>
      </c>
      <c r="V1079" s="18">
        <v>1.814207527706934E-2</v>
      </c>
      <c r="W1079" s="18">
        <v>1.696119497228965E-2</v>
      </c>
      <c r="X1079" s="18">
        <v>1.356646350321159E-2</v>
      </c>
      <c r="Y1079" s="18">
        <v>4.2615777057431997E-2</v>
      </c>
      <c r="Z1079" s="18">
        <v>5.8493846656469388E-2</v>
      </c>
      <c r="AA1079" s="18">
        <v>0</v>
      </c>
      <c r="AB1079" s="18">
        <v>1.8122947909272252E-2</v>
      </c>
      <c r="AC1079" s="18">
        <v>1.6865071896129478E-2</v>
      </c>
      <c r="AD1079" s="18">
        <v>9.9656618901900387E-3</v>
      </c>
      <c r="AF1079" s="18">
        <v>1.7660568760585419E-2</v>
      </c>
      <c r="AG1079" s="18">
        <v>1.187897426353844E-2</v>
      </c>
      <c r="AH1079" s="18">
        <v>1.4867387333815639E-2</v>
      </c>
      <c r="AI1079" s="18">
        <v>3.8429980190824387E-2</v>
      </c>
      <c r="AJ1079" s="18">
        <v>3.4567591911611607E-2</v>
      </c>
      <c r="AK1079" s="18">
        <v>0</v>
      </c>
      <c r="AL1079" s="18">
        <v>0</v>
      </c>
      <c r="AM1079" s="18">
        <v>1.747255461597844E-2</v>
      </c>
      <c r="AO1079" s="18">
        <v>1.5522874863015601E-2</v>
      </c>
      <c r="AP1079" s="18">
        <v>2.289861278192689E-2</v>
      </c>
      <c r="AQ1079" s="18">
        <v>1.16155151092105E-2</v>
      </c>
      <c r="AR1079" s="18">
        <v>1.3152466422355701E-2</v>
      </c>
      <c r="AS1079" s="18">
        <v>2.9009583435233341E-2</v>
      </c>
      <c r="AT1079" s="18">
        <v>0</v>
      </c>
      <c r="AU1079" s="18">
        <v>2.1417274822193029E-2</v>
      </c>
      <c r="AV1079" s="18">
        <v>0</v>
      </c>
      <c r="AW1079" s="18">
        <v>0</v>
      </c>
    </row>
    <row r="1080" spans="2:49" x14ac:dyDescent="0.35">
      <c r="B1080" s="17" t="s">
        <v>176</v>
      </c>
      <c r="C1080" s="18">
        <v>1.418068030643789E-2</v>
      </c>
      <c r="D1080" s="18">
        <v>2.212980672957391E-2</v>
      </c>
      <c r="E1080" s="18">
        <v>2.8077456569429209E-2</v>
      </c>
      <c r="F1080" s="18">
        <v>9.5694062243178064E-3</v>
      </c>
      <c r="G1080" s="18">
        <v>1.4442564407174291E-2</v>
      </c>
      <c r="H1080" s="18">
        <v>1.282481419565277E-2</v>
      </c>
      <c r="I1080" s="18">
        <v>4.8015120666140528E-3</v>
      </c>
      <c r="K1080" s="18">
        <v>1.471057767603564E-2</v>
      </c>
      <c r="L1080" s="18">
        <v>1.3758317151034909E-2</v>
      </c>
      <c r="N1080" s="18">
        <v>1.3765751517222809E-2</v>
      </c>
      <c r="O1080" s="18">
        <v>1.600826087147637E-2</v>
      </c>
      <c r="P1080" s="18">
        <v>3.410992395564692E-3</v>
      </c>
      <c r="Q1080" s="18">
        <v>1.4308463056203841E-2</v>
      </c>
      <c r="R1080" s="18">
        <v>1.5559479160634319E-2</v>
      </c>
      <c r="S1080" s="18">
        <v>4.7001153978812937E-2</v>
      </c>
      <c r="T1080" s="18">
        <v>1.4800025807428851E-2</v>
      </c>
      <c r="V1080" s="18">
        <v>1.167290663792101E-2</v>
      </c>
      <c r="W1080" s="18">
        <v>1.2570880863913539E-2</v>
      </c>
      <c r="X1080" s="18">
        <v>0</v>
      </c>
      <c r="Y1080" s="18">
        <v>4.1505618117335587E-2</v>
      </c>
      <c r="Z1080" s="18">
        <v>2.6873999783666211E-2</v>
      </c>
      <c r="AA1080" s="18">
        <v>0</v>
      </c>
      <c r="AB1080" s="18">
        <v>1.6330924951826899E-2</v>
      </c>
      <c r="AC1080" s="18">
        <v>3.0124507912082699E-2</v>
      </c>
      <c r="AD1080" s="18">
        <v>1.963900603559884E-2</v>
      </c>
      <c r="AF1080" s="18">
        <v>8.0526553990804637E-3</v>
      </c>
      <c r="AG1080" s="18">
        <v>1.092027226893076E-2</v>
      </c>
      <c r="AH1080" s="18">
        <v>6.8200121220649158E-3</v>
      </c>
      <c r="AI1080" s="18">
        <v>1.449205310499828E-2</v>
      </c>
      <c r="AJ1080" s="18">
        <v>2.2719371204233941E-2</v>
      </c>
      <c r="AK1080" s="18">
        <v>2.5166872514502059E-2</v>
      </c>
      <c r="AL1080" s="18">
        <v>6.7357851410814032E-2</v>
      </c>
      <c r="AM1080" s="18">
        <v>1.4411720332212229E-2</v>
      </c>
      <c r="AO1080" s="18">
        <v>1.088366378134752E-2</v>
      </c>
      <c r="AP1080" s="18">
        <v>1.3829441231983659E-2</v>
      </c>
      <c r="AQ1080" s="18">
        <v>6.8266791211508493E-3</v>
      </c>
      <c r="AR1080" s="18">
        <v>1.884595401771106E-2</v>
      </c>
      <c r="AS1080" s="18">
        <v>1.9190729213611691E-2</v>
      </c>
      <c r="AT1080" s="18">
        <v>3.1016801623007361E-2</v>
      </c>
      <c r="AU1080" s="18">
        <v>6.7717492196989002E-3</v>
      </c>
      <c r="AV1080" s="18">
        <v>1.2249747321271541E-2</v>
      </c>
      <c r="AW1080" s="18">
        <v>1.122952490538583E-2</v>
      </c>
    </row>
    <row r="1081" spans="2:49" x14ac:dyDescent="0.35">
      <c r="B1081" s="17" t="s">
        <v>178</v>
      </c>
      <c r="C1081" s="18">
        <v>1.4121107733675069E-2</v>
      </c>
      <c r="D1081" s="18">
        <v>2.3719542988116099E-2</v>
      </c>
      <c r="E1081" s="18">
        <v>2.6829695653530342E-2</v>
      </c>
      <c r="F1081" s="18">
        <v>1.6405403861749681E-2</v>
      </c>
      <c r="G1081" s="18">
        <v>7.7753195770060369E-3</v>
      </c>
      <c r="H1081" s="18">
        <v>1.8992044089864629E-2</v>
      </c>
      <c r="I1081" s="18">
        <v>0</v>
      </c>
      <c r="K1081" s="18">
        <v>1.284126005748684E-2</v>
      </c>
      <c r="L1081" s="18">
        <v>1.539744152498392E-2</v>
      </c>
      <c r="N1081" s="18">
        <v>1.472087486551862E-2</v>
      </c>
      <c r="O1081" s="18">
        <v>1.2062837942291779E-2</v>
      </c>
      <c r="P1081" s="18">
        <v>0</v>
      </c>
      <c r="Q1081" s="18">
        <v>1.441405403153781E-2</v>
      </c>
      <c r="R1081" s="18">
        <v>2.6053810791177669E-2</v>
      </c>
      <c r="S1081" s="18">
        <v>6.180650902961464E-2</v>
      </c>
      <c r="T1081" s="18">
        <v>0</v>
      </c>
      <c r="V1081" s="18">
        <v>1.5368165257246999E-2</v>
      </c>
      <c r="W1081" s="18">
        <v>1.214305418059456E-2</v>
      </c>
      <c r="X1081" s="18">
        <v>2.7177222550113261E-2</v>
      </c>
      <c r="Y1081" s="18">
        <v>2.5967715210805521E-2</v>
      </c>
      <c r="Z1081" s="18">
        <v>3.3706317072555718E-2</v>
      </c>
      <c r="AA1081" s="18">
        <v>0</v>
      </c>
      <c r="AB1081" s="18">
        <v>1.2555684914783861E-2</v>
      </c>
      <c r="AC1081" s="18">
        <v>1.3042236534203489E-2</v>
      </c>
      <c r="AD1081" s="18">
        <v>0</v>
      </c>
      <c r="AF1081" s="18">
        <v>2.0492157992515629E-2</v>
      </c>
      <c r="AG1081" s="18">
        <v>1.328607045542532E-2</v>
      </c>
      <c r="AH1081" s="18">
        <v>0</v>
      </c>
      <c r="AI1081" s="18">
        <v>2.89166317885571E-2</v>
      </c>
      <c r="AJ1081" s="18">
        <v>3.749156771213606E-3</v>
      </c>
      <c r="AK1081" s="18">
        <v>2.276028279594601E-2</v>
      </c>
      <c r="AL1081" s="18">
        <v>0</v>
      </c>
      <c r="AM1081" s="18">
        <v>1.7341024582752329E-2</v>
      </c>
      <c r="AO1081" s="18">
        <v>1.9398651720499819E-2</v>
      </c>
      <c r="AP1081" s="18">
        <v>1.7748467907434382E-2</v>
      </c>
      <c r="AQ1081" s="18">
        <v>0</v>
      </c>
      <c r="AR1081" s="18">
        <v>3.3599787301577227E-2</v>
      </c>
      <c r="AS1081" s="18">
        <v>1.219504769935981E-2</v>
      </c>
      <c r="AT1081" s="18">
        <v>0</v>
      </c>
      <c r="AU1081" s="18">
        <v>5.9226315974759006E-3</v>
      </c>
      <c r="AV1081" s="18">
        <v>0</v>
      </c>
      <c r="AW1081" s="18">
        <v>0</v>
      </c>
    </row>
    <row r="1082" spans="2:49" x14ac:dyDescent="0.35">
      <c r="B1082" s="17" t="s">
        <v>400</v>
      </c>
      <c r="C1082" s="18">
        <v>1.3557901493987961E-2</v>
      </c>
      <c r="D1082" s="18">
        <v>6.9036791401820589E-3</v>
      </c>
      <c r="E1082" s="18">
        <v>3.127520006244823E-2</v>
      </c>
      <c r="F1082" s="18">
        <v>1.546919488216458E-2</v>
      </c>
      <c r="G1082" s="18">
        <v>8.7949097688801835E-3</v>
      </c>
      <c r="H1082" s="18">
        <v>1.2754842612907789E-2</v>
      </c>
      <c r="I1082" s="18">
        <v>6.167300808311571E-3</v>
      </c>
      <c r="K1082" s="18">
        <v>9.0234220126458875E-3</v>
      </c>
      <c r="L1082" s="18">
        <v>1.788674333414882E-2</v>
      </c>
      <c r="N1082" s="18">
        <v>1.417287753265316E-2</v>
      </c>
      <c r="O1082" s="18">
        <v>1.415797210370327E-2</v>
      </c>
      <c r="P1082" s="18">
        <v>8.8129430038353385E-3</v>
      </c>
      <c r="Q1082" s="18">
        <v>1.5772446237202791E-2</v>
      </c>
      <c r="R1082" s="18">
        <v>9.296113047903851E-3</v>
      </c>
      <c r="S1082" s="18">
        <v>4.5628006840915711E-2</v>
      </c>
      <c r="T1082" s="18">
        <v>0</v>
      </c>
      <c r="V1082" s="18">
        <v>1.0018909430633299E-2</v>
      </c>
      <c r="W1082" s="18">
        <v>2.3364188734526621E-2</v>
      </c>
      <c r="X1082" s="18">
        <v>8.4949858805894694E-3</v>
      </c>
      <c r="Y1082" s="18">
        <v>1.0942289737574849E-2</v>
      </c>
      <c r="Z1082" s="18">
        <v>2.6873999783666211E-2</v>
      </c>
      <c r="AA1082" s="18">
        <v>0</v>
      </c>
      <c r="AB1082" s="18">
        <v>7.2817474626622391E-3</v>
      </c>
      <c r="AC1082" s="18">
        <v>3.108986650957106E-2</v>
      </c>
      <c r="AD1082" s="18">
        <v>0</v>
      </c>
      <c r="AF1082" s="18">
        <v>1.2970714165966219E-2</v>
      </c>
      <c r="AG1082" s="18">
        <v>2.1047035910796121E-2</v>
      </c>
      <c r="AH1082" s="18">
        <v>2.2248392176486761E-2</v>
      </c>
      <c r="AI1082" s="18">
        <v>0</v>
      </c>
      <c r="AJ1082" s="18">
        <v>7.6646629149317918E-3</v>
      </c>
      <c r="AK1082" s="18">
        <v>0</v>
      </c>
      <c r="AL1082" s="18">
        <v>0</v>
      </c>
      <c r="AM1082" s="18">
        <v>1.0180810647606099E-2</v>
      </c>
      <c r="AO1082" s="18">
        <v>1.1496261845074509E-2</v>
      </c>
      <c r="AP1082" s="18">
        <v>2.3664049019885319E-2</v>
      </c>
      <c r="AQ1082" s="18">
        <v>1.446788173693659E-2</v>
      </c>
      <c r="AR1082" s="18">
        <v>1.488363534255561E-2</v>
      </c>
      <c r="AS1082" s="18">
        <v>1.042593941328358E-2</v>
      </c>
      <c r="AT1082" s="18">
        <v>0</v>
      </c>
      <c r="AU1082" s="18">
        <v>1.1795298673347131E-2</v>
      </c>
      <c r="AV1082" s="18">
        <v>0</v>
      </c>
      <c r="AW1082" s="18">
        <v>0</v>
      </c>
    </row>
    <row r="1083" spans="2:49" x14ac:dyDescent="0.35">
      <c r="B1083" s="17" t="s">
        <v>401</v>
      </c>
      <c r="C1083" s="18">
        <v>1.0183740145522721E-2</v>
      </c>
      <c r="D1083" s="18">
        <v>1.8654033787801859E-2</v>
      </c>
      <c r="E1083" s="18">
        <v>5.6185960035136876E-3</v>
      </c>
      <c r="F1083" s="18">
        <v>1.552074582946705E-2</v>
      </c>
      <c r="G1083" s="18">
        <v>1.839689747752421E-2</v>
      </c>
      <c r="H1083" s="18">
        <v>3.4144411646088941E-3</v>
      </c>
      <c r="I1083" s="18">
        <v>5.1449231737482294E-3</v>
      </c>
      <c r="K1083" s="18">
        <v>9.4452540933377214E-3</v>
      </c>
      <c r="L1083" s="18">
        <v>1.0930981273456221E-2</v>
      </c>
      <c r="N1083" s="18">
        <v>9.7114146165957274E-3</v>
      </c>
      <c r="O1083" s="18">
        <v>4.0262211819095473E-3</v>
      </c>
      <c r="P1083" s="18">
        <v>2.0081128891200679E-2</v>
      </c>
      <c r="Q1083" s="18">
        <v>9.7924931785952716E-3</v>
      </c>
      <c r="R1083" s="18">
        <v>1.3347705994610329E-2</v>
      </c>
      <c r="S1083" s="18">
        <v>2.513782862340189E-2</v>
      </c>
      <c r="T1083" s="18">
        <v>9.5080307162287801E-3</v>
      </c>
      <c r="V1083" s="18">
        <v>1.0744231872995509E-2</v>
      </c>
      <c r="W1083" s="18">
        <v>6.6498710795379126E-3</v>
      </c>
      <c r="X1083" s="18">
        <v>0</v>
      </c>
      <c r="Y1083" s="18">
        <v>3.069528021200895E-2</v>
      </c>
      <c r="Z1083" s="18">
        <v>0</v>
      </c>
      <c r="AA1083" s="18">
        <v>0</v>
      </c>
      <c r="AB1083" s="18">
        <v>1.130674245027978E-2</v>
      </c>
      <c r="AC1083" s="18">
        <v>1.098464330669049E-2</v>
      </c>
      <c r="AD1083" s="18">
        <v>3.0952387562199032E-2</v>
      </c>
      <c r="AF1083" s="18">
        <v>1.08554174337782E-2</v>
      </c>
      <c r="AG1083" s="18">
        <v>8.8743413936919376E-3</v>
      </c>
      <c r="AH1083" s="18">
        <v>0</v>
      </c>
      <c r="AI1083" s="18">
        <v>1.5846133461815438E-2</v>
      </c>
      <c r="AJ1083" s="18">
        <v>4.0682114241252371E-3</v>
      </c>
      <c r="AK1083" s="18">
        <v>6.1794073578441112E-2</v>
      </c>
      <c r="AL1083" s="18">
        <v>1.5668253701433491E-2</v>
      </c>
      <c r="AM1083" s="18">
        <v>1.110123265453174E-2</v>
      </c>
      <c r="AO1083" s="18">
        <v>1.4474797423527291E-2</v>
      </c>
      <c r="AP1083" s="18">
        <v>6.0801895535465564E-3</v>
      </c>
      <c r="AQ1083" s="18">
        <v>0</v>
      </c>
      <c r="AR1083" s="18">
        <v>2.1519311553188761E-2</v>
      </c>
      <c r="AS1083" s="18">
        <v>6.0387258376720567E-3</v>
      </c>
      <c r="AT1083" s="18">
        <v>5.9216175557074029E-2</v>
      </c>
      <c r="AU1083" s="18">
        <v>0</v>
      </c>
      <c r="AV1083" s="18">
        <v>1.7071165655115111E-2</v>
      </c>
      <c r="AW1083" s="18">
        <v>1.497266294791005E-2</v>
      </c>
    </row>
    <row r="1084" spans="2:49" x14ac:dyDescent="0.35">
      <c r="B1084" s="17" t="s">
        <v>177</v>
      </c>
      <c r="C1084" s="18">
        <v>8.0453047644944275E-3</v>
      </c>
      <c r="D1084" s="18">
        <v>1.992446294300898E-2</v>
      </c>
      <c r="E1084" s="18">
        <v>1.8010675660872021E-2</v>
      </c>
      <c r="F1084" s="18">
        <v>6.6161529458591819E-3</v>
      </c>
      <c r="G1084" s="18">
        <v>6.3786152965685256E-3</v>
      </c>
      <c r="H1084" s="18">
        <v>4.7751296401913187E-3</v>
      </c>
      <c r="I1084" s="18">
        <v>0</v>
      </c>
      <c r="K1084" s="18">
        <v>1.021736249656599E-2</v>
      </c>
      <c r="L1084" s="18">
        <v>6.0487622980230256E-3</v>
      </c>
      <c r="N1084" s="18">
        <v>5.8027200692012592E-3</v>
      </c>
      <c r="O1084" s="18">
        <v>1.2935888586666101E-2</v>
      </c>
      <c r="P1084" s="18">
        <v>1.3160328394446349E-2</v>
      </c>
      <c r="Q1084" s="18">
        <v>1.362434235589413E-3</v>
      </c>
      <c r="R1084" s="18">
        <v>1.7418289407652509E-2</v>
      </c>
      <c r="S1084" s="18">
        <v>0</v>
      </c>
      <c r="T1084" s="18">
        <v>0</v>
      </c>
      <c r="V1084" s="18">
        <v>7.9937113716011948E-3</v>
      </c>
      <c r="W1084" s="18">
        <v>1.000814133827644E-2</v>
      </c>
      <c r="X1084" s="18">
        <v>1.8949645879464839E-2</v>
      </c>
      <c r="Y1084" s="18">
        <v>0</v>
      </c>
      <c r="Z1084" s="18">
        <v>0</v>
      </c>
      <c r="AA1084" s="18">
        <v>0</v>
      </c>
      <c r="AB1084" s="18">
        <v>8.1646035336017976E-3</v>
      </c>
      <c r="AC1084" s="18">
        <v>0</v>
      </c>
      <c r="AD1084" s="18">
        <v>0</v>
      </c>
      <c r="AF1084" s="18">
        <v>6.700161378930555E-3</v>
      </c>
      <c r="AG1084" s="18">
        <v>7.7224247333172761E-3</v>
      </c>
      <c r="AH1084" s="18">
        <v>1.872828343170773E-2</v>
      </c>
      <c r="AI1084" s="18">
        <v>6.6492006753699128E-3</v>
      </c>
      <c r="AJ1084" s="18">
        <v>1.024805622535243E-2</v>
      </c>
      <c r="AK1084" s="18">
        <v>2.3377756544826041E-2</v>
      </c>
      <c r="AL1084" s="18">
        <v>0</v>
      </c>
      <c r="AM1084" s="18">
        <v>4.675541701279937E-3</v>
      </c>
      <c r="AO1084" s="18">
        <v>1.061807820440022E-2</v>
      </c>
      <c r="AP1084" s="18">
        <v>1.094499629137633E-2</v>
      </c>
      <c r="AQ1084" s="18">
        <v>2.6275843938078958E-2</v>
      </c>
      <c r="AR1084" s="18">
        <v>9.6567292048476503E-3</v>
      </c>
      <c r="AS1084" s="18">
        <v>3.6369915572721729E-3</v>
      </c>
      <c r="AT1084" s="18">
        <v>0</v>
      </c>
      <c r="AU1084" s="18">
        <v>0</v>
      </c>
      <c r="AV1084" s="18">
        <v>0</v>
      </c>
      <c r="AW1084" s="18">
        <v>0</v>
      </c>
    </row>
    <row r="1085" spans="2:49" x14ac:dyDescent="0.35">
      <c r="B1085" s="17" t="s">
        <v>402</v>
      </c>
      <c r="C1085" s="18">
        <v>5.0302763534348614E-3</v>
      </c>
      <c r="D1085" s="18">
        <v>5.1574421707059016E-3</v>
      </c>
      <c r="E1085" s="18">
        <v>1.916127847050476E-2</v>
      </c>
      <c r="F1085" s="18">
        <v>7.2545901759787394E-3</v>
      </c>
      <c r="G1085" s="18">
        <v>0</v>
      </c>
      <c r="H1085" s="18">
        <v>0</v>
      </c>
      <c r="I1085" s="18">
        <v>0</v>
      </c>
      <c r="K1085" s="18">
        <v>5.6964622852822061E-3</v>
      </c>
      <c r="L1085" s="18">
        <v>4.431496326323869E-3</v>
      </c>
      <c r="N1085" s="18">
        <v>4.0310160043432594E-3</v>
      </c>
      <c r="O1085" s="18">
        <v>4.2408868527697204E-3</v>
      </c>
      <c r="P1085" s="18">
        <v>0</v>
      </c>
      <c r="Q1085" s="18">
        <v>3.7446246347565279E-3</v>
      </c>
      <c r="R1085" s="18">
        <v>1.587499406814601E-2</v>
      </c>
      <c r="S1085" s="18">
        <v>1.949543419824603E-2</v>
      </c>
      <c r="T1085" s="18">
        <v>0</v>
      </c>
      <c r="V1085" s="18">
        <v>3.2712848076450391E-3</v>
      </c>
      <c r="W1085" s="18">
        <v>9.4543734879894703E-3</v>
      </c>
      <c r="X1085" s="18">
        <v>0</v>
      </c>
      <c r="Y1085" s="18">
        <v>0</v>
      </c>
      <c r="Z1085" s="18">
        <v>0</v>
      </c>
      <c r="AA1085" s="18">
        <v>0</v>
      </c>
      <c r="AB1085" s="18">
        <v>6.2923923817482172E-3</v>
      </c>
      <c r="AC1085" s="18">
        <v>0</v>
      </c>
      <c r="AD1085" s="18">
        <v>0</v>
      </c>
      <c r="AF1085" s="18">
        <v>2.7422045664317412E-3</v>
      </c>
      <c r="AG1085" s="18">
        <v>9.152314023316328E-3</v>
      </c>
      <c r="AH1085" s="18">
        <v>9.6883705729688095E-3</v>
      </c>
      <c r="AI1085" s="18">
        <v>0</v>
      </c>
      <c r="AJ1085" s="18">
        <v>3.5891759071270588E-3</v>
      </c>
      <c r="AK1085" s="18">
        <v>0</v>
      </c>
      <c r="AL1085" s="18">
        <v>0</v>
      </c>
      <c r="AM1085" s="18">
        <v>2.4882526817161178E-3</v>
      </c>
      <c r="AO1085" s="18">
        <v>6.1006601999839538E-3</v>
      </c>
      <c r="AP1085" s="18">
        <v>1.173835346926159E-2</v>
      </c>
      <c r="AQ1085" s="18">
        <v>0</v>
      </c>
      <c r="AR1085" s="18">
        <v>5.5455417206007737E-3</v>
      </c>
      <c r="AS1085" s="18">
        <v>1.890117320318031E-3</v>
      </c>
      <c r="AT1085" s="18">
        <v>0</v>
      </c>
      <c r="AU1085" s="18">
        <v>0</v>
      </c>
      <c r="AV1085" s="18">
        <v>0</v>
      </c>
      <c r="AW1085" s="18">
        <v>0</v>
      </c>
    </row>
    <row r="1086" spans="2:49" x14ac:dyDescent="0.35">
      <c r="B1086" s="17" t="s">
        <v>80</v>
      </c>
      <c r="C1086" s="18">
        <v>0.2067401040082221</v>
      </c>
      <c r="D1086" s="18">
        <v>0.24197574746512621</v>
      </c>
      <c r="E1086" s="18">
        <v>0.12974290786542431</v>
      </c>
      <c r="F1086" s="18">
        <v>0.2382060656817136</v>
      </c>
      <c r="G1086" s="18">
        <v>0.1793011982750862</v>
      </c>
      <c r="H1086" s="18">
        <v>0.20559283059561301</v>
      </c>
      <c r="I1086" s="18">
        <v>0.24202957150567581</v>
      </c>
      <c r="K1086" s="18">
        <v>0.10936154725076409</v>
      </c>
      <c r="L1086" s="18">
        <v>0.29632933394009942</v>
      </c>
      <c r="N1086" s="18">
        <v>0.27809096453677362</v>
      </c>
      <c r="O1086" s="18">
        <v>0.23855547715476511</v>
      </c>
      <c r="P1086" s="18">
        <v>0.1670619602688769</v>
      </c>
      <c r="Q1086" s="18">
        <v>0.1468740295335848</v>
      </c>
      <c r="R1086" s="18">
        <v>0.1097187330352052</v>
      </c>
      <c r="S1086" s="18">
        <v>8.1628897201302245E-2</v>
      </c>
      <c r="T1086" s="18">
        <v>0.36107858274247989</v>
      </c>
      <c r="V1086" s="18">
        <v>0.1550684061500304</v>
      </c>
      <c r="W1086" s="18">
        <v>0.14543050215980699</v>
      </c>
      <c r="X1086" s="18">
        <v>0.18476050370106689</v>
      </c>
      <c r="Y1086" s="18">
        <v>0.19901424388825509</v>
      </c>
      <c r="Z1086" s="18">
        <v>0.16169728929574481</v>
      </c>
      <c r="AA1086" s="18">
        <v>0.1542278074234312</v>
      </c>
      <c r="AB1086" s="18">
        <v>0.33901671272368838</v>
      </c>
      <c r="AC1086" s="18">
        <v>0.52124886669604942</v>
      </c>
      <c r="AD1086" s="18">
        <v>0.18969798853419351</v>
      </c>
      <c r="AF1086" s="18">
        <v>0.15522396983648351</v>
      </c>
      <c r="AG1086" s="18">
        <v>0.14893035479940109</v>
      </c>
      <c r="AH1086" s="18">
        <v>0.20961043028293391</v>
      </c>
      <c r="AI1086" s="18">
        <v>0.2257507665644399</v>
      </c>
      <c r="AJ1086" s="18">
        <v>0.1519635066486808</v>
      </c>
      <c r="AK1086" s="18">
        <v>9.0772138213378914E-2</v>
      </c>
      <c r="AL1086" s="18">
        <v>0.51389762432411279</v>
      </c>
      <c r="AM1086" s="18">
        <v>0.35390279305199102</v>
      </c>
      <c r="AO1086" s="18">
        <v>0.17460555178246381</v>
      </c>
      <c r="AP1086" s="18">
        <v>0.13842368992777129</v>
      </c>
      <c r="AQ1086" s="18">
        <v>0.20956369621975909</v>
      </c>
      <c r="AR1086" s="18">
        <v>0.22018351036930839</v>
      </c>
      <c r="AS1086" s="18">
        <v>0.15820914754076029</v>
      </c>
      <c r="AT1086" s="18">
        <v>0.1118717235221901</v>
      </c>
      <c r="AU1086" s="18">
        <v>0.42257784081037658</v>
      </c>
      <c r="AV1086" s="18">
        <v>0.44650529219205598</v>
      </c>
      <c r="AW1086" s="18">
        <v>0.25252969089827371</v>
      </c>
    </row>
    <row r="1087" spans="2:49" x14ac:dyDescent="0.35">
      <c r="B1087" s="17" t="s">
        <v>45</v>
      </c>
      <c r="C1087" s="18">
        <v>2.2174807138016971E-2</v>
      </c>
      <c r="D1087" s="18">
        <v>2.6417920164168222E-2</v>
      </c>
      <c r="E1087" s="18">
        <v>2.0010890970964208E-2</v>
      </c>
      <c r="F1087" s="18">
        <v>2.671615528446428E-2</v>
      </c>
      <c r="G1087" s="18">
        <v>3.078273449135694E-2</v>
      </c>
      <c r="H1087" s="18">
        <v>2.873007785824758E-2</v>
      </c>
      <c r="I1087" s="18">
        <v>8.5806907419981628E-3</v>
      </c>
      <c r="K1087" s="18">
        <v>2.2143864053132171E-2</v>
      </c>
      <c r="L1087" s="18">
        <v>2.1625590346501779E-2</v>
      </c>
      <c r="N1087" s="18">
        <v>2.9114093628349321E-2</v>
      </c>
      <c r="O1087" s="18">
        <v>1.2757135630822321E-2</v>
      </c>
      <c r="P1087" s="18">
        <v>1.7766961766008501E-2</v>
      </c>
      <c r="Q1087" s="18">
        <v>2.1622471389538999E-2</v>
      </c>
      <c r="R1087" s="18">
        <v>3.5733829336209769E-3</v>
      </c>
      <c r="S1087" s="18">
        <v>0</v>
      </c>
      <c r="T1087" s="18">
        <v>0.1169877323631037</v>
      </c>
      <c r="V1087" s="18">
        <v>1.425847905723261E-2</v>
      </c>
      <c r="W1087" s="18">
        <v>1.7377526343153621E-2</v>
      </c>
      <c r="X1087" s="18">
        <v>2.7030400810321709E-2</v>
      </c>
      <c r="Y1087" s="18">
        <v>1.297913552644568E-2</v>
      </c>
      <c r="Z1087" s="18">
        <v>2.6106407016769129E-2</v>
      </c>
      <c r="AA1087" s="18">
        <v>5.6935411737718281E-2</v>
      </c>
      <c r="AB1087" s="18">
        <v>2.3464418969724489E-2</v>
      </c>
      <c r="AC1087" s="18">
        <v>8.9876530618431927E-2</v>
      </c>
      <c r="AD1087" s="18">
        <v>3.576191890941751E-2</v>
      </c>
      <c r="AF1087" s="18">
        <v>1.283782061271232E-2</v>
      </c>
      <c r="AG1087" s="18">
        <v>2.126350742057868E-2</v>
      </c>
      <c r="AH1087" s="18">
        <v>1.2577297597088481E-2</v>
      </c>
      <c r="AI1087" s="18">
        <v>2.0669324331786271E-2</v>
      </c>
      <c r="AJ1087" s="18">
        <v>2.9868282497689261E-2</v>
      </c>
      <c r="AK1087" s="18">
        <v>2.7312267576284119E-2</v>
      </c>
      <c r="AL1087" s="18">
        <v>6.4464983654266908E-2</v>
      </c>
      <c r="AM1087" s="18">
        <v>2.4922155999364821E-2</v>
      </c>
      <c r="AO1087" s="18">
        <v>1.4020277125242189E-2</v>
      </c>
      <c r="AP1087" s="18">
        <v>1.5879830157128041E-2</v>
      </c>
      <c r="AQ1087" s="18">
        <v>1.8291163155373741E-2</v>
      </c>
      <c r="AR1087" s="18">
        <v>1.6480844664119261E-2</v>
      </c>
      <c r="AS1087" s="18">
        <v>2.2275232586487059E-2</v>
      </c>
      <c r="AT1087" s="18">
        <v>5.694517623528942E-2</v>
      </c>
      <c r="AU1087" s="18">
        <v>6.298119281056104E-2</v>
      </c>
      <c r="AV1087" s="18">
        <v>2.698130861141481E-2</v>
      </c>
      <c r="AW1087" s="18">
        <v>2.3661831970711259E-2</v>
      </c>
    </row>
    <row r="1089" spans="2:49" ht="29" x14ac:dyDescent="0.35">
      <c r="B1089" s="14" t="s">
        <v>115</v>
      </c>
    </row>
    <row r="1090" spans="2:49" x14ac:dyDescent="0.35">
      <c r="B1090" s="15" t="s">
        <v>18</v>
      </c>
    </row>
    <row r="1091" spans="2:49" x14ac:dyDescent="0.35">
      <c r="B1091" s="11" t="s">
        <v>59</v>
      </c>
      <c r="C1091" s="16">
        <v>2028</v>
      </c>
      <c r="D1091" s="16">
        <v>248</v>
      </c>
      <c r="E1091" s="16">
        <v>354</v>
      </c>
      <c r="F1091" s="16">
        <v>365</v>
      </c>
      <c r="G1091" s="16">
        <v>348</v>
      </c>
      <c r="H1091" s="16">
        <v>295</v>
      </c>
      <c r="I1091" s="16">
        <v>418</v>
      </c>
      <c r="K1091" s="16">
        <v>1004</v>
      </c>
      <c r="L1091" s="16">
        <v>1018</v>
      </c>
      <c r="N1091" s="16">
        <v>515</v>
      </c>
      <c r="O1091" s="16">
        <v>455</v>
      </c>
      <c r="P1091" s="16">
        <v>200</v>
      </c>
      <c r="Q1091" s="16">
        <v>507</v>
      </c>
      <c r="R1091" s="16">
        <v>238</v>
      </c>
      <c r="S1091" s="16">
        <v>44</v>
      </c>
      <c r="T1091" s="16">
        <v>69</v>
      </c>
      <c r="V1091" s="16">
        <v>565</v>
      </c>
      <c r="W1091" s="16">
        <v>604</v>
      </c>
      <c r="X1091" s="16">
        <v>114</v>
      </c>
      <c r="Y1091" s="16">
        <v>70</v>
      </c>
      <c r="Z1091" s="16">
        <v>36</v>
      </c>
      <c r="AA1091" s="16">
        <v>44</v>
      </c>
      <c r="AB1091" s="16">
        <v>442</v>
      </c>
      <c r="AC1091" s="16">
        <v>63</v>
      </c>
      <c r="AD1091" s="16">
        <v>90</v>
      </c>
      <c r="AF1091" s="16">
        <v>336</v>
      </c>
      <c r="AG1091" s="16">
        <v>677</v>
      </c>
      <c r="AH1091" s="16">
        <v>121</v>
      </c>
      <c r="AI1091" s="16">
        <v>125</v>
      </c>
      <c r="AJ1091" s="16">
        <v>261</v>
      </c>
      <c r="AK1091" s="16">
        <v>43</v>
      </c>
      <c r="AL1091" s="16">
        <v>45</v>
      </c>
      <c r="AM1091" s="16">
        <v>420</v>
      </c>
      <c r="AO1091" s="16">
        <v>312</v>
      </c>
      <c r="AP1091" s="16">
        <v>557</v>
      </c>
      <c r="AQ1091" s="16">
        <v>134</v>
      </c>
      <c r="AR1091" s="16">
        <v>212</v>
      </c>
      <c r="AS1091" s="16">
        <v>419</v>
      </c>
      <c r="AT1091" s="16">
        <v>33</v>
      </c>
      <c r="AU1091" s="16">
        <v>137</v>
      </c>
      <c r="AV1091" s="16">
        <v>147</v>
      </c>
      <c r="AW1091" s="16">
        <v>77</v>
      </c>
    </row>
    <row r="1092" spans="2:49" x14ac:dyDescent="0.35">
      <c r="B1092" s="12" t="s">
        <v>60</v>
      </c>
      <c r="C1092" s="16">
        <v>2032</v>
      </c>
      <c r="D1092" s="16">
        <v>215</v>
      </c>
      <c r="E1092" s="16">
        <v>345</v>
      </c>
      <c r="F1092" s="16">
        <v>345</v>
      </c>
      <c r="G1092" s="16">
        <v>314</v>
      </c>
      <c r="H1092" s="16">
        <v>328</v>
      </c>
      <c r="I1092" s="16">
        <v>485</v>
      </c>
      <c r="K1092" s="16">
        <v>981</v>
      </c>
      <c r="L1092" s="16">
        <v>1045</v>
      </c>
      <c r="N1092" s="16">
        <v>540</v>
      </c>
      <c r="O1092" s="16">
        <v>458</v>
      </c>
      <c r="P1092" s="16">
        <v>208</v>
      </c>
      <c r="Q1092" s="16">
        <v>495</v>
      </c>
      <c r="R1092" s="16">
        <v>222</v>
      </c>
      <c r="S1092" s="16">
        <v>37</v>
      </c>
      <c r="T1092" s="16">
        <v>71</v>
      </c>
      <c r="V1092" s="16">
        <v>598</v>
      </c>
      <c r="W1092" s="16">
        <v>590</v>
      </c>
      <c r="X1092" s="16">
        <v>115</v>
      </c>
      <c r="Y1092" s="16">
        <v>67</v>
      </c>
      <c r="Z1092" s="16">
        <v>39</v>
      </c>
      <c r="AA1092" s="16">
        <v>44</v>
      </c>
      <c r="AB1092" s="16">
        <v>427</v>
      </c>
      <c r="AC1092" s="16">
        <v>61</v>
      </c>
      <c r="AD1092" s="16">
        <v>90</v>
      </c>
      <c r="AF1092" s="16">
        <v>355</v>
      </c>
      <c r="AG1092" s="16">
        <v>660</v>
      </c>
      <c r="AH1092" s="16">
        <v>123</v>
      </c>
      <c r="AI1092" s="16">
        <v>120</v>
      </c>
      <c r="AJ1092" s="16">
        <v>274</v>
      </c>
      <c r="AK1092" s="16">
        <v>44</v>
      </c>
      <c r="AL1092" s="16">
        <v>43</v>
      </c>
      <c r="AM1092" s="16">
        <v>413</v>
      </c>
      <c r="AO1092" s="16">
        <v>321</v>
      </c>
      <c r="AP1092" s="16">
        <v>538</v>
      </c>
      <c r="AQ1092" s="16">
        <v>134</v>
      </c>
      <c r="AR1092" s="16">
        <v>200</v>
      </c>
      <c r="AS1092" s="16">
        <v>442</v>
      </c>
      <c r="AT1092" s="16">
        <v>36</v>
      </c>
      <c r="AU1092" s="16">
        <v>136</v>
      </c>
      <c r="AV1092" s="16">
        <v>151</v>
      </c>
      <c r="AW1092" s="16">
        <v>75</v>
      </c>
    </row>
    <row r="1093" spans="2:49" ht="29" x14ac:dyDescent="0.35">
      <c r="B1093" s="17" t="s">
        <v>403</v>
      </c>
      <c r="C1093" s="18">
        <v>0.67699103375672343</v>
      </c>
      <c r="D1093" s="18">
        <v>0.4518989654878689</v>
      </c>
      <c r="E1093" s="18">
        <v>0.55562133371309053</v>
      </c>
      <c r="F1093" s="18">
        <v>0.59624234344378446</v>
      </c>
      <c r="G1093" s="18">
        <v>0.6802219028872587</v>
      </c>
      <c r="H1093" s="18">
        <v>0.77452555102532927</v>
      </c>
      <c r="I1093" s="18">
        <v>0.85250230627501133</v>
      </c>
      <c r="K1093" s="18">
        <v>0.69511000173589443</v>
      </c>
      <c r="L1093" s="18">
        <v>0.66263186213474246</v>
      </c>
      <c r="N1093" s="18">
        <v>0.68681880626897573</v>
      </c>
      <c r="O1093" s="18">
        <v>0.64305086951775559</v>
      </c>
      <c r="P1093" s="18">
        <v>0.73892252995072005</v>
      </c>
      <c r="Q1093" s="18">
        <v>0.71477200140459418</v>
      </c>
      <c r="R1093" s="18">
        <v>0.6382840839967745</v>
      </c>
      <c r="S1093" s="18">
        <v>0.48878490870119112</v>
      </c>
      <c r="T1093" s="18">
        <v>0.59520868392323623</v>
      </c>
      <c r="V1093" s="18">
        <v>0.78427889052117228</v>
      </c>
      <c r="W1093" s="18">
        <v>0.66528089671095414</v>
      </c>
      <c r="X1093" s="18">
        <v>0.73316882555291474</v>
      </c>
      <c r="Y1093" s="18">
        <v>0.5723292754087248</v>
      </c>
      <c r="Z1093" s="18">
        <v>0.71408485435307245</v>
      </c>
      <c r="AA1093" s="18">
        <v>0.77505010503152238</v>
      </c>
      <c r="AB1093" s="18">
        <v>0.58115529223934026</v>
      </c>
      <c r="AC1093" s="18">
        <v>0.39039808904876011</v>
      </c>
      <c r="AD1093" s="18">
        <v>0.63152257676761248</v>
      </c>
      <c r="AF1093" s="18">
        <v>0.74285643521503431</v>
      </c>
      <c r="AG1093" s="18">
        <v>0.69252839580034375</v>
      </c>
      <c r="AH1093" s="18">
        <v>0.69571616603586917</v>
      </c>
      <c r="AI1093" s="18">
        <v>0.63579495883883741</v>
      </c>
      <c r="AJ1093" s="18">
        <v>0.72712029784998455</v>
      </c>
      <c r="AK1093" s="18">
        <v>0.66045129614680476</v>
      </c>
      <c r="AL1093" s="18">
        <v>0.32462483968984979</v>
      </c>
      <c r="AM1093" s="18">
        <v>0.60692051822409787</v>
      </c>
      <c r="AO1093" s="18">
        <v>0.73844178534102245</v>
      </c>
      <c r="AP1093" s="18">
        <v>0.6745471612784314</v>
      </c>
      <c r="AQ1093" s="18">
        <v>0.70976416433767209</v>
      </c>
      <c r="AR1093" s="18">
        <v>0.61141181527353061</v>
      </c>
      <c r="AS1093" s="18">
        <v>0.7066105357016369</v>
      </c>
      <c r="AT1093" s="18">
        <v>0.70500166499852113</v>
      </c>
      <c r="AU1093" s="18">
        <v>0.60612514546872098</v>
      </c>
      <c r="AV1093" s="18">
        <v>0.55306514228319736</v>
      </c>
      <c r="AW1093" s="18">
        <v>0.73734857757593264</v>
      </c>
    </row>
    <row r="1094" spans="2:49" ht="29" x14ac:dyDescent="0.35">
      <c r="B1094" s="17" t="s">
        <v>404</v>
      </c>
      <c r="C1094" s="18">
        <v>6.3951892141586877E-2</v>
      </c>
      <c r="D1094" s="18">
        <v>0.15782910856049909</v>
      </c>
      <c r="E1094" s="18">
        <v>0.1241881294537375</v>
      </c>
      <c r="F1094" s="18">
        <v>8.7853011010301948E-2</v>
      </c>
      <c r="G1094" s="18">
        <v>3.652884581199322E-2</v>
      </c>
      <c r="H1094" s="18">
        <v>2.5068490528605328E-2</v>
      </c>
      <c r="I1094" s="18">
        <v>6.5397368246878883E-3</v>
      </c>
      <c r="K1094" s="18">
        <v>6.9717733383393488E-2</v>
      </c>
      <c r="L1094" s="18">
        <v>5.8877581423824051E-2</v>
      </c>
      <c r="N1094" s="18">
        <v>6.1312637727315912E-2</v>
      </c>
      <c r="O1094" s="18">
        <v>7.6005208556434431E-2</v>
      </c>
      <c r="P1094" s="18">
        <v>4.4425114775143007E-2</v>
      </c>
      <c r="Q1094" s="18">
        <v>6.079623531485874E-2</v>
      </c>
      <c r="R1094" s="18">
        <v>7.5131304649965841E-2</v>
      </c>
      <c r="S1094" s="18">
        <v>0.130649881034512</v>
      </c>
      <c r="T1094" s="18">
        <v>1.5572953500066589E-2</v>
      </c>
      <c r="V1094" s="18">
        <v>5.1205940567101663E-2</v>
      </c>
      <c r="W1094" s="18">
        <v>6.8705751732673168E-2</v>
      </c>
      <c r="X1094" s="18">
        <v>7.2140457499185962E-2</v>
      </c>
      <c r="Y1094" s="18">
        <v>0.14440352471400911</v>
      </c>
      <c r="Z1094" s="18">
        <v>8.4483877217908315E-2</v>
      </c>
      <c r="AA1094" s="18">
        <v>6.3118753071182115E-2</v>
      </c>
      <c r="AB1094" s="18">
        <v>7.0315670525767149E-2</v>
      </c>
      <c r="AC1094" s="18">
        <v>4.4704346019561317E-2</v>
      </c>
      <c r="AD1094" s="18">
        <v>2.1932602644300119E-2</v>
      </c>
      <c r="AF1094" s="18">
        <v>5.6043249392886178E-2</v>
      </c>
      <c r="AG1094" s="18">
        <v>6.6042605506523147E-2</v>
      </c>
      <c r="AH1094" s="18">
        <v>7.4492173435201092E-2</v>
      </c>
      <c r="AI1094" s="18">
        <v>0.1040838506603546</v>
      </c>
      <c r="AJ1094" s="18">
        <v>8.6230563044562711E-2</v>
      </c>
      <c r="AK1094" s="18">
        <v>6.2797076786045777E-2</v>
      </c>
      <c r="AL1094" s="18">
        <v>3.9063277423666089E-2</v>
      </c>
      <c r="AM1094" s="18">
        <v>4.05734739594385E-2</v>
      </c>
      <c r="AO1094" s="18">
        <v>5.6956880268418317E-2</v>
      </c>
      <c r="AP1094" s="18">
        <v>6.8176394779728186E-2</v>
      </c>
      <c r="AQ1094" s="18">
        <v>8.0964907756493898E-2</v>
      </c>
      <c r="AR1094" s="18">
        <v>8.8634919506226609E-2</v>
      </c>
      <c r="AS1094" s="18">
        <v>8.6670162135401158E-2</v>
      </c>
      <c r="AT1094" s="18">
        <v>5.5537240406300682E-2</v>
      </c>
      <c r="AU1094" s="18">
        <v>1.394358821467211E-2</v>
      </c>
      <c r="AV1094" s="18">
        <v>2.2706460106058882E-2</v>
      </c>
      <c r="AW1094" s="18">
        <v>1.0886511383152169E-2</v>
      </c>
    </row>
    <row r="1095" spans="2:49" ht="29" x14ac:dyDescent="0.35">
      <c r="B1095" s="17" t="s">
        <v>405</v>
      </c>
      <c r="C1095" s="18">
        <v>0.13119331188070821</v>
      </c>
      <c r="D1095" s="18">
        <v>0.22940684692798119</v>
      </c>
      <c r="E1095" s="18">
        <v>0.19778355600973341</v>
      </c>
      <c r="F1095" s="18">
        <v>0.14620415456316679</v>
      </c>
      <c r="G1095" s="18">
        <v>0.12817891701804451</v>
      </c>
      <c r="H1095" s="18">
        <v>0.1024157283384772</v>
      </c>
      <c r="I1095" s="18">
        <v>5.1017502206969927E-2</v>
      </c>
      <c r="K1095" s="18">
        <v>0.13577355621327081</v>
      </c>
      <c r="L1095" s="18">
        <v>0.12655583611988111</v>
      </c>
      <c r="N1095" s="18">
        <v>0.11511746299870949</v>
      </c>
      <c r="O1095" s="18">
        <v>0.11689049260169181</v>
      </c>
      <c r="P1095" s="18">
        <v>0.120186958891999</v>
      </c>
      <c r="Q1095" s="18">
        <v>0.1166721588484796</v>
      </c>
      <c r="R1095" s="18">
        <v>0.22483994077928479</v>
      </c>
      <c r="S1095" s="18">
        <v>0.30072951561499828</v>
      </c>
      <c r="T1095" s="18">
        <v>9.8121986962266664E-2</v>
      </c>
      <c r="V1095" s="18">
        <v>9.9432530993573978E-2</v>
      </c>
      <c r="W1095" s="18">
        <v>0.16154275857058109</v>
      </c>
      <c r="X1095" s="18">
        <v>8.7856793828810217E-2</v>
      </c>
      <c r="Y1095" s="18">
        <v>0.19955023722674681</v>
      </c>
      <c r="Z1095" s="18">
        <v>8.2649047966979833E-2</v>
      </c>
      <c r="AA1095" s="18">
        <v>4.8120996921772248E-2</v>
      </c>
      <c r="AB1095" s="18">
        <v>0.14232569617480781</v>
      </c>
      <c r="AC1095" s="18">
        <v>0.1087225595641082</v>
      </c>
      <c r="AD1095" s="18">
        <v>0.17271283179696659</v>
      </c>
      <c r="AF1095" s="18">
        <v>0.1220377107207319</v>
      </c>
      <c r="AG1095" s="18">
        <v>0.14892925371477661</v>
      </c>
      <c r="AH1095" s="18">
        <v>0.13791665994584079</v>
      </c>
      <c r="AI1095" s="18">
        <v>0.144022367812882</v>
      </c>
      <c r="AJ1095" s="18">
        <v>9.2905491109809224E-2</v>
      </c>
      <c r="AK1095" s="18">
        <v>0.11539622966985121</v>
      </c>
      <c r="AL1095" s="18">
        <v>0.10041430634522309</v>
      </c>
      <c r="AM1095" s="18">
        <v>0.13528503168368219</v>
      </c>
      <c r="AO1095" s="18">
        <v>0.1339457148921509</v>
      </c>
      <c r="AP1095" s="18">
        <v>0.16485105598788649</v>
      </c>
      <c r="AQ1095" s="18">
        <v>0.12673724648328549</v>
      </c>
      <c r="AR1095" s="18">
        <v>0.1610326724553951</v>
      </c>
      <c r="AS1095" s="18">
        <v>0.1119904134099118</v>
      </c>
      <c r="AT1095" s="18">
        <v>9.477157261115314E-2</v>
      </c>
      <c r="AU1095" s="18">
        <v>0.1209121325899119</v>
      </c>
      <c r="AV1095" s="18">
        <v>6.8689714729126883E-2</v>
      </c>
      <c r="AW1095" s="18">
        <v>8.0865670102343898E-2</v>
      </c>
    </row>
    <row r="1096" spans="2:49" x14ac:dyDescent="0.35">
      <c r="B1096" s="17" t="s">
        <v>80</v>
      </c>
      <c r="C1096" s="18">
        <v>0.12786376222098161</v>
      </c>
      <c r="D1096" s="18">
        <v>0.1608650790236506</v>
      </c>
      <c r="E1096" s="18">
        <v>0.1224069808234385</v>
      </c>
      <c r="F1096" s="18">
        <v>0.1697004909827467</v>
      </c>
      <c r="G1096" s="18">
        <v>0.15507033428270359</v>
      </c>
      <c r="H1096" s="18">
        <v>9.7990230107588144E-2</v>
      </c>
      <c r="I1096" s="18">
        <v>8.994045469333084E-2</v>
      </c>
      <c r="K1096" s="18">
        <v>9.9398708667441202E-2</v>
      </c>
      <c r="L1096" s="18">
        <v>0.15193472032155239</v>
      </c>
      <c r="N1096" s="18">
        <v>0.13675109300499869</v>
      </c>
      <c r="O1096" s="18">
        <v>0.16405342932411821</v>
      </c>
      <c r="P1096" s="18">
        <v>9.6465396382137872E-2</v>
      </c>
      <c r="Q1096" s="18">
        <v>0.1077596044320674</v>
      </c>
      <c r="R1096" s="18">
        <v>6.1744670573974897E-2</v>
      </c>
      <c r="S1096" s="18">
        <v>7.9835694649298378E-2</v>
      </c>
      <c r="T1096" s="18">
        <v>0.29109637561443058</v>
      </c>
      <c r="V1096" s="18">
        <v>6.5082637918151914E-2</v>
      </c>
      <c r="W1096" s="18">
        <v>0.1044705929857917</v>
      </c>
      <c r="X1096" s="18">
        <v>0.106833923119089</v>
      </c>
      <c r="Y1096" s="18">
        <v>8.3716962650519283E-2</v>
      </c>
      <c r="Z1096" s="18">
        <v>0.1187822204620395</v>
      </c>
      <c r="AA1096" s="18">
        <v>0.11371014497552349</v>
      </c>
      <c r="AB1096" s="18">
        <v>0.20620334106008509</v>
      </c>
      <c r="AC1096" s="18">
        <v>0.45617500536757</v>
      </c>
      <c r="AD1096" s="18">
        <v>0.1738319887911208</v>
      </c>
      <c r="AF1096" s="18">
        <v>7.906260467134775E-2</v>
      </c>
      <c r="AG1096" s="18">
        <v>9.2499744978356557E-2</v>
      </c>
      <c r="AH1096" s="18">
        <v>9.187500058308902E-2</v>
      </c>
      <c r="AI1096" s="18">
        <v>0.1160988226879261</v>
      </c>
      <c r="AJ1096" s="18">
        <v>9.3743647995643553E-2</v>
      </c>
      <c r="AK1096" s="18">
        <v>0.16135539739729829</v>
      </c>
      <c r="AL1096" s="18">
        <v>0.53589757654126091</v>
      </c>
      <c r="AM1096" s="18">
        <v>0.21722097613278141</v>
      </c>
      <c r="AO1096" s="18">
        <v>7.0655619498408512E-2</v>
      </c>
      <c r="AP1096" s="18">
        <v>9.2425387953954094E-2</v>
      </c>
      <c r="AQ1096" s="18">
        <v>8.2533681422548535E-2</v>
      </c>
      <c r="AR1096" s="18">
        <v>0.13892059276484781</v>
      </c>
      <c r="AS1096" s="18">
        <v>9.4728888753050175E-2</v>
      </c>
      <c r="AT1096" s="18">
        <v>0.1446895219840251</v>
      </c>
      <c r="AU1096" s="18">
        <v>0.25901913372669499</v>
      </c>
      <c r="AV1096" s="18">
        <v>0.35553868288161689</v>
      </c>
      <c r="AW1096" s="18">
        <v>0.17089924093857101</v>
      </c>
    </row>
    <row r="1098" spans="2:49" ht="29" x14ac:dyDescent="0.35">
      <c r="B1098" s="14" t="s">
        <v>115</v>
      </c>
    </row>
    <row r="1099" spans="2:49" x14ac:dyDescent="0.35">
      <c r="B1099" s="15" t="s">
        <v>18</v>
      </c>
    </row>
    <row r="1100" spans="2:49" x14ac:dyDescent="0.35">
      <c r="B1100" s="11" t="s">
        <v>59</v>
      </c>
      <c r="C1100" s="16">
        <v>2028</v>
      </c>
      <c r="D1100" s="16">
        <v>248</v>
      </c>
      <c r="E1100" s="16">
        <v>354</v>
      </c>
      <c r="F1100" s="16">
        <v>365</v>
      </c>
      <c r="G1100" s="16">
        <v>348</v>
      </c>
      <c r="H1100" s="16">
        <v>295</v>
      </c>
      <c r="I1100" s="16">
        <v>418</v>
      </c>
      <c r="K1100" s="16">
        <v>1004</v>
      </c>
      <c r="L1100" s="16">
        <v>1018</v>
      </c>
      <c r="N1100" s="16">
        <v>515</v>
      </c>
      <c r="O1100" s="16">
        <v>455</v>
      </c>
      <c r="P1100" s="16">
        <v>200</v>
      </c>
      <c r="Q1100" s="16">
        <v>507</v>
      </c>
      <c r="R1100" s="16">
        <v>238</v>
      </c>
      <c r="S1100" s="16">
        <v>44</v>
      </c>
      <c r="T1100" s="16">
        <v>69</v>
      </c>
      <c r="V1100" s="16">
        <v>565</v>
      </c>
      <c r="W1100" s="16">
        <v>604</v>
      </c>
      <c r="X1100" s="16">
        <v>114</v>
      </c>
      <c r="Y1100" s="16">
        <v>70</v>
      </c>
      <c r="Z1100" s="16">
        <v>36</v>
      </c>
      <c r="AA1100" s="16">
        <v>44</v>
      </c>
      <c r="AB1100" s="16">
        <v>442</v>
      </c>
      <c r="AC1100" s="16">
        <v>63</v>
      </c>
      <c r="AD1100" s="16">
        <v>90</v>
      </c>
      <c r="AF1100" s="16">
        <v>336</v>
      </c>
      <c r="AG1100" s="16">
        <v>677</v>
      </c>
      <c r="AH1100" s="16">
        <v>121</v>
      </c>
      <c r="AI1100" s="16">
        <v>125</v>
      </c>
      <c r="AJ1100" s="16">
        <v>261</v>
      </c>
      <c r="AK1100" s="16">
        <v>43</v>
      </c>
      <c r="AL1100" s="16">
        <v>45</v>
      </c>
      <c r="AM1100" s="16">
        <v>420</v>
      </c>
      <c r="AO1100" s="16">
        <v>312</v>
      </c>
      <c r="AP1100" s="16">
        <v>557</v>
      </c>
      <c r="AQ1100" s="16">
        <v>134</v>
      </c>
      <c r="AR1100" s="16">
        <v>212</v>
      </c>
      <c r="AS1100" s="16">
        <v>419</v>
      </c>
      <c r="AT1100" s="16">
        <v>33</v>
      </c>
      <c r="AU1100" s="16">
        <v>137</v>
      </c>
      <c r="AV1100" s="16">
        <v>147</v>
      </c>
      <c r="AW1100" s="16">
        <v>77</v>
      </c>
    </row>
    <row r="1101" spans="2:49" x14ac:dyDescent="0.35">
      <c r="B1101" s="12" t="s">
        <v>60</v>
      </c>
      <c r="C1101" s="16">
        <v>2032</v>
      </c>
      <c r="D1101" s="16">
        <v>215</v>
      </c>
      <c r="E1101" s="16">
        <v>345</v>
      </c>
      <c r="F1101" s="16">
        <v>345</v>
      </c>
      <c r="G1101" s="16">
        <v>314</v>
      </c>
      <c r="H1101" s="16">
        <v>328</v>
      </c>
      <c r="I1101" s="16">
        <v>485</v>
      </c>
      <c r="K1101" s="16">
        <v>981</v>
      </c>
      <c r="L1101" s="16">
        <v>1045</v>
      </c>
      <c r="N1101" s="16">
        <v>540</v>
      </c>
      <c r="O1101" s="16">
        <v>458</v>
      </c>
      <c r="P1101" s="16">
        <v>208</v>
      </c>
      <c r="Q1101" s="16">
        <v>495</v>
      </c>
      <c r="R1101" s="16">
        <v>222</v>
      </c>
      <c r="S1101" s="16">
        <v>37</v>
      </c>
      <c r="T1101" s="16">
        <v>71</v>
      </c>
      <c r="V1101" s="16">
        <v>598</v>
      </c>
      <c r="W1101" s="16">
        <v>590</v>
      </c>
      <c r="X1101" s="16">
        <v>115</v>
      </c>
      <c r="Y1101" s="16">
        <v>67</v>
      </c>
      <c r="Z1101" s="16">
        <v>39</v>
      </c>
      <c r="AA1101" s="16">
        <v>44</v>
      </c>
      <c r="AB1101" s="16">
        <v>427</v>
      </c>
      <c r="AC1101" s="16">
        <v>61</v>
      </c>
      <c r="AD1101" s="16">
        <v>90</v>
      </c>
      <c r="AF1101" s="16">
        <v>355</v>
      </c>
      <c r="AG1101" s="16">
        <v>660</v>
      </c>
      <c r="AH1101" s="16">
        <v>123</v>
      </c>
      <c r="AI1101" s="16">
        <v>120</v>
      </c>
      <c r="AJ1101" s="16">
        <v>274</v>
      </c>
      <c r="AK1101" s="16">
        <v>44</v>
      </c>
      <c r="AL1101" s="16">
        <v>43</v>
      </c>
      <c r="AM1101" s="16">
        <v>413</v>
      </c>
      <c r="AO1101" s="16">
        <v>321</v>
      </c>
      <c r="AP1101" s="16">
        <v>538</v>
      </c>
      <c r="AQ1101" s="16">
        <v>134</v>
      </c>
      <c r="AR1101" s="16">
        <v>200</v>
      </c>
      <c r="AS1101" s="16">
        <v>442</v>
      </c>
      <c r="AT1101" s="16">
        <v>36</v>
      </c>
      <c r="AU1101" s="16">
        <v>136</v>
      </c>
      <c r="AV1101" s="16">
        <v>151</v>
      </c>
      <c r="AW1101" s="16">
        <v>75</v>
      </c>
    </row>
    <row r="1102" spans="2:49" ht="43.5" x14ac:dyDescent="0.35">
      <c r="B1102" s="17" t="s">
        <v>406</v>
      </c>
      <c r="C1102" s="18">
        <v>0.10371127698331151</v>
      </c>
      <c r="D1102" s="18">
        <v>0.13415891943320329</v>
      </c>
      <c r="E1102" s="18">
        <v>0.1680396716767894</v>
      </c>
      <c r="F1102" s="18">
        <v>0.13853511381859329</v>
      </c>
      <c r="G1102" s="18">
        <v>8.9825095200117014E-2</v>
      </c>
      <c r="H1102" s="18">
        <v>7.932431181980594E-2</v>
      </c>
      <c r="I1102" s="18">
        <v>4.5142488216419467E-2</v>
      </c>
      <c r="K1102" s="18">
        <v>0.1043177577170907</v>
      </c>
      <c r="L1102" s="18">
        <v>0.10295099910870931</v>
      </c>
      <c r="N1102" s="18">
        <v>9.4430417550283308E-2</v>
      </c>
      <c r="O1102" s="18">
        <v>8.567407855371012E-2</v>
      </c>
      <c r="P1102" s="18">
        <v>7.1134384962416183E-2</v>
      </c>
      <c r="Q1102" s="18">
        <v>0.11766380407381841</v>
      </c>
      <c r="R1102" s="18">
        <v>0.14307267094523091</v>
      </c>
      <c r="S1102" s="18">
        <v>0.15673621809422369</v>
      </c>
      <c r="T1102" s="18">
        <v>0.13860387166292359</v>
      </c>
      <c r="V1102" s="18">
        <v>8.3732973471461622E-2</v>
      </c>
      <c r="W1102" s="18">
        <v>0.10844601536883131</v>
      </c>
      <c r="X1102" s="18">
        <v>0.10741726526132681</v>
      </c>
      <c r="Y1102" s="18">
        <v>0.13920028335657991</v>
      </c>
      <c r="Z1102" s="18">
        <v>0.1136177694278067</v>
      </c>
      <c r="AA1102" s="18">
        <v>0.130489705372339</v>
      </c>
      <c r="AB1102" s="18">
        <v>0.10107947062592811</v>
      </c>
      <c r="AC1102" s="18">
        <v>0.12810706764222141</v>
      </c>
      <c r="AD1102" s="18">
        <v>0.1527479297116959</v>
      </c>
      <c r="AF1102" s="18">
        <v>9.6383825097058673E-2</v>
      </c>
      <c r="AG1102" s="18">
        <v>0.11061670146943189</v>
      </c>
      <c r="AH1102" s="18">
        <v>0.1147218603869532</v>
      </c>
      <c r="AI1102" s="18">
        <v>0.1128065687375219</v>
      </c>
      <c r="AJ1102" s="18">
        <v>9.390469827171731E-2</v>
      </c>
      <c r="AK1102" s="18">
        <v>0.1610830027794832</v>
      </c>
      <c r="AL1102" s="18">
        <v>0.1117057560590026</v>
      </c>
      <c r="AM1102" s="18">
        <v>9.262819517307358E-2</v>
      </c>
      <c r="AO1102" s="18">
        <v>0.1059193771067496</v>
      </c>
      <c r="AP1102" s="18">
        <v>0.1164878946148679</v>
      </c>
      <c r="AQ1102" s="18">
        <v>0.13668531307617821</v>
      </c>
      <c r="AR1102" s="18">
        <v>9.7597578175384642E-2</v>
      </c>
      <c r="AS1102" s="18">
        <v>9.5619949149926081E-2</v>
      </c>
      <c r="AT1102" s="18">
        <v>0.1972937918340664</v>
      </c>
      <c r="AU1102" s="18">
        <v>9.8954736797843418E-2</v>
      </c>
      <c r="AV1102" s="18">
        <v>6.1068769457235633E-2</v>
      </c>
      <c r="AW1102" s="18">
        <v>5.7581619544811301E-2</v>
      </c>
    </row>
    <row r="1103" spans="2:49" ht="43.5" x14ac:dyDescent="0.35">
      <c r="B1103" s="17" t="s">
        <v>407</v>
      </c>
      <c r="C1103" s="18">
        <v>0.68620714377285863</v>
      </c>
      <c r="D1103" s="18">
        <v>0.58881541444835894</v>
      </c>
      <c r="E1103" s="18">
        <v>0.58224945970393871</v>
      </c>
      <c r="F1103" s="18">
        <v>0.56750338329031791</v>
      </c>
      <c r="G1103" s="18">
        <v>0.70804038908340394</v>
      </c>
      <c r="H1103" s="18">
        <v>0.7591949759599681</v>
      </c>
      <c r="I1103" s="18">
        <v>0.824336164581014</v>
      </c>
      <c r="K1103" s="18">
        <v>0.71457738284486882</v>
      </c>
      <c r="L1103" s="18">
        <v>0.66217507540209664</v>
      </c>
      <c r="N1103" s="18">
        <v>0.67048632929436269</v>
      </c>
      <c r="O1103" s="18">
        <v>0.7213413281084794</v>
      </c>
      <c r="P1103" s="18">
        <v>0.76027164729034569</v>
      </c>
      <c r="Q1103" s="18">
        <v>0.69806804009092438</v>
      </c>
      <c r="R1103" s="18">
        <v>0.64883652921725321</v>
      </c>
      <c r="S1103" s="18">
        <v>0.53972779290661799</v>
      </c>
      <c r="T1103" s="18">
        <v>0.4715060833441585</v>
      </c>
      <c r="V1103" s="18">
        <v>0.77095221278890524</v>
      </c>
      <c r="W1103" s="18">
        <v>0.67757533707660922</v>
      </c>
      <c r="X1103" s="18">
        <v>0.71108584558387933</v>
      </c>
      <c r="Y1103" s="18">
        <v>0.66464796589479369</v>
      </c>
      <c r="Z1103" s="18">
        <v>0.57197678112483819</v>
      </c>
      <c r="AA1103" s="18">
        <v>0.67955297400641757</v>
      </c>
      <c r="AB1103" s="18">
        <v>0.62242692775655628</v>
      </c>
      <c r="AC1103" s="18">
        <v>0.50264757112297676</v>
      </c>
      <c r="AD1103" s="18">
        <v>0.64427534990613944</v>
      </c>
      <c r="AF1103" s="18">
        <v>0.73685974318426273</v>
      </c>
      <c r="AG1103" s="18">
        <v>0.70015746545909197</v>
      </c>
      <c r="AH1103" s="18">
        <v>0.70385813835023869</v>
      </c>
      <c r="AI1103" s="18">
        <v>0.69881739573188006</v>
      </c>
      <c r="AJ1103" s="18">
        <v>0.72712274801057863</v>
      </c>
      <c r="AK1103" s="18">
        <v>0.57544637608855431</v>
      </c>
      <c r="AL1103" s="18">
        <v>0.37993000707376279</v>
      </c>
      <c r="AM1103" s="18">
        <v>0.62785555505385615</v>
      </c>
      <c r="AO1103" s="18">
        <v>0.69827962296546375</v>
      </c>
      <c r="AP1103" s="18">
        <v>0.67763966384036711</v>
      </c>
      <c r="AQ1103" s="18">
        <v>0.70396425827070996</v>
      </c>
      <c r="AR1103" s="18">
        <v>0.69121616061958768</v>
      </c>
      <c r="AS1103" s="18">
        <v>0.72063863398949823</v>
      </c>
      <c r="AT1103" s="18">
        <v>0.60943791259961388</v>
      </c>
      <c r="AU1103" s="18">
        <v>0.54858037326716658</v>
      </c>
      <c r="AV1103" s="18">
        <v>0.64381187874659507</v>
      </c>
      <c r="AW1103" s="18">
        <v>0.81911634079075135</v>
      </c>
    </row>
    <row r="1104" spans="2:49" ht="43.5" x14ac:dyDescent="0.35">
      <c r="B1104" s="17" t="s">
        <v>408</v>
      </c>
      <c r="C1104" s="18">
        <v>9.148591576149398E-2</v>
      </c>
      <c r="D1104" s="18">
        <v>0.138764600077244</v>
      </c>
      <c r="E1104" s="18">
        <v>0.14553175869285839</v>
      </c>
      <c r="F1104" s="18">
        <v>0.13046811779572939</v>
      </c>
      <c r="G1104" s="18">
        <v>8.5999413086021576E-2</v>
      </c>
      <c r="H1104" s="18">
        <v>4.9441494829238271E-2</v>
      </c>
      <c r="I1104" s="18">
        <v>3.6339069857607237E-2</v>
      </c>
      <c r="K1104" s="18">
        <v>9.6260311885217428E-2</v>
      </c>
      <c r="L1104" s="18">
        <v>8.6553531528654137E-2</v>
      </c>
      <c r="N1104" s="18">
        <v>8.3429672424416859E-2</v>
      </c>
      <c r="O1104" s="18">
        <v>7.5255316413578632E-2</v>
      </c>
      <c r="P1104" s="18">
        <v>8.2191478706163654E-2</v>
      </c>
      <c r="Q1104" s="18">
        <v>8.1446686270391561E-2</v>
      </c>
      <c r="R1104" s="18">
        <v>0.1314010429240019</v>
      </c>
      <c r="S1104" s="18">
        <v>0.25479677728152977</v>
      </c>
      <c r="T1104" s="18">
        <v>0.14498092260992049</v>
      </c>
      <c r="V1104" s="18">
        <v>8.042951887468211E-2</v>
      </c>
      <c r="W1104" s="18">
        <v>0.12011715052765901</v>
      </c>
      <c r="X1104" s="18">
        <v>4.7928657729208492E-2</v>
      </c>
      <c r="Y1104" s="18">
        <v>8.4397491356201074E-2</v>
      </c>
      <c r="Z1104" s="18">
        <v>0.11205185840818729</v>
      </c>
      <c r="AA1104" s="18">
        <v>1.8015817963798531E-2</v>
      </c>
      <c r="AB1104" s="18">
        <v>8.9111996576318339E-2</v>
      </c>
      <c r="AC1104" s="18">
        <v>4.7970827701284267E-2</v>
      </c>
      <c r="AD1104" s="18">
        <v>0.10636821736858219</v>
      </c>
      <c r="AF1104" s="18">
        <v>0.1066593627695422</v>
      </c>
      <c r="AG1104" s="18">
        <v>0.1080393902211763</v>
      </c>
      <c r="AH1104" s="18">
        <v>9.9382165570247663E-2</v>
      </c>
      <c r="AI1104" s="18">
        <v>9.395307368445939E-2</v>
      </c>
      <c r="AJ1104" s="18">
        <v>6.2665010736905127E-2</v>
      </c>
      <c r="AK1104" s="18">
        <v>5.8072446969303262E-2</v>
      </c>
      <c r="AL1104" s="18">
        <v>4.2728471093344378E-2</v>
      </c>
      <c r="AM1104" s="18">
        <v>7.663500221936842E-2</v>
      </c>
      <c r="AO1104" s="18">
        <v>0.119532267086393</v>
      </c>
      <c r="AP1104" s="18">
        <v>0.11981065151792181</v>
      </c>
      <c r="AQ1104" s="18">
        <v>8.5866315502210522E-2</v>
      </c>
      <c r="AR1104" s="18">
        <v>0.109138579166955</v>
      </c>
      <c r="AS1104" s="18">
        <v>7.6690453136986123E-2</v>
      </c>
      <c r="AT1104" s="18">
        <v>2.2497820508290679E-2</v>
      </c>
      <c r="AU1104" s="18">
        <v>4.6727215189684028E-2</v>
      </c>
      <c r="AV1104" s="18">
        <v>3.8558842392583968E-2</v>
      </c>
      <c r="AW1104" s="18">
        <v>3.8456655607327458E-2</v>
      </c>
    </row>
    <row r="1105" spans="2:49" x14ac:dyDescent="0.35">
      <c r="B1105" s="17" t="s">
        <v>80</v>
      </c>
      <c r="C1105" s="18">
        <v>0.11859566348233599</v>
      </c>
      <c r="D1105" s="18">
        <v>0.13826106604119359</v>
      </c>
      <c r="E1105" s="18">
        <v>0.1041791099264134</v>
      </c>
      <c r="F1105" s="18">
        <v>0.16349338509535929</v>
      </c>
      <c r="G1105" s="18">
        <v>0.11613510263045761</v>
      </c>
      <c r="H1105" s="18">
        <v>0.1120392173909875</v>
      </c>
      <c r="I1105" s="18">
        <v>9.4182277344959195E-2</v>
      </c>
      <c r="K1105" s="18">
        <v>8.4844547552823002E-2</v>
      </c>
      <c r="L1105" s="18">
        <v>0.14832039396053989</v>
      </c>
      <c r="N1105" s="18">
        <v>0.15165358073093699</v>
      </c>
      <c r="O1105" s="18">
        <v>0.1177292769242317</v>
      </c>
      <c r="P1105" s="18">
        <v>8.6402489041074296E-2</v>
      </c>
      <c r="Q1105" s="18">
        <v>0.1028214695648655</v>
      </c>
      <c r="R1105" s="18">
        <v>7.6689756913513971E-2</v>
      </c>
      <c r="S1105" s="18">
        <v>4.8739211717628503E-2</v>
      </c>
      <c r="T1105" s="18">
        <v>0.24490912238299739</v>
      </c>
      <c r="V1105" s="18">
        <v>6.4885294864950913E-2</v>
      </c>
      <c r="W1105" s="18">
        <v>9.3861497026900512E-2</v>
      </c>
      <c r="X1105" s="18">
        <v>0.13356823142558519</v>
      </c>
      <c r="Y1105" s="18">
        <v>0.1117542593924253</v>
      </c>
      <c r="Z1105" s="18">
        <v>0.202353591039168</v>
      </c>
      <c r="AA1105" s="18">
        <v>0.17194150265744509</v>
      </c>
      <c r="AB1105" s="18">
        <v>0.18738160504119741</v>
      </c>
      <c r="AC1105" s="18">
        <v>0.3212745335335172</v>
      </c>
      <c r="AD1105" s="18">
        <v>9.6608503013582328E-2</v>
      </c>
      <c r="AF1105" s="18">
        <v>6.0097068949136537E-2</v>
      </c>
      <c r="AG1105" s="18">
        <v>8.1186442850299925E-2</v>
      </c>
      <c r="AH1105" s="18">
        <v>8.2037835692560526E-2</v>
      </c>
      <c r="AI1105" s="18">
        <v>9.442296184613877E-2</v>
      </c>
      <c r="AJ1105" s="18">
        <v>0.11630754298079909</v>
      </c>
      <c r="AK1105" s="18">
        <v>0.20539817416265929</v>
      </c>
      <c r="AL1105" s="18">
        <v>0.46563576577389021</v>
      </c>
      <c r="AM1105" s="18">
        <v>0.2028812475537019</v>
      </c>
      <c r="AO1105" s="18">
        <v>7.6268732841393683E-2</v>
      </c>
      <c r="AP1105" s="18">
        <v>8.6061790026843346E-2</v>
      </c>
      <c r="AQ1105" s="18">
        <v>7.348411315090124E-2</v>
      </c>
      <c r="AR1105" s="18">
        <v>0.1020476820380728</v>
      </c>
      <c r="AS1105" s="18">
        <v>0.1070509637235897</v>
      </c>
      <c r="AT1105" s="18">
        <v>0.1707704750580292</v>
      </c>
      <c r="AU1105" s="18">
        <v>0.30573767474530589</v>
      </c>
      <c r="AV1105" s="18">
        <v>0.25656050940358532</v>
      </c>
      <c r="AW1105" s="18">
        <v>8.4845384057109827E-2</v>
      </c>
    </row>
    <row r="1107" spans="2:49" ht="29" x14ac:dyDescent="0.35">
      <c r="B1107" s="14" t="s">
        <v>115</v>
      </c>
    </row>
    <row r="1108" spans="2:49" x14ac:dyDescent="0.35">
      <c r="B1108" s="15" t="s">
        <v>18</v>
      </c>
    </row>
    <row r="1109" spans="2:49" x14ac:dyDescent="0.35">
      <c r="B1109" s="11" t="s">
        <v>59</v>
      </c>
      <c r="C1109" s="16">
        <v>2028</v>
      </c>
      <c r="D1109" s="16">
        <v>248</v>
      </c>
      <c r="E1109" s="16">
        <v>354</v>
      </c>
      <c r="F1109" s="16">
        <v>365</v>
      </c>
      <c r="G1109" s="16">
        <v>348</v>
      </c>
      <c r="H1109" s="16">
        <v>295</v>
      </c>
      <c r="I1109" s="16">
        <v>418</v>
      </c>
      <c r="K1109" s="16">
        <v>1004</v>
      </c>
      <c r="L1109" s="16">
        <v>1018</v>
      </c>
      <c r="N1109" s="16">
        <v>515</v>
      </c>
      <c r="O1109" s="16">
        <v>455</v>
      </c>
      <c r="P1109" s="16">
        <v>200</v>
      </c>
      <c r="Q1109" s="16">
        <v>507</v>
      </c>
      <c r="R1109" s="16">
        <v>238</v>
      </c>
      <c r="S1109" s="16">
        <v>44</v>
      </c>
      <c r="T1109" s="16">
        <v>69</v>
      </c>
      <c r="V1109" s="16">
        <v>565</v>
      </c>
      <c r="W1109" s="16">
        <v>604</v>
      </c>
      <c r="X1109" s="16">
        <v>114</v>
      </c>
      <c r="Y1109" s="16">
        <v>70</v>
      </c>
      <c r="Z1109" s="16">
        <v>36</v>
      </c>
      <c r="AA1109" s="16">
        <v>44</v>
      </c>
      <c r="AB1109" s="16">
        <v>442</v>
      </c>
      <c r="AC1109" s="16">
        <v>63</v>
      </c>
      <c r="AD1109" s="16">
        <v>90</v>
      </c>
      <c r="AF1109" s="16">
        <v>336</v>
      </c>
      <c r="AG1109" s="16">
        <v>677</v>
      </c>
      <c r="AH1109" s="16">
        <v>121</v>
      </c>
      <c r="AI1109" s="16">
        <v>125</v>
      </c>
      <c r="AJ1109" s="16">
        <v>261</v>
      </c>
      <c r="AK1109" s="16">
        <v>43</v>
      </c>
      <c r="AL1109" s="16">
        <v>45</v>
      </c>
      <c r="AM1109" s="16">
        <v>420</v>
      </c>
      <c r="AO1109" s="16">
        <v>312</v>
      </c>
      <c r="AP1109" s="16">
        <v>557</v>
      </c>
      <c r="AQ1109" s="16">
        <v>134</v>
      </c>
      <c r="AR1109" s="16">
        <v>212</v>
      </c>
      <c r="AS1109" s="16">
        <v>419</v>
      </c>
      <c r="AT1109" s="16">
        <v>33</v>
      </c>
      <c r="AU1109" s="16">
        <v>137</v>
      </c>
      <c r="AV1109" s="16">
        <v>147</v>
      </c>
      <c r="AW1109" s="16">
        <v>77</v>
      </c>
    </row>
    <row r="1110" spans="2:49" x14ac:dyDescent="0.35">
      <c r="B1110" s="12" t="s">
        <v>60</v>
      </c>
      <c r="C1110" s="16">
        <v>2032</v>
      </c>
      <c r="D1110" s="16">
        <v>215</v>
      </c>
      <c r="E1110" s="16">
        <v>345</v>
      </c>
      <c r="F1110" s="16">
        <v>345</v>
      </c>
      <c r="G1110" s="16">
        <v>314</v>
      </c>
      <c r="H1110" s="16">
        <v>328</v>
      </c>
      <c r="I1110" s="16">
        <v>485</v>
      </c>
      <c r="K1110" s="16">
        <v>981</v>
      </c>
      <c r="L1110" s="16">
        <v>1045</v>
      </c>
      <c r="N1110" s="16">
        <v>540</v>
      </c>
      <c r="O1110" s="16">
        <v>458</v>
      </c>
      <c r="P1110" s="16">
        <v>208</v>
      </c>
      <c r="Q1110" s="16">
        <v>495</v>
      </c>
      <c r="R1110" s="16">
        <v>222</v>
      </c>
      <c r="S1110" s="16">
        <v>37</v>
      </c>
      <c r="T1110" s="16">
        <v>71</v>
      </c>
      <c r="V1110" s="16">
        <v>598</v>
      </c>
      <c r="W1110" s="16">
        <v>590</v>
      </c>
      <c r="X1110" s="16">
        <v>115</v>
      </c>
      <c r="Y1110" s="16">
        <v>67</v>
      </c>
      <c r="Z1110" s="16">
        <v>39</v>
      </c>
      <c r="AA1110" s="16">
        <v>44</v>
      </c>
      <c r="AB1110" s="16">
        <v>427</v>
      </c>
      <c r="AC1110" s="16">
        <v>61</v>
      </c>
      <c r="AD1110" s="16">
        <v>90</v>
      </c>
      <c r="AF1110" s="16">
        <v>355</v>
      </c>
      <c r="AG1110" s="16">
        <v>660</v>
      </c>
      <c r="AH1110" s="16">
        <v>123</v>
      </c>
      <c r="AI1110" s="16">
        <v>120</v>
      </c>
      <c r="AJ1110" s="16">
        <v>274</v>
      </c>
      <c r="AK1110" s="16">
        <v>44</v>
      </c>
      <c r="AL1110" s="16">
        <v>43</v>
      </c>
      <c r="AM1110" s="16">
        <v>413</v>
      </c>
      <c r="AO1110" s="16">
        <v>321</v>
      </c>
      <c r="AP1110" s="16">
        <v>538</v>
      </c>
      <c r="AQ1110" s="16">
        <v>134</v>
      </c>
      <c r="AR1110" s="16">
        <v>200</v>
      </c>
      <c r="AS1110" s="16">
        <v>442</v>
      </c>
      <c r="AT1110" s="16">
        <v>36</v>
      </c>
      <c r="AU1110" s="16">
        <v>136</v>
      </c>
      <c r="AV1110" s="16">
        <v>151</v>
      </c>
      <c r="AW1110" s="16">
        <v>75</v>
      </c>
    </row>
    <row r="1111" spans="2:49" ht="43.5" x14ac:dyDescent="0.35">
      <c r="B1111" s="17" t="s">
        <v>409</v>
      </c>
      <c r="C1111" s="18">
        <v>0.59330586656803086</v>
      </c>
      <c r="D1111" s="18">
        <v>0.40218260980226872</v>
      </c>
      <c r="E1111" s="18">
        <v>0.48243768335169113</v>
      </c>
      <c r="F1111" s="18">
        <v>0.50664640661848703</v>
      </c>
      <c r="G1111" s="18">
        <v>0.63150884057651224</v>
      </c>
      <c r="H1111" s="18">
        <v>0.72624502994672457</v>
      </c>
      <c r="I1111" s="18">
        <v>0.7038497135220757</v>
      </c>
      <c r="K1111" s="18">
        <v>0.58955621688960758</v>
      </c>
      <c r="L1111" s="18">
        <v>0.59996867811693955</v>
      </c>
      <c r="N1111" s="18">
        <v>0.65317025022616781</v>
      </c>
      <c r="O1111" s="18">
        <v>0.54273720708158835</v>
      </c>
      <c r="P1111" s="18">
        <v>0.61129625345651706</v>
      </c>
      <c r="Q1111" s="18">
        <v>0.59482478386760584</v>
      </c>
      <c r="R1111" s="18">
        <v>0.5890068060226501</v>
      </c>
      <c r="S1111" s="18">
        <v>0.46158420922391841</v>
      </c>
      <c r="T1111" s="18">
        <v>0.48268582192321419</v>
      </c>
      <c r="V1111" s="18">
        <v>0.6745098302946686</v>
      </c>
      <c r="W1111" s="18">
        <v>0.60710770005486481</v>
      </c>
      <c r="X1111" s="18">
        <v>0.58720595680729604</v>
      </c>
      <c r="Y1111" s="18">
        <v>0.47859517077128461</v>
      </c>
      <c r="Z1111" s="18">
        <v>0.49874869479481881</v>
      </c>
      <c r="AA1111" s="18">
        <v>0.61057135396022089</v>
      </c>
      <c r="AB1111" s="18">
        <v>0.50997599868455734</v>
      </c>
      <c r="AC1111" s="18">
        <v>0.41947886858830058</v>
      </c>
      <c r="AD1111" s="18">
        <v>0.6020953276469988</v>
      </c>
      <c r="AF1111" s="18">
        <v>0.65017029743643306</v>
      </c>
      <c r="AG1111" s="18">
        <v>0.64559469334778963</v>
      </c>
      <c r="AH1111" s="18">
        <v>0.53415098783232851</v>
      </c>
      <c r="AI1111" s="18">
        <v>0.51059244397772219</v>
      </c>
      <c r="AJ1111" s="18">
        <v>0.5971319689343253</v>
      </c>
      <c r="AK1111" s="18">
        <v>0.49839244518868447</v>
      </c>
      <c r="AL1111" s="18">
        <v>0.3188430814253751</v>
      </c>
      <c r="AM1111" s="18">
        <v>0.53847594804776744</v>
      </c>
      <c r="AO1111" s="18">
        <v>0.63542963558235854</v>
      </c>
      <c r="AP1111" s="18">
        <v>0.61305555169571502</v>
      </c>
      <c r="AQ1111" s="18">
        <v>0.57922051048612977</v>
      </c>
      <c r="AR1111" s="18">
        <v>0.48005225278129998</v>
      </c>
      <c r="AS1111" s="18">
        <v>0.62163616099298902</v>
      </c>
      <c r="AT1111" s="18">
        <v>0.56281240221842477</v>
      </c>
      <c r="AU1111" s="18">
        <v>0.56368219173882006</v>
      </c>
      <c r="AV1111" s="18">
        <v>0.49383739146847389</v>
      </c>
      <c r="AW1111" s="18">
        <v>0.69917860983284252</v>
      </c>
    </row>
    <row r="1112" spans="2:49" ht="43.5" x14ac:dyDescent="0.35">
      <c r="B1112" s="17" t="s">
        <v>410</v>
      </c>
      <c r="C1112" s="18">
        <v>0.105310073956894</v>
      </c>
      <c r="D1112" s="18">
        <v>0.2262575916252709</v>
      </c>
      <c r="E1112" s="18">
        <v>0.17291457394772289</v>
      </c>
      <c r="F1112" s="18">
        <v>0.12540632770119459</v>
      </c>
      <c r="G1112" s="18">
        <v>7.5738164477581318E-2</v>
      </c>
      <c r="H1112" s="18">
        <v>5.9001905401105073E-2</v>
      </c>
      <c r="I1112" s="18">
        <v>3.978519323976247E-2</v>
      </c>
      <c r="K1112" s="18">
        <v>0.11537030426001391</v>
      </c>
      <c r="L1112" s="18">
        <v>9.5390818221158677E-2</v>
      </c>
      <c r="N1112" s="18">
        <v>8.8504455645695396E-2</v>
      </c>
      <c r="O1112" s="18">
        <v>0.1190637284507165</v>
      </c>
      <c r="P1112" s="18">
        <v>9.5785181105976974E-2</v>
      </c>
      <c r="Q1112" s="18">
        <v>0.1029918754852857</v>
      </c>
      <c r="R1112" s="18">
        <v>0.12839629918646811</v>
      </c>
      <c r="S1112" s="18">
        <v>0.1842283321258173</v>
      </c>
      <c r="T1112" s="18">
        <v>7.5052421929234253E-2</v>
      </c>
      <c r="V1112" s="18">
        <v>8.3260180843989867E-2</v>
      </c>
      <c r="W1112" s="18">
        <v>0.1175803700122844</v>
      </c>
      <c r="X1112" s="18">
        <v>0.1159993246003523</v>
      </c>
      <c r="Y1112" s="18">
        <v>0.10066982938673651</v>
      </c>
      <c r="Z1112" s="18">
        <v>0.16210082093305991</v>
      </c>
      <c r="AA1112" s="18">
        <v>9.6077746693027308E-2</v>
      </c>
      <c r="AB1112" s="18">
        <v>0.1204979918082532</v>
      </c>
      <c r="AC1112" s="18">
        <v>7.92068548770887E-2</v>
      </c>
      <c r="AD1112" s="18">
        <v>8.6870283642823148E-2</v>
      </c>
      <c r="AF1112" s="18">
        <v>8.6985779841886782E-2</v>
      </c>
      <c r="AG1112" s="18">
        <v>0.1068440542649528</v>
      </c>
      <c r="AH1112" s="18">
        <v>0.1253241140560879</v>
      </c>
      <c r="AI1112" s="18">
        <v>0.12135124366541029</v>
      </c>
      <c r="AJ1112" s="18">
        <v>0.1130595415006624</v>
      </c>
      <c r="AK1112" s="18">
        <v>0.1190811721648639</v>
      </c>
      <c r="AL1112" s="18">
        <v>3.7482123988065337E-2</v>
      </c>
      <c r="AM1112" s="18">
        <v>0.108454232474807</v>
      </c>
      <c r="AO1112" s="18">
        <v>9.6500415452464308E-2</v>
      </c>
      <c r="AP1112" s="18">
        <v>0.11251318559569599</v>
      </c>
      <c r="AQ1112" s="18">
        <v>0.15831535114537609</v>
      </c>
      <c r="AR1112" s="18">
        <v>0.1338232113181699</v>
      </c>
      <c r="AS1112" s="18">
        <v>0.11151937421770131</v>
      </c>
      <c r="AT1112" s="18">
        <v>6.5913832881044521E-2</v>
      </c>
      <c r="AU1112" s="18">
        <v>8.2066678849663566E-2</v>
      </c>
      <c r="AV1112" s="18">
        <v>4.5056458104166593E-2</v>
      </c>
      <c r="AW1112" s="18">
        <v>6.6092832649489161E-2</v>
      </c>
    </row>
    <row r="1113" spans="2:49" ht="29" x14ac:dyDescent="0.35">
      <c r="B1113" s="17" t="s">
        <v>411</v>
      </c>
      <c r="C1113" s="18">
        <v>0.16631825089195629</v>
      </c>
      <c r="D1113" s="18">
        <v>0.17977827481880551</v>
      </c>
      <c r="E1113" s="18">
        <v>0.22932306760569121</v>
      </c>
      <c r="F1113" s="18">
        <v>0.19936255551489199</v>
      </c>
      <c r="G1113" s="18">
        <v>0.1472797728005053</v>
      </c>
      <c r="H1113" s="18">
        <v>9.9025333737946974E-2</v>
      </c>
      <c r="I1113" s="18">
        <v>0.1499134305257474</v>
      </c>
      <c r="K1113" s="18">
        <v>0.18423219142492189</v>
      </c>
      <c r="L1113" s="18">
        <v>0.15038135323929239</v>
      </c>
      <c r="N1113" s="18">
        <v>0.12839298365281041</v>
      </c>
      <c r="O1113" s="18">
        <v>0.1704291350182382</v>
      </c>
      <c r="P1113" s="18">
        <v>0.1652835381457699</v>
      </c>
      <c r="Q1113" s="18">
        <v>0.17409966812035291</v>
      </c>
      <c r="R1113" s="18">
        <v>0.21417432634764141</v>
      </c>
      <c r="S1113" s="18">
        <v>0.28355943122526378</v>
      </c>
      <c r="T1113" s="18">
        <v>0.16642848855133821</v>
      </c>
      <c r="V1113" s="18">
        <v>0.16261745255748691</v>
      </c>
      <c r="W1113" s="18">
        <v>0.1646922920848326</v>
      </c>
      <c r="X1113" s="18">
        <v>0.15277396851550179</v>
      </c>
      <c r="Y1113" s="18">
        <v>0.32256436468796501</v>
      </c>
      <c r="Z1113" s="18">
        <v>0.20086888615324219</v>
      </c>
      <c r="AA1113" s="18">
        <v>0.13881995952348111</v>
      </c>
      <c r="AB1113" s="18">
        <v>0.15884621394113549</v>
      </c>
      <c r="AC1113" s="18">
        <v>0.12201757606712731</v>
      </c>
      <c r="AD1113" s="18">
        <v>0.167179344084283</v>
      </c>
      <c r="AF1113" s="18">
        <v>0.18040496222866609</v>
      </c>
      <c r="AG1113" s="18">
        <v>0.15451039385006199</v>
      </c>
      <c r="AH1113" s="18">
        <v>0.2136434919642555</v>
      </c>
      <c r="AI1113" s="18">
        <v>0.24774160437977949</v>
      </c>
      <c r="AJ1113" s="18">
        <v>0.16801082372752851</v>
      </c>
      <c r="AK1113" s="18">
        <v>0.15791460071915719</v>
      </c>
      <c r="AL1113" s="18">
        <v>0.13318731377179591</v>
      </c>
      <c r="AM1113" s="18">
        <v>0.1385719129824354</v>
      </c>
      <c r="AO1113" s="18">
        <v>0.16871009848021379</v>
      </c>
      <c r="AP1113" s="18">
        <v>0.17910685069337409</v>
      </c>
      <c r="AQ1113" s="18">
        <v>0.17845357550860949</v>
      </c>
      <c r="AR1113" s="18">
        <v>0.24761983986795241</v>
      </c>
      <c r="AS1113" s="18">
        <v>0.1650825673498223</v>
      </c>
      <c r="AT1113" s="18">
        <v>0.1768235632433956</v>
      </c>
      <c r="AU1113" s="18">
        <v>8.6579709835990393E-2</v>
      </c>
      <c r="AV1113" s="18">
        <v>9.6402807237327415E-2</v>
      </c>
      <c r="AW1113" s="18">
        <v>0.1131035111361578</v>
      </c>
    </row>
    <row r="1114" spans="2:49" x14ac:dyDescent="0.35">
      <c r="B1114" s="17" t="s">
        <v>80</v>
      </c>
      <c r="C1114" s="18">
        <v>0.13506580858311901</v>
      </c>
      <c r="D1114" s="18">
        <v>0.1917815237536549</v>
      </c>
      <c r="E1114" s="18">
        <v>0.11532467509489459</v>
      </c>
      <c r="F1114" s="18">
        <v>0.1685847101654262</v>
      </c>
      <c r="G1114" s="18">
        <v>0.1454732221454012</v>
      </c>
      <c r="H1114" s="18">
        <v>0.1157277309142231</v>
      </c>
      <c r="I1114" s="18">
        <v>0.1064516627124145</v>
      </c>
      <c r="K1114" s="18">
        <v>0.1108412874254566</v>
      </c>
      <c r="L1114" s="18">
        <v>0.15425915042260929</v>
      </c>
      <c r="N1114" s="18">
        <v>0.12993231047532619</v>
      </c>
      <c r="O1114" s="18">
        <v>0.1677699294494569</v>
      </c>
      <c r="P1114" s="18">
        <v>0.12763502729173609</v>
      </c>
      <c r="Q1114" s="18">
        <v>0.12808367252675551</v>
      </c>
      <c r="R1114" s="18">
        <v>6.8422568443240406E-2</v>
      </c>
      <c r="S1114" s="18">
        <v>7.0628027425000392E-2</v>
      </c>
      <c r="T1114" s="18">
        <v>0.27583326759621341</v>
      </c>
      <c r="V1114" s="18">
        <v>7.9612536303854411E-2</v>
      </c>
      <c r="W1114" s="18">
        <v>0.1106196378480183</v>
      </c>
      <c r="X1114" s="18">
        <v>0.14402075007684981</v>
      </c>
      <c r="Y1114" s="18">
        <v>9.8170635154014002E-2</v>
      </c>
      <c r="Z1114" s="18">
        <v>0.1382815981188793</v>
      </c>
      <c r="AA1114" s="18">
        <v>0.1545309398232709</v>
      </c>
      <c r="AB1114" s="18">
        <v>0.21067979556605401</v>
      </c>
      <c r="AC1114" s="18">
        <v>0.37929670046748298</v>
      </c>
      <c r="AD1114" s="18">
        <v>0.14385504462589491</v>
      </c>
      <c r="AF1114" s="18">
        <v>8.2438960493014232E-2</v>
      </c>
      <c r="AG1114" s="18">
        <v>9.3050858537195802E-2</v>
      </c>
      <c r="AH1114" s="18">
        <v>0.1268814061473279</v>
      </c>
      <c r="AI1114" s="18">
        <v>0.120314707977088</v>
      </c>
      <c r="AJ1114" s="18">
        <v>0.1217976658374838</v>
      </c>
      <c r="AK1114" s="18">
        <v>0.22461178192729461</v>
      </c>
      <c r="AL1114" s="18">
        <v>0.51048748081476358</v>
      </c>
      <c r="AM1114" s="18">
        <v>0.21449790649499009</v>
      </c>
      <c r="AO1114" s="18">
        <v>9.9359850484963472E-2</v>
      </c>
      <c r="AP1114" s="18">
        <v>9.5324412015215063E-2</v>
      </c>
      <c r="AQ1114" s="18">
        <v>8.4010562859884577E-2</v>
      </c>
      <c r="AR1114" s="18">
        <v>0.1385046960325777</v>
      </c>
      <c r="AS1114" s="18">
        <v>0.1017618974394872</v>
      </c>
      <c r="AT1114" s="18">
        <v>0.1944502016571352</v>
      </c>
      <c r="AU1114" s="18">
        <v>0.26767141957552598</v>
      </c>
      <c r="AV1114" s="18">
        <v>0.364703343190032</v>
      </c>
      <c r="AW1114" s="18">
        <v>0.1216250463815103</v>
      </c>
    </row>
    <row r="1116" spans="2:49" ht="29" x14ac:dyDescent="0.35">
      <c r="B1116" s="14" t="s">
        <v>115</v>
      </c>
    </row>
    <row r="1117" spans="2:49" x14ac:dyDescent="0.35">
      <c r="B1117" s="15" t="s">
        <v>18</v>
      </c>
    </row>
    <row r="1118" spans="2:49" x14ac:dyDescent="0.35">
      <c r="B1118" s="11" t="s">
        <v>59</v>
      </c>
      <c r="C1118" s="16">
        <v>2028</v>
      </c>
      <c r="D1118" s="16">
        <v>248</v>
      </c>
      <c r="E1118" s="16">
        <v>354</v>
      </c>
      <c r="F1118" s="16">
        <v>365</v>
      </c>
      <c r="G1118" s="16">
        <v>348</v>
      </c>
      <c r="H1118" s="16">
        <v>295</v>
      </c>
      <c r="I1118" s="16">
        <v>418</v>
      </c>
      <c r="K1118" s="16">
        <v>1004</v>
      </c>
      <c r="L1118" s="16">
        <v>1018</v>
      </c>
      <c r="N1118" s="16">
        <v>515</v>
      </c>
      <c r="O1118" s="16">
        <v>455</v>
      </c>
      <c r="P1118" s="16">
        <v>200</v>
      </c>
      <c r="Q1118" s="16">
        <v>507</v>
      </c>
      <c r="R1118" s="16">
        <v>238</v>
      </c>
      <c r="S1118" s="16">
        <v>44</v>
      </c>
      <c r="T1118" s="16">
        <v>69</v>
      </c>
      <c r="V1118" s="16">
        <v>565</v>
      </c>
      <c r="W1118" s="16">
        <v>604</v>
      </c>
      <c r="X1118" s="16">
        <v>114</v>
      </c>
      <c r="Y1118" s="16">
        <v>70</v>
      </c>
      <c r="Z1118" s="16">
        <v>36</v>
      </c>
      <c r="AA1118" s="16">
        <v>44</v>
      </c>
      <c r="AB1118" s="16">
        <v>442</v>
      </c>
      <c r="AC1118" s="16">
        <v>63</v>
      </c>
      <c r="AD1118" s="16">
        <v>90</v>
      </c>
      <c r="AF1118" s="16">
        <v>336</v>
      </c>
      <c r="AG1118" s="16">
        <v>677</v>
      </c>
      <c r="AH1118" s="16">
        <v>121</v>
      </c>
      <c r="AI1118" s="16">
        <v>125</v>
      </c>
      <c r="AJ1118" s="16">
        <v>261</v>
      </c>
      <c r="AK1118" s="16">
        <v>43</v>
      </c>
      <c r="AL1118" s="16">
        <v>45</v>
      </c>
      <c r="AM1118" s="16">
        <v>420</v>
      </c>
      <c r="AO1118" s="16">
        <v>312</v>
      </c>
      <c r="AP1118" s="16">
        <v>557</v>
      </c>
      <c r="AQ1118" s="16">
        <v>134</v>
      </c>
      <c r="AR1118" s="16">
        <v>212</v>
      </c>
      <c r="AS1118" s="16">
        <v>419</v>
      </c>
      <c r="AT1118" s="16">
        <v>33</v>
      </c>
      <c r="AU1118" s="16">
        <v>137</v>
      </c>
      <c r="AV1118" s="16">
        <v>147</v>
      </c>
      <c r="AW1118" s="16">
        <v>77</v>
      </c>
    </row>
    <row r="1119" spans="2:49" x14ac:dyDescent="0.35">
      <c r="B1119" s="12" t="s">
        <v>60</v>
      </c>
      <c r="C1119" s="16">
        <v>2032</v>
      </c>
      <c r="D1119" s="16">
        <v>215</v>
      </c>
      <c r="E1119" s="16">
        <v>345</v>
      </c>
      <c r="F1119" s="16">
        <v>345</v>
      </c>
      <c r="G1119" s="16">
        <v>314</v>
      </c>
      <c r="H1119" s="16">
        <v>328</v>
      </c>
      <c r="I1119" s="16">
        <v>485</v>
      </c>
      <c r="K1119" s="16">
        <v>981</v>
      </c>
      <c r="L1119" s="16">
        <v>1045</v>
      </c>
      <c r="N1119" s="16">
        <v>540</v>
      </c>
      <c r="O1119" s="16">
        <v>458</v>
      </c>
      <c r="P1119" s="16">
        <v>208</v>
      </c>
      <c r="Q1119" s="16">
        <v>495</v>
      </c>
      <c r="R1119" s="16">
        <v>222</v>
      </c>
      <c r="S1119" s="16">
        <v>37</v>
      </c>
      <c r="T1119" s="16">
        <v>71</v>
      </c>
      <c r="V1119" s="16">
        <v>598</v>
      </c>
      <c r="W1119" s="16">
        <v>590</v>
      </c>
      <c r="X1119" s="16">
        <v>115</v>
      </c>
      <c r="Y1119" s="16">
        <v>67</v>
      </c>
      <c r="Z1119" s="16">
        <v>39</v>
      </c>
      <c r="AA1119" s="16">
        <v>44</v>
      </c>
      <c r="AB1119" s="16">
        <v>427</v>
      </c>
      <c r="AC1119" s="16">
        <v>61</v>
      </c>
      <c r="AD1119" s="16">
        <v>90</v>
      </c>
      <c r="AF1119" s="16">
        <v>355</v>
      </c>
      <c r="AG1119" s="16">
        <v>660</v>
      </c>
      <c r="AH1119" s="16">
        <v>123</v>
      </c>
      <c r="AI1119" s="16">
        <v>120</v>
      </c>
      <c r="AJ1119" s="16">
        <v>274</v>
      </c>
      <c r="AK1119" s="16">
        <v>44</v>
      </c>
      <c r="AL1119" s="16">
        <v>43</v>
      </c>
      <c r="AM1119" s="16">
        <v>413</v>
      </c>
      <c r="AO1119" s="16">
        <v>321</v>
      </c>
      <c r="AP1119" s="16">
        <v>538</v>
      </c>
      <c r="AQ1119" s="16">
        <v>134</v>
      </c>
      <c r="AR1119" s="16">
        <v>200</v>
      </c>
      <c r="AS1119" s="16">
        <v>442</v>
      </c>
      <c r="AT1119" s="16">
        <v>36</v>
      </c>
      <c r="AU1119" s="16">
        <v>136</v>
      </c>
      <c r="AV1119" s="16">
        <v>151</v>
      </c>
      <c r="AW1119" s="16">
        <v>75</v>
      </c>
    </row>
    <row r="1120" spans="2:49" ht="29" x14ac:dyDescent="0.35">
      <c r="B1120" s="17" t="s">
        <v>412</v>
      </c>
      <c r="C1120" s="18">
        <v>0.65422748209631321</v>
      </c>
      <c r="D1120" s="18">
        <v>0.57552874105647356</v>
      </c>
      <c r="E1120" s="18">
        <v>0.52947938270763639</v>
      </c>
      <c r="F1120" s="18">
        <v>0.55063242813995195</v>
      </c>
      <c r="G1120" s="18">
        <v>0.68350935588709838</v>
      </c>
      <c r="H1120" s="18">
        <v>0.74263516577420219</v>
      </c>
      <c r="I1120" s="18">
        <v>0.77282152770031121</v>
      </c>
      <c r="K1120" s="18">
        <v>0.65899319818286772</v>
      </c>
      <c r="L1120" s="18">
        <v>0.65043793123429772</v>
      </c>
      <c r="N1120" s="18">
        <v>0.62943643547400907</v>
      </c>
      <c r="O1120" s="18">
        <v>0.66807828281769976</v>
      </c>
      <c r="P1120" s="18">
        <v>0.67827340019673532</v>
      </c>
      <c r="Q1120" s="18">
        <v>0.69205702399259994</v>
      </c>
      <c r="R1120" s="18">
        <v>0.64593654840877646</v>
      </c>
      <c r="S1120" s="18">
        <v>0.4493505718131498</v>
      </c>
      <c r="T1120" s="18">
        <v>0.55183889320814472</v>
      </c>
      <c r="V1120" s="18">
        <v>0.70209459206794234</v>
      </c>
      <c r="W1120" s="18">
        <v>0.64416749505587589</v>
      </c>
      <c r="X1120" s="18">
        <v>0.71521731959110846</v>
      </c>
      <c r="Y1120" s="18">
        <v>0.63488363288032801</v>
      </c>
      <c r="Z1120" s="18">
        <v>0.50851030384980511</v>
      </c>
      <c r="AA1120" s="18">
        <v>0.77630453328506577</v>
      </c>
      <c r="AB1120" s="18">
        <v>0.609236637065803</v>
      </c>
      <c r="AC1120" s="18">
        <v>0.44959296483379257</v>
      </c>
      <c r="AD1120" s="18">
        <v>0.69432484077908718</v>
      </c>
      <c r="AF1120" s="18">
        <v>0.66295581631354095</v>
      </c>
      <c r="AG1120" s="18">
        <v>0.67318996448098967</v>
      </c>
      <c r="AH1120" s="18">
        <v>0.71924352421805049</v>
      </c>
      <c r="AI1120" s="18">
        <v>0.67238939364481032</v>
      </c>
      <c r="AJ1120" s="18">
        <v>0.63750008418622617</v>
      </c>
      <c r="AK1120" s="18">
        <v>0.65962861716092502</v>
      </c>
      <c r="AL1120" s="18">
        <v>0.30940634626420599</v>
      </c>
      <c r="AM1120" s="18">
        <v>0.63810146296735659</v>
      </c>
      <c r="AO1120" s="18">
        <v>0.65286891404104808</v>
      </c>
      <c r="AP1120" s="18">
        <v>0.61409073450055451</v>
      </c>
      <c r="AQ1120" s="18">
        <v>0.72448029074652187</v>
      </c>
      <c r="AR1120" s="18">
        <v>0.7253448824674088</v>
      </c>
      <c r="AS1120" s="18">
        <v>0.65003610852361771</v>
      </c>
      <c r="AT1120" s="18">
        <v>0.76461687001078948</v>
      </c>
      <c r="AU1120" s="18">
        <v>0.58588342414091366</v>
      </c>
      <c r="AV1120" s="18">
        <v>0.62865334861014999</v>
      </c>
      <c r="AW1120" s="18">
        <v>0.78107805317307444</v>
      </c>
    </row>
    <row r="1121" spans="2:49" ht="29" x14ac:dyDescent="0.35">
      <c r="B1121" s="17" t="s">
        <v>413</v>
      </c>
      <c r="C1121" s="18">
        <v>6.503813480600093E-2</v>
      </c>
      <c r="D1121" s="18">
        <v>0.14475021476180799</v>
      </c>
      <c r="E1121" s="18">
        <v>0.12726763964049859</v>
      </c>
      <c r="F1121" s="18">
        <v>7.5686900659632544E-2</v>
      </c>
      <c r="G1121" s="18">
        <v>3.9577727690268842E-2</v>
      </c>
      <c r="H1121" s="18">
        <v>3.0109083677149508E-2</v>
      </c>
      <c r="I1121" s="18">
        <v>1.7980127524857809E-2</v>
      </c>
      <c r="K1121" s="18">
        <v>7.3840083767139589E-2</v>
      </c>
      <c r="L1121" s="18">
        <v>5.6379001558212842E-2</v>
      </c>
      <c r="N1121" s="18">
        <v>5.5380064767399692E-2</v>
      </c>
      <c r="O1121" s="18">
        <v>7.5804857204591666E-2</v>
      </c>
      <c r="P1121" s="18">
        <v>4.7076237621342693E-2</v>
      </c>
      <c r="Q1121" s="18">
        <v>6.6025835015193435E-2</v>
      </c>
      <c r="R1121" s="18">
        <v>6.6297254805544339E-2</v>
      </c>
      <c r="S1121" s="18">
        <v>0.23184029918922411</v>
      </c>
      <c r="T1121" s="18">
        <v>2.3607632363308921E-2</v>
      </c>
      <c r="V1121" s="18">
        <v>5.5410118757664099E-2</v>
      </c>
      <c r="W1121" s="18">
        <v>9.2991683809779735E-2</v>
      </c>
      <c r="X1121" s="18">
        <v>3.3326977298808708E-2</v>
      </c>
      <c r="Y1121" s="18">
        <v>0.13925075677286511</v>
      </c>
      <c r="Z1121" s="18">
        <v>4.9832254697559322E-2</v>
      </c>
      <c r="AA1121" s="18">
        <v>0</v>
      </c>
      <c r="AB1121" s="18">
        <v>5.471218512537953E-2</v>
      </c>
      <c r="AC1121" s="18">
        <v>4.5477383326389488E-2</v>
      </c>
      <c r="AD1121" s="18">
        <v>3.246428657673496E-2</v>
      </c>
      <c r="AF1121" s="18">
        <v>5.5339824104219032E-2</v>
      </c>
      <c r="AG1121" s="18">
        <v>6.9904141571319967E-2</v>
      </c>
      <c r="AH1121" s="18">
        <v>8.3927665013399808E-2</v>
      </c>
      <c r="AI1121" s="18">
        <v>0.1163693574603181</v>
      </c>
      <c r="AJ1121" s="18">
        <v>7.152075595096799E-2</v>
      </c>
      <c r="AK1121" s="18">
        <v>6.0470730050895927E-2</v>
      </c>
      <c r="AL1121" s="18">
        <v>6.5632482524155031E-2</v>
      </c>
      <c r="AM1121" s="18">
        <v>4.1221092164284927E-2</v>
      </c>
      <c r="AO1121" s="18">
        <v>7.765792003061206E-2</v>
      </c>
      <c r="AP1121" s="18">
        <v>8.8734844927378195E-2</v>
      </c>
      <c r="AQ1121" s="18">
        <v>4.9338730720125658E-2</v>
      </c>
      <c r="AR1121" s="18">
        <v>9.4686779670101806E-2</v>
      </c>
      <c r="AS1121" s="18">
        <v>5.0749716285377063E-2</v>
      </c>
      <c r="AT1121" s="18">
        <v>0</v>
      </c>
      <c r="AU1121" s="18">
        <v>4.4091449561509843E-2</v>
      </c>
      <c r="AV1121" s="18">
        <v>1.9997724495717281E-2</v>
      </c>
      <c r="AW1121" s="18">
        <v>3.3404199504805568E-2</v>
      </c>
    </row>
    <row r="1122" spans="2:49" ht="29" x14ac:dyDescent="0.35">
      <c r="B1122" s="17" t="s">
        <v>414</v>
      </c>
      <c r="C1122" s="18">
        <v>0.1916871839034647</v>
      </c>
      <c r="D1122" s="18">
        <v>0.18199254500870929</v>
      </c>
      <c r="E1122" s="18">
        <v>0.23945219222889219</v>
      </c>
      <c r="F1122" s="18">
        <v>0.24790957696982679</v>
      </c>
      <c r="G1122" s="18">
        <v>0.16227939841440009</v>
      </c>
      <c r="H1122" s="18">
        <v>0.16502395993496091</v>
      </c>
      <c r="I1122" s="18">
        <v>0.15905254947527689</v>
      </c>
      <c r="K1122" s="18">
        <v>0.20044581372946901</v>
      </c>
      <c r="L1122" s="18">
        <v>0.18447978535788451</v>
      </c>
      <c r="N1122" s="18">
        <v>0.21633613635269311</v>
      </c>
      <c r="O1122" s="18">
        <v>0.16187307217278671</v>
      </c>
      <c r="P1122" s="18">
        <v>0.1760541755952072</v>
      </c>
      <c r="Q1122" s="18">
        <v>0.16908919377059539</v>
      </c>
      <c r="R1122" s="18">
        <v>0.24114181018726541</v>
      </c>
      <c r="S1122" s="18">
        <v>0.29523474418367213</v>
      </c>
      <c r="T1122" s="18">
        <v>0.19136177176690319</v>
      </c>
      <c r="V1122" s="18">
        <v>0.20068411336718439</v>
      </c>
      <c r="W1122" s="18">
        <v>0.189226544371391</v>
      </c>
      <c r="X1122" s="18">
        <v>0.1696050463739544</v>
      </c>
      <c r="Y1122" s="18">
        <v>0.14041686611155541</v>
      </c>
      <c r="Z1122" s="18">
        <v>0.35507410588818811</v>
      </c>
      <c r="AA1122" s="18">
        <v>0.1495507918675317</v>
      </c>
      <c r="AB1122" s="18">
        <v>0.19562244802502751</v>
      </c>
      <c r="AC1122" s="18">
        <v>0.11690722000018949</v>
      </c>
      <c r="AD1122" s="18">
        <v>0.1959206650838223</v>
      </c>
      <c r="AF1122" s="18">
        <v>0.25112268504128199</v>
      </c>
      <c r="AG1122" s="18">
        <v>0.193770914345233</v>
      </c>
      <c r="AH1122" s="18">
        <v>0.1290975305344115</v>
      </c>
      <c r="AI1122" s="18">
        <v>0.14104487698484491</v>
      </c>
      <c r="AJ1122" s="18">
        <v>0.21257222264216699</v>
      </c>
      <c r="AK1122" s="18">
        <v>0.13457697061228549</v>
      </c>
      <c r="AL1122" s="18">
        <v>0.15297488204085691</v>
      </c>
      <c r="AM1122" s="18">
        <v>0.1667958987942314</v>
      </c>
      <c r="AO1122" s="18">
        <v>0.22740680147557291</v>
      </c>
      <c r="AP1122" s="18">
        <v>0.2215613629191088</v>
      </c>
      <c r="AQ1122" s="18">
        <v>0.16780033330173011</v>
      </c>
      <c r="AR1122" s="18">
        <v>0.11625363022845139</v>
      </c>
      <c r="AS1122" s="18">
        <v>0.23156743642839131</v>
      </c>
      <c r="AT1122" s="18">
        <v>0.16830160979379991</v>
      </c>
      <c r="AU1122" s="18">
        <v>0.13305231854155231</v>
      </c>
      <c r="AV1122" s="18">
        <v>0.123893369384804</v>
      </c>
      <c r="AW1122" s="18">
        <v>8.6183419554219182E-2</v>
      </c>
    </row>
    <row r="1123" spans="2:49" x14ac:dyDescent="0.35">
      <c r="B1123" s="17" t="s">
        <v>80</v>
      </c>
      <c r="C1123" s="18">
        <v>8.9047199194221202E-2</v>
      </c>
      <c r="D1123" s="18">
        <v>9.7728499173008965E-2</v>
      </c>
      <c r="E1123" s="18">
        <v>0.10380078542297259</v>
      </c>
      <c r="F1123" s="18">
        <v>0.1257710942305886</v>
      </c>
      <c r="G1123" s="18">
        <v>0.1146335180082329</v>
      </c>
      <c r="H1123" s="18">
        <v>6.2231790613687173E-2</v>
      </c>
      <c r="I1123" s="18">
        <v>5.0145795299554007E-2</v>
      </c>
      <c r="K1123" s="18">
        <v>6.6720904320523716E-2</v>
      </c>
      <c r="L1123" s="18">
        <v>0.10870328184960509</v>
      </c>
      <c r="N1123" s="18">
        <v>9.8847363405897989E-2</v>
      </c>
      <c r="O1123" s="18">
        <v>9.4243787804921722E-2</v>
      </c>
      <c r="P1123" s="18">
        <v>9.8596186586714707E-2</v>
      </c>
      <c r="Q1123" s="18">
        <v>7.2827947221611233E-2</v>
      </c>
      <c r="R1123" s="18">
        <v>4.6624386598414003E-2</v>
      </c>
      <c r="S1123" s="18">
        <v>2.3574384813953859E-2</v>
      </c>
      <c r="T1123" s="18">
        <v>0.2331917026616431</v>
      </c>
      <c r="V1123" s="18">
        <v>4.1811175807208931E-2</v>
      </c>
      <c r="W1123" s="18">
        <v>7.3614276762953512E-2</v>
      </c>
      <c r="X1123" s="18">
        <v>8.1850656736128416E-2</v>
      </c>
      <c r="Y1123" s="18">
        <v>8.5448744235251547E-2</v>
      </c>
      <c r="Z1123" s="18">
        <v>8.6583335564447556E-2</v>
      </c>
      <c r="AA1123" s="18">
        <v>7.4144674847402878E-2</v>
      </c>
      <c r="AB1123" s="18">
        <v>0.14042872978379009</v>
      </c>
      <c r="AC1123" s="18">
        <v>0.38802243183962831</v>
      </c>
      <c r="AD1123" s="18">
        <v>7.7290207560355387E-2</v>
      </c>
      <c r="AF1123" s="18">
        <v>3.0581674540957959E-2</v>
      </c>
      <c r="AG1123" s="18">
        <v>6.3134979602457508E-2</v>
      </c>
      <c r="AH1123" s="18">
        <v>6.7731280234138144E-2</v>
      </c>
      <c r="AI1123" s="18">
        <v>7.0196371910026714E-2</v>
      </c>
      <c r="AJ1123" s="18">
        <v>7.8406937220639017E-2</v>
      </c>
      <c r="AK1123" s="18">
        <v>0.14532368217589359</v>
      </c>
      <c r="AL1123" s="18">
        <v>0.47198628917078211</v>
      </c>
      <c r="AM1123" s="18">
        <v>0.15388154607412721</v>
      </c>
      <c r="AO1123" s="18">
        <v>4.2066364452767097E-2</v>
      </c>
      <c r="AP1123" s="18">
        <v>7.5613057652958629E-2</v>
      </c>
      <c r="AQ1123" s="18">
        <v>5.8380645231622293E-2</v>
      </c>
      <c r="AR1123" s="18">
        <v>6.3714707634038109E-2</v>
      </c>
      <c r="AS1123" s="18">
        <v>6.7646738762613998E-2</v>
      </c>
      <c r="AT1123" s="18">
        <v>6.7081520195410818E-2</v>
      </c>
      <c r="AU1123" s="18">
        <v>0.23697280775602431</v>
      </c>
      <c r="AV1123" s="18">
        <v>0.2274555575093288</v>
      </c>
      <c r="AW1123" s="18">
        <v>9.9334327767900604E-2</v>
      </c>
    </row>
    <row r="1125" spans="2:49" ht="29" x14ac:dyDescent="0.35">
      <c r="B1125" s="14" t="s">
        <v>115</v>
      </c>
    </row>
    <row r="1126" spans="2:49" x14ac:dyDescent="0.35">
      <c r="B1126" s="15" t="s">
        <v>18</v>
      </c>
    </row>
    <row r="1127" spans="2:49" x14ac:dyDescent="0.35">
      <c r="B1127" s="11" t="s">
        <v>59</v>
      </c>
      <c r="C1127" s="16">
        <v>2028</v>
      </c>
      <c r="D1127" s="16">
        <v>248</v>
      </c>
      <c r="E1127" s="16">
        <v>354</v>
      </c>
      <c r="F1127" s="16">
        <v>365</v>
      </c>
      <c r="G1127" s="16">
        <v>348</v>
      </c>
      <c r="H1127" s="16">
        <v>295</v>
      </c>
      <c r="I1127" s="16">
        <v>418</v>
      </c>
      <c r="K1127" s="16">
        <v>1004</v>
      </c>
      <c r="L1127" s="16">
        <v>1018</v>
      </c>
      <c r="N1127" s="16">
        <v>515</v>
      </c>
      <c r="O1127" s="16">
        <v>455</v>
      </c>
      <c r="P1127" s="16">
        <v>200</v>
      </c>
      <c r="Q1127" s="16">
        <v>507</v>
      </c>
      <c r="R1127" s="16">
        <v>238</v>
      </c>
      <c r="S1127" s="16">
        <v>44</v>
      </c>
      <c r="T1127" s="16">
        <v>69</v>
      </c>
      <c r="V1127" s="16">
        <v>565</v>
      </c>
      <c r="W1127" s="16">
        <v>604</v>
      </c>
      <c r="X1127" s="16">
        <v>114</v>
      </c>
      <c r="Y1127" s="16">
        <v>70</v>
      </c>
      <c r="Z1127" s="16">
        <v>36</v>
      </c>
      <c r="AA1127" s="16">
        <v>44</v>
      </c>
      <c r="AB1127" s="16">
        <v>442</v>
      </c>
      <c r="AC1127" s="16">
        <v>63</v>
      </c>
      <c r="AD1127" s="16">
        <v>90</v>
      </c>
      <c r="AF1127" s="16">
        <v>336</v>
      </c>
      <c r="AG1127" s="16">
        <v>677</v>
      </c>
      <c r="AH1127" s="16">
        <v>121</v>
      </c>
      <c r="AI1127" s="16">
        <v>125</v>
      </c>
      <c r="AJ1127" s="16">
        <v>261</v>
      </c>
      <c r="AK1127" s="16">
        <v>43</v>
      </c>
      <c r="AL1127" s="16">
        <v>45</v>
      </c>
      <c r="AM1127" s="16">
        <v>420</v>
      </c>
      <c r="AO1127" s="16">
        <v>312</v>
      </c>
      <c r="AP1127" s="16">
        <v>557</v>
      </c>
      <c r="AQ1127" s="16">
        <v>134</v>
      </c>
      <c r="AR1127" s="16">
        <v>212</v>
      </c>
      <c r="AS1127" s="16">
        <v>419</v>
      </c>
      <c r="AT1127" s="16">
        <v>33</v>
      </c>
      <c r="AU1127" s="16">
        <v>137</v>
      </c>
      <c r="AV1127" s="16">
        <v>147</v>
      </c>
      <c r="AW1127" s="16">
        <v>77</v>
      </c>
    </row>
    <row r="1128" spans="2:49" x14ac:dyDescent="0.35">
      <c r="B1128" s="12" t="s">
        <v>60</v>
      </c>
      <c r="C1128" s="16">
        <v>2032</v>
      </c>
      <c r="D1128" s="16">
        <v>215</v>
      </c>
      <c r="E1128" s="16">
        <v>345</v>
      </c>
      <c r="F1128" s="16">
        <v>345</v>
      </c>
      <c r="G1128" s="16">
        <v>314</v>
      </c>
      <c r="H1128" s="16">
        <v>328</v>
      </c>
      <c r="I1128" s="16">
        <v>485</v>
      </c>
      <c r="K1128" s="16">
        <v>981</v>
      </c>
      <c r="L1128" s="16">
        <v>1045</v>
      </c>
      <c r="N1128" s="16">
        <v>540</v>
      </c>
      <c r="O1128" s="16">
        <v>458</v>
      </c>
      <c r="P1128" s="16">
        <v>208</v>
      </c>
      <c r="Q1128" s="16">
        <v>495</v>
      </c>
      <c r="R1128" s="16">
        <v>222</v>
      </c>
      <c r="S1128" s="16">
        <v>37</v>
      </c>
      <c r="T1128" s="16">
        <v>71</v>
      </c>
      <c r="V1128" s="16">
        <v>598</v>
      </c>
      <c r="W1128" s="16">
        <v>590</v>
      </c>
      <c r="X1128" s="16">
        <v>115</v>
      </c>
      <c r="Y1128" s="16">
        <v>67</v>
      </c>
      <c r="Z1128" s="16">
        <v>39</v>
      </c>
      <c r="AA1128" s="16">
        <v>44</v>
      </c>
      <c r="AB1128" s="16">
        <v>427</v>
      </c>
      <c r="AC1128" s="16">
        <v>61</v>
      </c>
      <c r="AD1128" s="16">
        <v>90</v>
      </c>
      <c r="AF1128" s="16">
        <v>355</v>
      </c>
      <c r="AG1128" s="16">
        <v>660</v>
      </c>
      <c r="AH1128" s="16">
        <v>123</v>
      </c>
      <c r="AI1128" s="16">
        <v>120</v>
      </c>
      <c r="AJ1128" s="16">
        <v>274</v>
      </c>
      <c r="AK1128" s="16">
        <v>44</v>
      </c>
      <c r="AL1128" s="16">
        <v>43</v>
      </c>
      <c r="AM1128" s="16">
        <v>413</v>
      </c>
      <c r="AO1128" s="16">
        <v>321</v>
      </c>
      <c r="AP1128" s="16">
        <v>538</v>
      </c>
      <c r="AQ1128" s="16">
        <v>134</v>
      </c>
      <c r="AR1128" s="16">
        <v>200</v>
      </c>
      <c r="AS1128" s="16">
        <v>442</v>
      </c>
      <c r="AT1128" s="16">
        <v>36</v>
      </c>
      <c r="AU1128" s="16">
        <v>136</v>
      </c>
      <c r="AV1128" s="16">
        <v>151</v>
      </c>
      <c r="AW1128" s="16">
        <v>75</v>
      </c>
    </row>
    <row r="1129" spans="2:49" ht="43.5" x14ac:dyDescent="0.35">
      <c r="B1129" s="17" t="s">
        <v>415</v>
      </c>
      <c r="C1129" s="18">
        <v>0.35787133845115121</v>
      </c>
      <c r="D1129" s="18">
        <v>0.42957148957121227</v>
      </c>
      <c r="E1129" s="18">
        <v>0.37380453853400569</v>
      </c>
      <c r="F1129" s="18">
        <v>0.35064684873116397</v>
      </c>
      <c r="G1129" s="18">
        <v>0.32399969396651812</v>
      </c>
      <c r="H1129" s="18">
        <v>0.34454765990738268</v>
      </c>
      <c r="I1129" s="18">
        <v>0.35084537216499451</v>
      </c>
      <c r="K1129" s="18">
        <v>0.34687471549325011</v>
      </c>
      <c r="L1129" s="18">
        <v>0.36836256612294621</v>
      </c>
      <c r="N1129" s="18">
        <v>0.34233671480946648</v>
      </c>
      <c r="O1129" s="18">
        <v>0.34509348021684733</v>
      </c>
      <c r="P1129" s="18">
        <v>0.33902800807112993</v>
      </c>
      <c r="Q1129" s="18">
        <v>0.40217982915603961</v>
      </c>
      <c r="R1129" s="18">
        <v>0.3746752912021985</v>
      </c>
      <c r="S1129" s="18">
        <v>0.2484451118887013</v>
      </c>
      <c r="T1129" s="18">
        <v>0.30958905430858441</v>
      </c>
      <c r="V1129" s="18">
        <v>0.35504246127017891</v>
      </c>
      <c r="W1129" s="18">
        <v>0.37405683490190877</v>
      </c>
      <c r="X1129" s="18">
        <v>0.34923935565047909</v>
      </c>
      <c r="Y1129" s="18">
        <v>0.46083571986141197</v>
      </c>
      <c r="Z1129" s="18">
        <v>0.30208975768235141</v>
      </c>
      <c r="AA1129" s="18">
        <v>0.34750048912207349</v>
      </c>
      <c r="AB1129" s="18">
        <v>0.36306217738260088</v>
      </c>
      <c r="AC1129" s="18">
        <v>0.1358025050768773</v>
      </c>
      <c r="AD1129" s="18">
        <v>0.36124571735900501</v>
      </c>
      <c r="AF1129" s="18">
        <v>0.33426182485158612</v>
      </c>
      <c r="AG1129" s="18">
        <v>0.38288584406935711</v>
      </c>
      <c r="AH1129" s="18">
        <v>0.41972118652821688</v>
      </c>
      <c r="AI1129" s="18">
        <v>0.41834383674832148</v>
      </c>
      <c r="AJ1129" s="18">
        <v>0.30585410541755842</v>
      </c>
      <c r="AK1129" s="18">
        <v>0.39182363955475108</v>
      </c>
      <c r="AL1129" s="18">
        <v>0.24017361911104099</v>
      </c>
      <c r="AM1129" s="18">
        <v>0.34536148667931199</v>
      </c>
      <c r="AO1129" s="18">
        <v>0.34848019368006178</v>
      </c>
      <c r="AP1129" s="18">
        <v>0.38385816374941478</v>
      </c>
      <c r="AQ1129" s="18">
        <v>0.4279435565753793</v>
      </c>
      <c r="AR1129" s="18">
        <v>0.41209782878522472</v>
      </c>
      <c r="AS1129" s="18">
        <v>0.3353292637040452</v>
      </c>
      <c r="AT1129" s="18">
        <v>0.46396104941360578</v>
      </c>
      <c r="AU1129" s="18">
        <v>0.22717596759987399</v>
      </c>
      <c r="AV1129" s="18">
        <v>0.33151593520615658</v>
      </c>
      <c r="AW1129" s="18">
        <v>0.31437791368875212</v>
      </c>
    </row>
    <row r="1130" spans="2:49" ht="43.5" x14ac:dyDescent="0.35">
      <c r="B1130" s="17" t="s">
        <v>416</v>
      </c>
      <c r="C1130" s="18">
        <v>0.1909279769237178</v>
      </c>
      <c r="D1130" s="18">
        <v>0.18957713724071851</v>
      </c>
      <c r="E1130" s="18">
        <v>0.20145783957923721</v>
      </c>
      <c r="F1130" s="18">
        <v>0.1670896929417898</v>
      </c>
      <c r="G1130" s="18">
        <v>0.21387890216742381</v>
      </c>
      <c r="H1130" s="18">
        <v>0.23202304918818409</v>
      </c>
      <c r="I1130" s="18">
        <v>0.15830177440662799</v>
      </c>
      <c r="K1130" s="18">
        <v>0.21767789062506199</v>
      </c>
      <c r="L1130" s="18">
        <v>0.16608586459846261</v>
      </c>
      <c r="N1130" s="18">
        <v>0.18162104828977479</v>
      </c>
      <c r="O1130" s="18">
        <v>0.2158097422821417</v>
      </c>
      <c r="P1130" s="18">
        <v>0.21271762877224221</v>
      </c>
      <c r="Q1130" s="18">
        <v>0.18110703770892039</v>
      </c>
      <c r="R1130" s="18">
        <v>0.18351086033239949</v>
      </c>
      <c r="S1130" s="18">
        <v>0.17786882991928329</v>
      </c>
      <c r="T1130" s="18">
        <v>0.13541576770902641</v>
      </c>
      <c r="V1130" s="18">
        <v>0.20740866357375559</v>
      </c>
      <c r="W1130" s="18">
        <v>0.20056823357000969</v>
      </c>
      <c r="X1130" s="18">
        <v>0.13976260466415069</v>
      </c>
      <c r="Y1130" s="18">
        <v>0.1872407106925261</v>
      </c>
      <c r="Z1130" s="18">
        <v>0.29896370012994039</v>
      </c>
      <c r="AA1130" s="18">
        <v>0.21079639097981889</v>
      </c>
      <c r="AB1130" s="18">
        <v>0.1723409193761625</v>
      </c>
      <c r="AC1130" s="18">
        <v>0.17179552707361359</v>
      </c>
      <c r="AD1130" s="18">
        <v>0.13052446852504279</v>
      </c>
      <c r="AF1130" s="18">
        <v>0.21303467209144039</v>
      </c>
      <c r="AG1130" s="18">
        <v>0.20731755300343191</v>
      </c>
      <c r="AH1130" s="18">
        <v>0.13348249490686309</v>
      </c>
      <c r="AI1130" s="18">
        <v>0.18710914390325289</v>
      </c>
      <c r="AJ1130" s="18">
        <v>0.22172404779230501</v>
      </c>
      <c r="AK1130" s="18">
        <v>0.14200269832621859</v>
      </c>
      <c r="AL1130" s="18">
        <v>6.4927829156077851E-2</v>
      </c>
      <c r="AM1130" s="18">
        <v>0.16183369951832971</v>
      </c>
      <c r="AO1130" s="18">
        <v>0.20251032197784391</v>
      </c>
      <c r="AP1130" s="18">
        <v>0.19098512739170029</v>
      </c>
      <c r="AQ1130" s="18">
        <v>0.16998645704005219</v>
      </c>
      <c r="AR1130" s="18">
        <v>0.1809020625059283</v>
      </c>
      <c r="AS1130" s="18">
        <v>0.20963997217015901</v>
      </c>
      <c r="AT1130" s="18">
        <v>0.167566508848394</v>
      </c>
      <c r="AU1130" s="18">
        <v>0.18549206819980441</v>
      </c>
      <c r="AV1130" s="18">
        <v>0.14391765629662581</v>
      </c>
      <c r="AW1130" s="18">
        <v>0.21001200789735519</v>
      </c>
    </row>
    <row r="1131" spans="2:49" ht="43.5" x14ac:dyDescent="0.35">
      <c r="B1131" s="17" t="s">
        <v>417</v>
      </c>
      <c r="C1131" s="18">
        <v>0.21292808038196939</v>
      </c>
      <c r="D1131" s="18">
        <v>0.2110721106005396</v>
      </c>
      <c r="E1131" s="18">
        <v>0.26423171240356441</v>
      </c>
      <c r="F1131" s="18">
        <v>0.22619601990994381</v>
      </c>
      <c r="G1131" s="18">
        <v>0.18398512981751611</v>
      </c>
      <c r="H1131" s="18">
        <v>0.1774976694588323</v>
      </c>
      <c r="I1131" s="18">
        <v>0.21054577472662561</v>
      </c>
      <c r="K1131" s="18">
        <v>0.24309819706889541</v>
      </c>
      <c r="L1131" s="18">
        <v>0.18573180358567989</v>
      </c>
      <c r="N1131" s="18">
        <v>0.23184601769943211</v>
      </c>
      <c r="O1131" s="18">
        <v>0.1492523552353614</v>
      </c>
      <c r="P1131" s="18">
        <v>0.2146533604304332</v>
      </c>
      <c r="Q1131" s="18">
        <v>0.20831085297385271</v>
      </c>
      <c r="R1131" s="18">
        <v>0.29859642102927492</v>
      </c>
      <c r="S1131" s="18">
        <v>0.48998793425271742</v>
      </c>
      <c r="T1131" s="18">
        <v>9.4328904189654353E-2</v>
      </c>
      <c r="V1131" s="18">
        <v>0.22959861211464089</v>
      </c>
      <c r="W1131" s="18">
        <v>0.21888937180173701</v>
      </c>
      <c r="X1131" s="18">
        <v>0.24294635000052489</v>
      </c>
      <c r="Y1131" s="18">
        <v>0.20255336515699709</v>
      </c>
      <c r="Z1131" s="18">
        <v>0.22041097812500091</v>
      </c>
      <c r="AA1131" s="18">
        <v>0.2170876243638051</v>
      </c>
      <c r="AB1131" s="18">
        <v>0.1774567279258677</v>
      </c>
      <c r="AC1131" s="18">
        <v>0.13388095846517101</v>
      </c>
      <c r="AD1131" s="18">
        <v>0.24917820081978659</v>
      </c>
      <c r="AF1131" s="18">
        <v>0.23369682852605339</v>
      </c>
      <c r="AG1131" s="18">
        <v>0.2144472097167654</v>
      </c>
      <c r="AH1131" s="18">
        <v>0.19121219185519031</v>
      </c>
      <c r="AI1131" s="18">
        <v>0.24506979307277341</v>
      </c>
      <c r="AJ1131" s="18">
        <v>0.26970562520898461</v>
      </c>
      <c r="AK1131" s="18">
        <v>0.22395454016609051</v>
      </c>
      <c r="AL1131" s="18">
        <v>0.14426055024855519</v>
      </c>
      <c r="AM1131" s="18">
        <v>0.1580902157512718</v>
      </c>
      <c r="AO1131" s="18">
        <v>0.2265551233417632</v>
      </c>
      <c r="AP1131" s="18">
        <v>0.23380166621206441</v>
      </c>
      <c r="AQ1131" s="18">
        <v>0.19238935813021149</v>
      </c>
      <c r="AR1131" s="18">
        <v>0.22485486216616199</v>
      </c>
      <c r="AS1131" s="18">
        <v>0.25224935044057212</v>
      </c>
      <c r="AT1131" s="18">
        <v>0.1898167915898698</v>
      </c>
      <c r="AU1131" s="18">
        <v>0.15825713046732079</v>
      </c>
      <c r="AV1131" s="18">
        <v>8.9881618766791446E-2</v>
      </c>
      <c r="AW1131" s="18">
        <v>0.13476776949329741</v>
      </c>
    </row>
    <row r="1132" spans="2:49" x14ac:dyDescent="0.35">
      <c r="B1132" s="17" t="s">
        <v>80</v>
      </c>
      <c r="C1132" s="18">
        <v>0.23827260424316171</v>
      </c>
      <c r="D1132" s="18">
        <v>0.16977926258752951</v>
      </c>
      <c r="E1132" s="18">
        <v>0.16050590948319249</v>
      </c>
      <c r="F1132" s="18">
        <v>0.25606743841710239</v>
      </c>
      <c r="G1132" s="18">
        <v>0.27813627404854219</v>
      </c>
      <c r="H1132" s="18">
        <v>0.2459316214456006</v>
      </c>
      <c r="I1132" s="18">
        <v>0.28030707870175192</v>
      </c>
      <c r="K1132" s="18">
        <v>0.19234919681279239</v>
      </c>
      <c r="L1132" s="18">
        <v>0.27981976569291123</v>
      </c>
      <c r="N1132" s="18">
        <v>0.24419621920132659</v>
      </c>
      <c r="O1132" s="18">
        <v>0.28984442226564933</v>
      </c>
      <c r="P1132" s="18">
        <v>0.23360100272619461</v>
      </c>
      <c r="Q1132" s="18">
        <v>0.2084022801611872</v>
      </c>
      <c r="R1132" s="18">
        <v>0.14321742743612731</v>
      </c>
      <c r="S1132" s="18">
        <v>8.369812393929793E-2</v>
      </c>
      <c r="T1132" s="18">
        <v>0.46066627379273478</v>
      </c>
      <c r="V1132" s="18">
        <v>0.20795026304142439</v>
      </c>
      <c r="W1132" s="18">
        <v>0.20648555972634461</v>
      </c>
      <c r="X1132" s="18">
        <v>0.26805168968484522</v>
      </c>
      <c r="Y1132" s="18">
        <v>0.14937020428906489</v>
      </c>
      <c r="Z1132" s="18">
        <v>0.1785355640627074</v>
      </c>
      <c r="AA1132" s="18">
        <v>0.2246154955343026</v>
      </c>
      <c r="AB1132" s="18">
        <v>0.28714017531536912</v>
      </c>
      <c r="AC1132" s="18">
        <v>0.55852100938433791</v>
      </c>
      <c r="AD1132" s="18">
        <v>0.25905161329616572</v>
      </c>
      <c r="AF1132" s="18">
        <v>0.21900667453092021</v>
      </c>
      <c r="AG1132" s="18">
        <v>0.1953493932104457</v>
      </c>
      <c r="AH1132" s="18">
        <v>0.25558412670972958</v>
      </c>
      <c r="AI1132" s="18">
        <v>0.1494772262756521</v>
      </c>
      <c r="AJ1132" s="18">
        <v>0.20271622158115221</v>
      </c>
      <c r="AK1132" s="18">
        <v>0.2422191219529399</v>
      </c>
      <c r="AL1132" s="18">
        <v>0.55063800148432596</v>
      </c>
      <c r="AM1132" s="18">
        <v>0.33471459805108661</v>
      </c>
      <c r="AO1132" s="18">
        <v>0.22245436100033131</v>
      </c>
      <c r="AP1132" s="18">
        <v>0.19135504264682079</v>
      </c>
      <c r="AQ1132" s="18">
        <v>0.20968062825435699</v>
      </c>
      <c r="AR1132" s="18">
        <v>0.18214524654268491</v>
      </c>
      <c r="AS1132" s="18">
        <v>0.20278141368522379</v>
      </c>
      <c r="AT1132" s="18">
        <v>0.17865565014813051</v>
      </c>
      <c r="AU1132" s="18">
        <v>0.4290748337330007</v>
      </c>
      <c r="AV1132" s="18">
        <v>0.43468478973042612</v>
      </c>
      <c r="AW1132" s="18">
        <v>0.34084230892059492</v>
      </c>
    </row>
    <row r="1134" spans="2:49" ht="29" x14ac:dyDescent="0.35">
      <c r="B1134" s="14" t="s">
        <v>115</v>
      </c>
    </row>
    <row r="1135" spans="2:49" x14ac:dyDescent="0.35">
      <c r="B1135" s="15" t="s">
        <v>18</v>
      </c>
    </row>
    <row r="1136" spans="2:49" x14ac:dyDescent="0.35">
      <c r="B1136" s="11" t="s">
        <v>59</v>
      </c>
      <c r="C1136" s="16">
        <v>2028</v>
      </c>
      <c r="D1136" s="16">
        <v>248</v>
      </c>
      <c r="E1136" s="16">
        <v>354</v>
      </c>
      <c r="F1136" s="16">
        <v>365</v>
      </c>
      <c r="G1136" s="16">
        <v>348</v>
      </c>
      <c r="H1136" s="16">
        <v>295</v>
      </c>
      <c r="I1136" s="16">
        <v>418</v>
      </c>
      <c r="K1136" s="16">
        <v>1004</v>
      </c>
      <c r="L1136" s="16">
        <v>1018</v>
      </c>
      <c r="N1136" s="16">
        <v>515</v>
      </c>
      <c r="O1136" s="16">
        <v>455</v>
      </c>
      <c r="P1136" s="16">
        <v>200</v>
      </c>
      <c r="Q1136" s="16">
        <v>507</v>
      </c>
      <c r="R1136" s="16">
        <v>238</v>
      </c>
      <c r="S1136" s="16">
        <v>44</v>
      </c>
      <c r="T1136" s="16">
        <v>69</v>
      </c>
      <c r="V1136" s="16">
        <v>565</v>
      </c>
      <c r="W1136" s="16">
        <v>604</v>
      </c>
      <c r="X1136" s="16">
        <v>114</v>
      </c>
      <c r="Y1136" s="16">
        <v>70</v>
      </c>
      <c r="Z1136" s="16">
        <v>36</v>
      </c>
      <c r="AA1136" s="16">
        <v>44</v>
      </c>
      <c r="AB1136" s="16">
        <v>442</v>
      </c>
      <c r="AC1136" s="16">
        <v>63</v>
      </c>
      <c r="AD1136" s="16">
        <v>90</v>
      </c>
      <c r="AF1136" s="16">
        <v>336</v>
      </c>
      <c r="AG1136" s="16">
        <v>677</v>
      </c>
      <c r="AH1136" s="16">
        <v>121</v>
      </c>
      <c r="AI1136" s="16">
        <v>125</v>
      </c>
      <c r="AJ1136" s="16">
        <v>261</v>
      </c>
      <c r="AK1136" s="16">
        <v>43</v>
      </c>
      <c r="AL1136" s="16">
        <v>45</v>
      </c>
      <c r="AM1136" s="16">
        <v>420</v>
      </c>
      <c r="AO1136" s="16">
        <v>312</v>
      </c>
      <c r="AP1136" s="16">
        <v>557</v>
      </c>
      <c r="AQ1136" s="16">
        <v>134</v>
      </c>
      <c r="AR1136" s="16">
        <v>212</v>
      </c>
      <c r="AS1136" s="16">
        <v>419</v>
      </c>
      <c r="AT1136" s="16">
        <v>33</v>
      </c>
      <c r="AU1136" s="16">
        <v>137</v>
      </c>
      <c r="AV1136" s="16">
        <v>147</v>
      </c>
      <c r="AW1136" s="16">
        <v>77</v>
      </c>
    </row>
    <row r="1137" spans="2:49" x14ac:dyDescent="0.35">
      <c r="B1137" s="12" t="s">
        <v>60</v>
      </c>
      <c r="C1137" s="16">
        <v>2032</v>
      </c>
      <c r="D1137" s="16">
        <v>215</v>
      </c>
      <c r="E1137" s="16">
        <v>345</v>
      </c>
      <c r="F1137" s="16">
        <v>345</v>
      </c>
      <c r="G1137" s="16">
        <v>314</v>
      </c>
      <c r="H1137" s="16">
        <v>328</v>
      </c>
      <c r="I1137" s="16">
        <v>485</v>
      </c>
      <c r="K1137" s="16">
        <v>981</v>
      </c>
      <c r="L1137" s="16">
        <v>1045</v>
      </c>
      <c r="N1137" s="16">
        <v>540</v>
      </c>
      <c r="O1137" s="16">
        <v>458</v>
      </c>
      <c r="P1137" s="16">
        <v>208</v>
      </c>
      <c r="Q1137" s="16">
        <v>495</v>
      </c>
      <c r="R1137" s="16">
        <v>222</v>
      </c>
      <c r="S1137" s="16">
        <v>37</v>
      </c>
      <c r="T1137" s="16">
        <v>71</v>
      </c>
      <c r="V1137" s="16">
        <v>598</v>
      </c>
      <c r="W1137" s="16">
        <v>590</v>
      </c>
      <c r="X1137" s="16">
        <v>115</v>
      </c>
      <c r="Y1137" s="16">
        <v>67</v>
      </c>
      <c r="Z1137" s="16">
        <v>39</v>
      </c>
      <c r="AA1137" s="16">
        <v>44</v>
      </c>
      <c r="AB1137" s="16">
        <v>427</v>
      </c>
      <c r="AC1137" s="16">
        <v>61</v>
      </c>
      <c r="AD1137" s="16">
        <v>90</v>
      </c>
      <c r="AF1137" s="16">
        <v>355</v>
      </c>
      <c r="AG1137" s="16">
        <v>660</v>
      </c>
      <c r="AH1137" s="16">
        <v>123</v>
      </c>
      <c r="AI1137" s="16">
        <v>120</v>
      </c>
      <c r="AJ1137" s="16">
        <v>274</v>
      </c>
      <c r="AK1137" s="16">
        <v>44</v>
      </c>
      <c r="AL1137" s="16">
        <v>43</v>
      </c>
      <c r="AM1137" s="16">
        <v>413</v>
      </c>
      <c r="AO1137" s="16">
        <v>321</v>
      </c>
      <c r="AP1137" s="16">
        <v>538</v>
      </c>
      <c r="AQ1137" s="16">
        <v>134</v>
      </c>
      <c r="AR1137" s="16">
        <v>200</v>
      </c>
      <c r="AS1137" s="16">
        <v>442</v>
      </c>
      <c r="AT1137" s="16">
        <v>36</v>
      </c>
      <c r="AU1137" s="16">
        <v>136</v>
      </c>
      <c r="AV1137" s="16">
        <v>151</v>
      </c>
      <c r="AW1137" s="16">
        <v>75</v>
      </c>
    </row>
    <row r="1138" spans="2:49" ht="43.5" x14ac:dyDescent="0.35">
      <c r="B1138" s="17" t="s">
        <v>418</v>
      </c>
      <c r="C1138" s="18">
        <v>0.44716405719207469</v>
      </c>
      <c r="D1138" s="18">
        <v>0.43902521381646309</v>
      </c>
      <c r="E1138" s="18">
        <v>0.41230975257929348</v>
      </c>
      <c r="F1138" s="18">
        <v>0.39283721723542309</v>
      </c>
      <c r="G1138" s="18">
        <v>0.4331404003319736</v>
      </c>
      <c r="H1138" s="18">
        <v>0.49210539689248961</v>
      </c>
      <c r="I1138" s="18">
        <v>0.49289742341588699</v>
      </c>
      <c r="K1138" s="18">
        <v>0.43871143454059702</v>
      </c>
      <c r="L1138" s="18">
        <v>0.45480520879420627</v>
      </c>
      <c r="N1138" s="18">
        <v>0.4635436633250638</v>
      </c>
      <c r="O1138" s="18">
        <v>0.4405356879897514</v>
      </c>
      <c r="P1138" s="18">
        <v>0.42630363739474009</v>
      </c>
      <c r="Q1138" s="18">
        <v>0.47382436948805551</v>
      </c>
      <c r="R1138" s="18">
        <v>0.43465731749401437</v>
      </c>
      <c r="S1138" s="18">
        <v>0.3084324901171176</v>
      </c>
      <c r="T1138" s="18">
        <v>0.35194538969110178</v>
      </c>
      <c r="V1138" s="18">
        <v>0.45208781692684302</v>
      </c>
      <c r="W1138" s="18">
        <v>0.46583497908908011</v>
      </c>
      <c r="X1138" s="18">
        <v>0.45715482391758738</v>
      </c>
      <c r="Y1138" s="18">
        <v>0.48981451777771229</v>
      </c>
      <c r="Z1138" s="18">
        <v>0.33273535807744042</v>
      </c>
      <c r="AA1138" s="18">
        <v>0.51402808749587825</v>
      </c>
      <c r="AB1138" s="18">
        <v>0.44524195591505022</v>
      </c>
      <c r="AC1138" s="18">
        <v>0.22369282970974899</v>
      </c>
      <c r="AD1138" s="18">
        <v>0.4258114778609986</v>
      </c>
      <c r="AF1138" s="18">
        <v>0.43688519463451869</v>
      </c>
      <c r="AG1138" s="18">
        <v>0.47410380428742133</v>
      </c>
      <c r="AH1138" s="18">
        <v>0.48883256329519958</v>
      </c>
      <c r="AI1138" s="18">
        <v>0.52693083899583659</v>
      </c>
      <c r="AJ1138" s="18">
        <v>0.39166610944806213</v>
      </c>
      <c r="AK1138" s="18">
        <v>0.53372546586469827</v>
      </c>
      <c r="AL1138" s="18">
        <v>0.24582327193796069</v>
      </c>
      <c r="AM1138" s="18">
        <v>0.42595839988881179</v>
      </c>
      <c r="AO1138" s="18">
        <v>0.45339256256111837</v>
      </c>
      <c r="AP1138" s="18">
        <v>0.44090140495255048</v>
      </c>
      <c r="AQ1138" s="18">
        <v>0.55972316312101889</v>
      </c>
      <c r="AR1138" s="18">
        <v>0.55193897383818402</v>
      </c>
      <c r="AS1138" s="18">
        <v>0.4216888565407631</v>
      </c>
      <c r="AT1138" s="18">
        <v>0.5104533005570403</v>
      </c>
      <c r="AU1138" s="18">
        <v>0.36971795352269921</v>
      </c>
      <c r="AV1138" s="18">
        <v>0.34613610414841212</v>
      </c>
      <c r="AW1138" s="18">
        <v>0.44912588977306422</v>
      </c>
    </row>
    <row r="1139" spans="2:49" ht="43.5" x14ac:dyDescent="0.35">
      <c r="B1139" s="17" t="s">
        <v>419</v>
      </c>
      <c r="C1139" s="18">
        <v>9.9507469418563033E-2</v>
      </c>
      <c r="D1139" s="18">
        <v>0.1910759262035639</v>
      </c>
      <c r="E1139" s="18">
        <v>0.16607449207688821</v>
      </c>
      <c r="F1139" s="18">
        <v>0.1224078930746204</v>
      </c>
      <c r="G1139" s="18">
        <v>7.2804457565731201E-2</v>
      </c>
      <c r="H1139" s="18">
        <v>6.8635130499937538E-2</v>
      </c>
      <c r="I1139" s="18">
        <v>3.3430388073349443E-2</v>
      </c>
      <c r="K1139" s="18">
        <v>0.1104184191837482</v>
      </c>
      <c r="L1139" s="18">
        <v>8.9791191941447773E-2</v>
      </c>
      <c r="N1139" s="18">
        <v>0.10440874922483789</v>
      </c>
      <c r="O1139" s="18">
        <v>8.5580307079353435E-2</v>
      </c>
      <c r="P1139" s="18">
        <v>9.9051418503792732E-2</v>
      </c>
      <c r="Q1139" s="18">
        <v>9.5471963052276981E-2</v>
      </c>
      <c r="R1139" s="18">
        <v>0.1193246892186209</v>
      </c>
      <c r="S1139" s="18">
        <v>0.20392771689326161</v>
      </c>
      <c r="T1139" s="18">
        <v>6.4985279691078202E-2</v>
      </c>
      <c r="V1139" s="18">
        <v>8.3497847276205184E-2</v>
      </c>
      <c r="W1139" s="18">
        <v>0.1111450339867717</v>
      </c>
      <c r="X1139" s="18">
        <v>0.1131155089255972</v>
      </c>
      <c r="Y1139" s="18">
        <v>0.14092254198121509</v>
      </c>
      <c r="Z1139" s="18">
        <v>0.10913791330734331</v>
      </c>
      <c r="AA1139" s="18">
        <v>1.8645608972494111E-2</v>
      </c>
      <c r="AB1139" s="18">
        <v>0.1033871318994037</v>
      </c>
      <c r="AC1139" s="18">
        <v>7.4884874756246028E-2</v>
      </c>
      <c r="AD1139" s="18">
        <v>0.1157594576738753</v>
      </c>
      <c r="AF1139" s="18">
        <v>8.9979157331032386E-2</v>
      </c>
      <c r="AG1139" s="18">
        <v>0.10319358283431029</v>
      </c>
      <c r="AH1139" s="18">
        <v>0.11062295986422831</v>
      </c>
      <c r="AI1139" s="18">
        <v>0.12915464408090899</v>
      </c>
      <c r="AJ1139" s="18">
        <v>0.1097529690031379</v>
      </c>
      <c r="AK1139" s="18">
        <v>2.384352898695688E-2</v>
      </c>
      <c r="AL1139" s="18">
        <v>4.9583077063413958E-2</v>
      </c>
      <c r="AM1139" s="18">
        <v>9.6352261192898525E-2</v>
      </c>
      <c r="AO1139" s="18">
        <v>0.10209660237709919</v>
      </c>
      <c r="AP1139" s="18">
        <v>0.1113184433881329</v>
      </c>
      <c r="AQ1139" s="18">
        <v>0.1136044102448857</v>
      </c>
      <c r="AR1139" s="18">
        <v>0.1315865820205453</v>
      </c>
      <c r="AS1139" s="18">
        <v>9.9528886789322049E-2</v>
      </c>
      <c r="AT1139" s="18">
        <v>6.2816932947280593E-2</v>
      </c>
      <c r="AU1139" s="18">
        <v>6.375653996864869E-2</v>
      </c>
      <c r="AV1139" s="18">
        <v>5.1151515351457962E-2</v>
      </c>
      <c r="AW1139" s="18">
        <v>7.2205182592093811E-2</v>
      </c>
    </row>
    <row r="1140" spans="2:49" ht="29" x14ac:dyDescent="0.35">
      <c r="B1140" s="17" t="s">
        <v>420</v>
      </c>
      <c r="C1140" s="18">
        <v>0.29420285635287757</v>
      </c>
      <c r="D1140" s="18">
        <v>0.24877020976017719</v>
      </c>
      <c r="E1140" s="18">
        <v>0.29782243488459542</v>
      </c>
      <c r="F1140" s="18">
        <v>0.2854809620845401</v>
      </c>
      <c r="G1140" s="18">
        <v>0.33041088439806848</v>
      </c>
      <c r="H1140" s="18">
        <v>0.26270440807570788</v>
      </c>
      <c r="I1140" s="18">
        <v>0.31589925637492777</v>
      </c>
      <c r="K1140" s="18">
        <v>0.3307010324802902</v>
      </c>
      <c r="L1140" s="18">
        <v>0.26149620592026512</v>
      </c>
      <c r="N1140" s="18">
        <v>0.27303139670016102</v>
      </c>
      <c r="O1140" s="18">
        <v>0.28533900939633361</v>
      </c>
      <c r="P1140" s="18">
        <v>0.30667411536844169</v>
      </c>
      <c r="Q1140" s="18">
        <v>0.29364389486736292</v>
      </c>
      <c r="R1140" s="18">
        <v>0.36578570525270582</v>
      </c>
      <c r="S1140" s="18">
        <v>0.46406540817566683</v>
      </c>
      <c r="T1140" s="18">
        <v>0.1669961420881145</v>
      </c>
      <c r="V1140" s="18">
        <v>0.3424608975450808</v>
      </c>
      <c r="W1140" s="18">
        <v>0.2985071381011366</v>
      </c>
      <c r="X1140" s="18">
        <v>0.25556917354709657</v>
      </c>
      <c r="Y1140" s="18">
        <v>0.23297317410778851</v>
      </c>
      <c r="Z1140" s="18">
        <v>0.41585916348132979</v>
      </c>
      <c r="AA1140" s="18">
        <v>0.22287380208772609</v>
      </c>
      <c r="AB1140" s="18">
        <v>0.25123383746868849</v>
      </c>
      <c r="AC1140" s="18">
        <v>0.23347551975457351</v>
      </c>
      <c r="AD1140" s="18">
        <v>0.26722277906709141</v>
      </c>
      <c r="AF1140" s="18">
        <v>0.34849635544637708</v>
      </c>
      <c r="AG1140" s="18">
        <v>0.30384506673777772</v>
      </c>
      <c r="AH1140" s="18">
        <v>0.2425944690187794</v>
      </c>
      <c r="AI1140" s="18">
        <v>0.22336993809861261</v>
      </c>
      <c r="AJ1140" s="18">
        <v>0.36698435617738612</v>
      </c>
      <c r="AK1140" s="18">
        <v>0.22213190423489271</v>
      </c>
      <c r="AL1140" s="18">
        <v>0.202838092833795</v>
      </c>
      <c r="AM1140" s="18">
        <v>0.23684230848043819</v>
      </c>
      <c r="AO1140" s="18">
        <v>0.33453656573288948</v>
      </c>
      <c r="AP1140" s="18">
        <v>0.32805381913743897</v>
      </c>
      <c r="AQ1140" s="18">
        <v>0.2306107906922728</v>
      </c>
      <c r="AR1140" s="18">
        <v>0.2074758307657249</v>
      </c>
      <c r="AS1140" s="18">
        <v>0.3474982334032799</v>
      </c>
      <c r="AT1140" s="18">
        <v>0.23759470963425011</v>
      </c>
      <c r="AU1140" s="18">
        <v>0.21049335575574851</v>
      </c>
      <c r="AV1140" s="18">
        <v>0.1883348266813557</v>
      </c>
      <c r="AW1140" s="18">
        <v>0.29990757555320241</v>
      </c>
    </row>
    <row r="1141" spans="2:49" x14ac:dyDescent="0.35">
      <c r="B1141" s="17" t="s">
        <v>80</v>
      </c>
      <c r="C1141" s="18">
        <v>0.15912561703648481</v>
      </c>
      <c r="D1141" s="18">
        <v>0.1211286502197957</v>
      </c>
      <c r="E1141" s="18">
        <v>0.12379332045922289</v>
      </c>
      <c r="F1141" s="18">
        <v>0.19927392760541621</v>
      </c>
      <c r="G1141" s="18">
        <v>0.16364425770422689</v>
      </c>
      <c r="H1141" s="18">
        <v>0.17655506453186481</v>
      </c>
      <c r="I1141" s="18">
        <v>0.15777293213583579</v>
      </c>
      <c r="K1141" s="18">
        <v>0.1201691137953646</v>
      </c>
      <c r="L1141" s="18">
        <v>0.19390739334408069</v>
      </c>
      <c r="N1141" s="18">
        <v>0.1590161907499372</v>
      </c>
      <c r="O1141" s="18">
        <v>0.1885449955345615</v>
      </c>
      <c r="P1141" s="18">
        <v>0.16797082873302521</v>
      </c>
      <c r="Q1141" s="18">
        <v>0.13705977259230459</v>
      </c>
      <c r="R1141" s="18">
        <v>8.0232288034658969E-2</v>
      </c>
      <c r="S1141" s="18">
        <v>2.3574384813953859E-2</v>
      </c>
      <c r="T1141" s="18">
        <v>0.41607318852970548</v>
      </c>
      <c r="V1141" s="18">
        <v>0.1219534382518709</v>
      </c>
      <c r="W1141" s="18">
        <v>0.1245128488230117</v>
      </c>
      <c r="X1141" s="18">
        <v>0.1741604936097188</v>
      </c>
      <c r="Y1141" s="18">
        <v>0.13628976613328431</v>
      </c>
      <c r="Z1141" s="18">
        <v>0.14226756513388661</v>
      </c>
      <c r="AA1141" s="18">
        <v>0.24445250144390171</v>
      </c>
      <c r="AB1141" s="18">
        <v>0.20013707471685771</v>
      </c>
      <c r="AC1141" s="18">
        <v>0.46794677577943122</v>
      </c>
      <c r="AD1141" s="18">
        <v>0.19120628539803469</v>
      </c>
      <c r="AF1141" s="18">
        <v>0.1246392925880719</v>
      </c>
      <c r="AG1141" s="18">
        <v>0.11885754614049091</v>
      </c>
      <c r="AH1141" s="18">
        <v>0.15795000782179261</v>
      </c>
      <c r="AI1141" s="18">
        <v>0.1205445788246418</v>
      </c>
      <c r="AJ1141" s="18">
        <v>0.1315965653714139</v>
      </c>
      <c r="AK1141" s="18">
        <v>0.22029910091345231</v>
      </c>
      <c r="AL1141" s="18">
        <v>0.50175555816483031</v>
      </c>
      <c r="AM1141" s="18">
        <v>0.24084703043785141</v>
      </c>
      <c r="AO1141" s="18">
        <v>0.1099742693288929</v>
      </c>
      <c r="AP1141" s="18">
        <v>0.11972633252187791</v>
      </c>
      <c r="AQ1141" s="18">
        <v>9.6061635941822598E-2</v>
      </c>
      <c r="AR1141" s="18">
        <v>0.1089986133755458</v>
      </c>
      <c r="AS1141" s="18">
        <v>0.13128402326663499</v>
      </c>
      <c r="AT1141" s="18">
        <v>0.18913505686142909</v>
      </c>
      <c r="AU1141" s="18">
        <v>0.35603215075290362</v>
      </c>
      <c r="AV1141" s="18">
        <v>0.41437755381877422</v>
      </c>
      <c r="AW1141" s="18">
        <v>0.17876135208163951</v>
      </c>
    </row>
    <row r="1143" spans="2:49" ht="43.5" x14ac:dyDescent="0.35">
      <c r="B1143" s="14" t="s">
        <v>421</v>
      </c>
    </row>
    <row r="1144" spans="2:49" x14ac:dyDescent="0.35">
      <c r="B1144" s="15" t="s">
        <v>18</v>
      </c>
    </row>
    <row r="1145" spans="2:49" x14ac:dyDescent="0.35">
      <c r="B1145" s="11" t="s">
        <v>59</v>
      </c>
      <c r="C1145" s="16">
        <v>2028</v>
      </c>
      <c r="D1145" s="16">
        <v>248</v>
      </c>
      <c r="E1145" s="16">
        <v>354</v>
      </c>
      <c r="F1145" s="16">
        <v>365</v>
      </c>
      <c r="G1145" s="16">
        <v>348</v>
      </c>
      <c r="H1145" s="16">
        <v>295</v>
      </c>
      <c r="I1145" s="16">
        <v>418</v>
      </c>
      <c r="K1145" s="16">
        <v>1004</v>
      </c>
      <c r="L1145" s="16">
        <v>1018</v>
      </c>
      <c r="N1145" s="16">
        <v>515</v>
      </c>
      <c r="O1145" s="16">
        <v>455</v>
      </c>
      <c r="P1145" s="16">
        <v>200</v>
      </c>
      <c r="Q1145" s="16">
        <v>507</v>
      </c>
      <c r="R1145" s="16">
        <v>238</v>
      </c>
      <c r="S1145" s="16">
        <v>44</v>
      </c>
      <c r="T1145" s="16">
        <v>69</v>
      </c>
      <c r="V1145" s="16">
        <v>565</v>
      </c>
      <c r="W1145" s="16">
        <v>604</v>
      </c>
      <c r="X1145" s="16">
        <v>114</v>
      </c>
      <c r="Y1145" s="16">
        <v>70</v>
      </c>
      <c r="Z1145" s="16">
        <v>36</v>
      </c>
      <c r="AA1145" s="16">
        <v>44</v>
      </c>
      <c r="AB1145" s="16">
        <v>442</v>
      </c>
      <c r="AC1145" s="16">
        <v>63</v>
      </c>
      <c r="AD1145" s="16">
        <v>90</v>
      </c>
      <c r="AF1145" s="16">
        <v>336</v>
      </c>
      <c r="AG1145" s="16">
        <v>677</v>
      </c>
      <c r="AH1145" s="16">
        <v>121</v>
      </c>
      <c r="AI1145" s="16">
        <v>125</v>
      </c>
      <c r="AJ1145" s="16">
        <v>261</v>
      </c>
      <c r="AK1145" s="16">
        <v>43</v>
      </c>
      <c r="AL1145" s="16">
        <v>45</v>
      </c>
      <c r="AM1145" s="16">
        <v>420</v>
      </c>
      <c r="AO1145" s="16">
        <v>312</v>
      </c>
      <c r="AP1145" s="16">
        <v>557</v>
      </c>
      <c r="AQ1145" s="16">
        <v>134</v>
      </c>
      <c r="AR1145" s="16">
        <v>212</v>
      </c>
      <c r="AS1145" s="16">
        <v>419</v>
      </c>
      <c r="AT1145" s="16">
        <v>33</v>
      </c>
      <c r="AU1145" s="16">
        <v>137</v>
      </c>
      <c r="AV1145" s="16">
        <v>147</v>
      </c>
      <c r="AW1145" s="16">
        <v>77</v>
      </c>
    </row>
    <row r="1146" spans="2:49" x14ac:dyDescent="0.35">
      <c r="B1146" s="12" t="s">
        <v>60</v>
      </c>
      <c r="C1146" s="16">
        <v>2032</v>
      </c>
      <c r="D1146" s="16">
        <v>215</v>
      </c>
      <c r="E1146" s="16">
        <v>345</v>
      </c>
      <c r="F1146" s="16">
        <v>345</v>
      </c>
      <c r="G1146" s="16">
        <v>314</v>
      </c>
      <c r="H1146" s="16">
        <v>328</v>
      </c>
      <c r="I1146" s="16">
        <v>485</v>
      </c>
      <c r="K1146" s="16">
        <v>981</v>
      </c>
      <c r="L1146" s="16">
        <v>1045</v>
      </c>
      <c r="N1146" s="16">
        <v>540</v>
      </c>
      <c r="O1146" s="16">
        <v>458</v>
      </c>
      <c r="P1146" s="16">
        <v>208</v>
      </c>
      <c r="Q1146" s="16">
        <v>495</v>
      </c>
      <c r="R1146" s="16">
        <v>222</v>
      </c>
      <c r="S1146" s="16">
        <v>37</v>
      </c>
      <c r="T1146" s="16">
        <v>71</v>
      </c>
      <c r="V1146" s="16">
        <v>598</v>
      </c>
      <c r="W1146" s="16">
        <v>590</v>
      </c>
      <c r="X1146" s="16">
        <v>115</v>
      </c>
      <c r="Y1146" s="16">
        <v>67</v>
      </c>
      <c r="Z1146" s="16">
        <v>39</v>
      </c>
      <c r="AA1146" s="16">
        <v>44</v>
      </c>
      <c r="AB1146" s="16">
        <v>427</v>
      </c>
      <c r="AC1146" s="16">
        <v>61</v>
      </c>
      <c r="AD1146" s="16">
        <v>90</v>
      </c>
      <c r="AF1146" s="16">
        <v>355</v>
      </c>
      <c r="AG1146" s="16">
        <v>660</v>
      </c>
      <c r="AH1146" s="16">
        <v>123</v>
      </c>
      <c r="AI1146" s="16">
        <v>120</v>
      </c>
      <c r="AJ1146" s="16">
        <v>274</v>
      </c>
      <c r="AK1146" s="16">
        <v>44</v>
      </c>
      <c r="AL1146" s="16">
        <v>43</v>
      </c>
      <c r="AM1146" s="16">
        <v>413</v>
      </c>
      <c r="AO1146" s="16">
        <v>321</v>
      </c>
      <c r="AP1146" s="16">
        <v>538</v>
      </c>
      <c r="AQ1146" s="16">
        <v>134</v>
      </c>
      <c r="AR1146" s="16">
        <v>200</v>
      </c>
      <c r="AS1146" s="16">
        <v>442</v>
      </c>
      <c r="AT1146" s="16">
        <v>36</v>
      </c>
      <c r="AU1146" s="16">
        <v>136</v>
      </c>
      <c r="AV1146" s="16">
        <v>151</v>
      </c>
      <c r="AW1146" s="16">
        <v>75</v>
      </c>
    </row>
    <row r="1147" spans="2:49" ht="29" x14ac:dyDescent="0.35">
      <c r="B1147" s="17" t="s">
        <v>422</v>
      </c>
      <c r="C1147" s="18">
        <v>0.28994936500659269</v>
      </c>
      <c r="D1147" s="18">
        <v>0.20961142497058979</v>
      </c>
      <c r="E1147" s="18">
        <v>0.18446744172353849</v>
      </c>
      <c r="F1147" s="18">
        <v>0.1693274307365997</v>
      </c>
      <c r="G1147" s="18">
        <v>0.29698227093519231</v>
      </c>
      <c r="H1147" s="18">
        <v>0.39479911248092492</v>
      </c>
      <c r="I1147" s="18">
        <v>0.4109505256455433</v>
      </c>
      <c r="K1147" s="18">
        <v>0.33716969757816351</v>
      </c>
      <c r="L1147" s="18">
        <v>0.24518700737036209</v>
      </c>
      <c r="N1147" s="18">
        <v>0.2390881107559808</v>
      </c>
      <c r="O1147" s="18">
        <v>0.30711810680397722</v>
      </c>
      <c r="P1147" s="18">
        <v>0.39786839901287802</v>
      </c>
      <c r="Q1147" s="18">
        <v>0.32787919312809299</v>
      </c>
      <c r="R1147" s="18">
        <v>0.26164879528770868</v>
      </c>
      <c r="S1147" s="18">
        <v>0.1139626110534557</v>
      </c>
      <c r="T1147" s="18">
        <v>0.16500614109869921</v>
      </c>
      <c r="V1147" s="18">
        <v>0.32657665189687751</v>
      </c>
      <c r="W1147" s="18">
        <v>0.28654915438997541</v>
      </c>
      <c r="X1147" s="18">
        <v>0.42568270547722842</v>
      </c>
      <c r="Y1147" s="18">
        <v>0.2669938673911012</v>
      </c>
      <c r="Z1147" s="18">
        <v>0.24534326880611171</v>
      </c>
      <c r="AA1147" s="18">
        <v>0.51117988397118863</v>
      </c>
      <c r="AB1147" s="18">
        <v>0.21834446142928851</v>
      </c>
      <c r="AC1147" s="18">
        <v>0.1351549968541943</v>
      </c>
      <c r="AD1147" s="18">
        <v>0.26795544765538548</v>
      </c>
      <c r="AF1147" s="18">
        <v>0.34369432550045997</v>
      </c>
      <c r="AG1147" s="18">
        <v>0.33603334787792061</v>
      </c>
      <c r="AH1147" s="18">
        <v>0.36005771413635801</v>
      </c>
      <c r="AI1147" s="18">
        <v>0.30540543421888022</v>
      </c>
      <c r="AJ1147" s="18">
        <v>0.21776394039470731</v>
      </c>
      <c r="AK1147" s="18">
        <v>0.44907791009791881</v>
      </c>
      <c r="AL1147" s="18">
        <v>8.8741568363569862E-2</v>
      </c>
      <c r="AM1147" s="18">
        <v>0.1964812304895463</v>
      </c>
      <c r="AO1147" s="18">
        <v>0.34748635003936518</v>
      </c>
      <c r="AP1147" s="18">
        <v>0.29872318840417128</v>
      </c>
      <c r="AQ1147" s="18">
        <v>0.32871076645423081</v>
      </c>
      <c r="AR1147" s="18">
        <v>0.30085324140436842</v>
      </c>
      <c r="AS1147" s="18">
        <v>0.25820461169486292</v>
      </c>
      <c r="AT1147" s="18">
        <v>0.39055031927708328</v>
      </c>
      <c r="AU1147" s="18">
        <v>0.15721268554993939</v>
      </c>
      <c r="AV1147" s="18">
        <v>0.31059381038556549</v>
      </c>
      <c r="AW1147" s="18">
        <v>0.22098738220606351</v>
      </c>
    </row>
    <row r="1148" spans="2:49" x14ac:dyDescent="0.35">
      <c r="B1148" s="17" t="s">
        <v>423</v>
      </c>
      <c r="C1148" s="18">
        <v>0.37353698538610869</v>
      </c>
      <c r="D1148" s="18">
        <v>0.45450232647742012</v>
      </c>
      <c r="E1148" s="18">
        <v>0.51998316712174042</v>
      </c>
      <c r="F1148" s="18">
        <v>0.47068104922132431</v>
      </c>
      <c r="G1148" s="18">
        <v>0.32774105602587661</v>
      </c>
      <c r="H1148" s="18">
        <v>0.26351881717689402</v>
      </c>
      <c r="I1148" s="18">
        <v>0.26843441775397392</v>
      </c>
      <c r="K1148" s="18">
        <v>0.40832497463751088</v>
      </c>
      <c r="L1148" s="18">
        <v>0.34216037281656658</v>
      </c>
      <c r="N1148" s="18">
        <v>0.36397946473477238</v>
      </c>
      <c r="O1148" s="18">
        <v>0.35730134790864859</v>
      </c>
      <c r="P1148" s="18">
        <v>0.29706184150727089</v>
      </c>
      <c r="Q1148" s="18">
        <v>0.3801566799878176</v>
      </c>
      <c r="R1148" s="18">
        <v>0.46622648463354749</v>
      </c>
      <c r="S1148" s="18">
        <v>0.63527396198682229</v>
      </c>
      <c r="T1148" s="18">
        <v>0.30280865321639261</v>
      </c>
      <c r="V1148" s="18">
        <v>0.40588214913351989</v>
      </c>
      <c r="W1148" s="18">
        <v>0.41384980983791009</v>
      </c>
      <c r="X1148" s="18">
        <v>0.28842870011284633</v>
      </c>
      <c r="Y1148" s="18">
        <v>0.38688140180871861</v>
      </c>
      <c r="Z1148" s="18">
        <v>0.44841314350465938</v>
      </c>
      <c r="AA1148" s="18">
        <v>0.27558992230598972</v>
      </c>
      <c r="AB1148" s="18">
        <v>0.3089338380869277</v>
      </c>
      <c r="AC1148" s="18">
        <v>0.26310896188561822</v>
      </c>
      <c r="AD1148" s="18">
        <v>0.3903477098169596</v>
      </c>
      <c r="AF1148" s="18">
        <v>0.39420748783568099</v>
      </c>
      <c r="AG1148" s="18">
        <v>0.39018101346768469</v>
      </c>
      <c r="AH1148" s="18">
        <v>0.34812165446916921</v>
      </c>
      <c r="AI1148" s="18">
        <v>0.40251523114133958</v>
      </c>
      <c r="AJ1148" s="18">
        <v>0.47121706469914898</v>
      </c>
      <c r="AK1148" s="18">
        <v>0.2563385431233311</v>
      </c>
      <c r="AL1148" s="18">
        <v>0.16090833645152941</v>
      </c>
      <c r="AM1148" s="18">
        <v>0.29808846498241071</v>
      </c>
      <c r="AO1148" s="18">
        <v>0.38127850091557097</v>
      </c>
      <c r="AP1148" s="18">
        <v>0.41968498111366132</v>
      </c>
      <c r="AQ1148" s="18">
        <v>0.35819512252762098</v>
      </c>
      <c r="AR1148" s="18">
        <v>0.34514154587720042</v>
      </c>
      <c r="AS1148" s="18">
        <v>0.45058648230192477</v>
      </c>
      <c r="AT1148" s="18">
        <v>0.26855433798052297</v>
      </c>
      <c r="AU1148" s="18">
        <v>0.25576798067071682</v>
      </c>
      <c r="AV1148" s="18">
        <v>0.14615083371272899</v>
      </c>
      <c r="AW1148" s="18">
        <v>0.37771451272916268</v>
      </c>
    </row>
    <row r="1149" spans="2:49" ht="29" x14ac:dyDescent="0.35">
      <c r="B1149" s="17" t="s">
        <v>424</v>
      </c>
      <c r="C1149" s="18">
        <v>9.8445767429460818E-2</v>
      </c>
      <c r="D1149" s="18">
        <v>0.12621300729623569</v>
      </c>
      <c r="E1149" s="18">
        <v>0.1390728571937942</v>
      </c>
      <c r="F1149" s="18">
        <v>8.07336353732791E-2</v>
      </c>
      <c r="G1149" s="18">
        <v>0.1037260496208405</v>
      </c>
      <c r="H1149" s="18">
        <v>8.2215038026679302E-2</v>
      </c>
      <c r="I1149" s="18">
        <v>7.7425024864291703E-2</v>
      </c>
      <c r="K1149" s="18">
        <v>0.1011015172690338</v>
      </c>
      <c r="L1149" s="18">
        <v>9.6473956816010328E-2</v>
      </c>
      <c r="N1149" s="18">
        <v>7.6626611630578864E-2</v>
      </c>
      <c r="O1149" s="18">
        <v>0.11053126927450981</v>
      </c>
      <c r="P1149" s="18">
        <v>0.1209128322087714</v>
      </c>
      <c r="Q1149" s="18">
        <v>0.1016989193825413</v>
      </c>
      <c r="R1149" s="18">
        <v>0.1061019920800732</v>
      </c>
      <c r="S1149" s="18">
        <v>0.14396970285474511</v>
      </c>
      <c r="T1149" s="18">
        <v>4.9974715790458493E-2</v>
      </c>
      <c r="V1149" s="18">
        <v>8.2949211256038116E-2</v>
      </c>
      <c r="W1149" s="18">
        <v>0.1221344415599743</v>
      </c>
      <c r="X1149" s="18">
        <v>7.9986799505641998E-2</v>
      </c>
      <c r="Y1149" s="18">
        <v>0.2000368900770417</v>
      </c>
      <c r="Z1149" s="18">
        <v>7.573676178119168E-2</v>
      </c>
      <c r="AA1149" s="18">
        <v>2.556112805998435E-2</v>
      </c>
      <c r="AB1149" s="18">
        <v>9.8212757124194472E-2</v>
      </c>
      <c r="AC1149" s="18">
        <v>6.2938305809632028E-2</v>
      </c>
      <c r="AD1149" s="18">
        <v>6.5766134497073955E-2</v>
      </c>
      <c r="AF1149" s="18">
        <v>7.5916077789603409E-2</v>
      </c>
      <c r="AG1149" s="18">
        <v>0.1034347667066072</v>
      </c>
      <c r="AH1149" s="18">
        <v>9.6923441155158149E-2</v>
      </c>
      <c r="AI1149" s="18">
        <v>0.12636977696915691</v>
      </c>
      <c r="AJ1149" s="18">
        <v>0.1313080714982218</v>
      </c>
      <c r="AK1149" s="18">
        <v>5.1066809979623352E-2</v>
      </c>
      <c r="AL1149" s="18">
        <v>0.11672040669959401</v>
      </c>
      <c r="AM1149" s="18">
        <v>8.3561947988096283E-2</v>
      </c>
      <c r="AO1149" s="18">
        <v>8.7187623840214626E-2</v>
      </c>
      <c r="AP1149" s="18">
        <v>0.111699593416142</v>
      </c>
      <c r="AQ1149" s="18">
        <v>9.5103796591370596E-2</v>
      </c>
      <c r="AR1149" s="18">
        <v>0.13602188663428941</v>
      </c>
      <c r="AS1149" s="18">
        <v>8.9126954940273104E-2</v>
      </c>
      <c r="AT1149" s="18">
        <v>0.102469706995445</v>
      </c>
      <c r="AU1149" s="18">
        <v>0.1034483353925561</v>
      </c>
      <c r="AV1149" s="18">
        <v>5.2278276174262991E-2</v>
      </c>
      <c r="AW1149" s="18">
        <v>9.3985250945199342E-2</v>
      </c>
    </row>
    <row r="1150" spans="2:49" x14ac:dyDescent="0.35">
      <c r="B1150" s="17" t="s">
        <v>80</v>
      </c>
      <c r="C1150" s="18">
        <v>0.23806788217783781</v>
      </c>
      <c r="D1150" s="18">
        <v>0.20967324125575429</v>
      </c>
      <c r="E1150" s="18">
        <v>0.15647653396092681</v>
      </c>
      <c r="F1150" s="18">
        <v>0.27925788466879681</v>
      </c>
      <c r="G1150" s="18">
        <v>0.27155062341809072</v>
      </c>
      <c r="H1150" s="18">
        <v>0.25946703231550172</v>
      </c>
      <c r="I1150" s="18">
        <v>0.24319003173619089</v>
      </c>
      <c r="K1150" s="18">
        <v>0.1534038105152917</v>
      </c>
      <c r="L1150" s="18">
        <v>0.31617866299706099</v>
      </c>
      <c r="N1150" s="18">
        <v>0.32030581287866777</v>
      </c>
      <c r="O1150" s="18">
        <v>0.22504927601286431</v>
      </c>
      <c r="P1150" s="18">
        <v>0.18415692727107949</v>
      </c>
      <c r="Q1150" s="18">
        <v>0.19026520750154799</v>
      </c>
      <c r="R1150" s="18">
        <v>0.16602272799867071</v>
      </c>
      <c r="S1150" s="18">
        <v>0.10679372410497689</v>
      </c>
      <c r="T1150" s="18">
        <v>0.4822104898944497</v>
      </c>
      <c r="V1150" s="18">
        <v>0.18459198771356439</v>
      </c>
      <c r="W1150" s="18">
        <v>0.1774665942121402</v>
      </c>
      <c r="X1150" s="18">
        <v>0.20590179490428329</v>
      </c>
      <c r="Y1150" s="18">
        <v>0.1460878407231386</v>
      </c>
      <c r="Z1150" s="18">
        <v>0.23050682590803731</v>
      </c>
      <c r="AA1150" s="18">
        <v>0.1876690656628375</v>
      </c>
      <c r="AB1150" s="18">
        <v>0.37450894335958951</v>
      </c>
      <c r="AC1150" s="18">
        <v>0.53879773545055509</v>
      </c>
      <c r="AD1150" s="18">
        <v>0.2759307080305809</v>
      </c>
      <c r="AF1150" s="18">
        <v>0.1861821088742556</v>
      </c>
      <c r="AG1150" s="18">
        <v>0.17035087194778761</v>
      </c>
      <c r="AH1150" s="18">
        <v>0.19489719023931451</v>
      </c>
      <c r="AI1150" s="18">
        <v>0.1657095576706232</v>
      </c>
      <c r="AJ1150" s="18">
        <v>0.179710923407922</v>
      </c>
      <c r="AK1150" s="18">
        <v>0.24351673679912689</v>
      </c>
      <c r="AL1150" s="18">
        <v>0.63362968848530676</v>
      </c>
      <c r="AM1150" s="18">
        <v>0.42186835653994659</v>
      </c>
      <c r="AO1150" s="18">
        <v>0.1840475252048494</v>
      </c>
      <c r="AP1150" s="18">
        <v>0.1698922370660256</v>
      </c>
      <c r="AQ1150" s="18">
        <v>0.21799031442677749</v>
      </c>
      <c r="AR1150" s="18">
        <v>0.21798332608414181</v>
      </c>
      <c r="AS1150" s="18">
        <v>0.20208195106293919</v>
      </c>
      <c r="AT1150" s="18">
        <v>0.23842563574694869</v>
      </c>
      <c r="AU1150" s="18">
        <v>0.4835709983867878</v>
      </c>
      <c r="AV1150" s="18">
        <v>0.49097707972744242</v>
      </c>
      <c r="AW1150" s="18">
        <v>0.30731285411957432</v>
      </c>
    </row>
    <row r="1152" spans="2:49" ht="58" x14ac:dyDescent="0.35">
      <c r="B1152" s="14" t="s">
        <v>425</v>
      </c>
    </row>
    <row r="1153" spans="2:49" x14ac:dyDescent="0.35">
      <c r="B1153" s="15" t="s">
        <v>18</v>
      </c>
    </row>
    <row r="1154" spans="2:49" x14ac:dyDescent="0.35">
      <c r="B1154" s="11" t="s">
        <v>59</v>
      </c>
      <c r="C1154" s="16">
        <v>2028</v>
      </c>
      <c r="D1154" s="16">
        <v>248</v>
      </c>
      <c r="E1154" s="16">
        <v>354</v>
      </c>
      <c r="F1154" s="16">
        <v>365</v>
      </c>
      <c r="G1154" s="16">
        <v>348</v>
      </c>
      <c r="H1154" s="16">
        <v>295</v>
      </c>
      <c r="I1154" s="16">
        <v>418</v>
      </c>
      <c r="K1154" s="16">
        <v>1004</v>
      </c>
      <c r="L1154" s="16">
        <v>1018</v>
      </c>
      <c r="N1154" s="16">
        <v>515</v>
      </c>
      <c r="O1154" s="16">
        <v>455</v>
      </c>
      <c r="P1154" s="16">
        <v>200</v>
      </c>
      <c r="Q1154" s="16">
        <v>507</v>
      </c>
      <c r="R1154" s="16">
        <v>238</v>
      </c>
      <c r="S1154" s="16">
        <v>44</v>
      </c>
      <c r="T1154" s="16">
        <v>69</v>
      </c>
      <c r="V1154" s="16">
        <v>565</v>
      </c>
      <c r="W1154" s="16">
        <v>604</v>
      </c>
      <c r="X1154" s="16">
        <v>114</v>
      </c>
      <c r="Y1154" s="16">
        <v>70</v>
      </c>
      <c r="Z1154" s="16">
        <v>36</v>
      </c>
      <c r="AA1154" s="16">
        <v>44</v>
      </c>
      <c r="AB1154" s="16">
        <v>442</v>
      </c>
      <c r="AC1154" s="16">
        <v>63</v>
      </c>
      <c r="AD1154" s="16">
        <v>90</v>
      </c>
      <c r="AF1154" s="16">
        <v>336</v>
      </c>
      <c r="AG1154" s="16">
        <v>677</v>
      </c>
      <c r="AH1154" s="16">
        <v>121</v>
      </c>
      <c r="AI1154" s="16">
        <v>125</v>
      </c>
      <c r="AJ1154" s="16">
        <v>261</v>
      </c>
      <c r="AK1154" s="16">
        <v>43</v>
      </c>
      <c r="AL1154" s="16">
        <v>45</v>
      </c>
      <c r="AM1154" s="16">
        <v>420</v>
      </c>
      <c r="AO1154" s="16">
        <v>312</v>
      </c>
      <c r="AP1154" s="16">
        <v>557</v>
      </c>
      <c r="AQ1154" s="16">
        <v>134</v>
      </c>
      <c r="AR1154" s="16">
        <v>212</v>
      </c>
      <c r="AS1154" s="16">
        <v>419</v>
      </c>
      <c r="AT1154" s="16">
        <v>33</v>
      </c>
      <c r="AU1154" s="16">
        <v>137</v>
      </c>
      <c r="AV1154" s="16">
        <v>147</v>
      </c>
      <c r="AW1154" s="16">
        <v>77</v>
      </c>
    </row>
    <row r="1155" spans="2:49" x14ac:dyDescent="0.35">
      <c r="B1155" s="12" t="s">
        <v>60</v>
      </c>
      <c r="C1155" s="16">
        <v>2032</v>
      </c>
      <c r="D1155" s="16">
        <v>215</v>
      </c>
      <c r="E1155" s="16">
        <v>345</v>
      </c>
      <c r="F1155" s="16">
        <v>345</v>
      </c>
      <c r="G1155" s="16">
        <v>314</v>
      </c>
      <c r="H1155" s="16">
        <v>328</v>
      </c>
      <c r="I1155" s="16">
        <v>485</v>
      </c>
      <c r="K1155" s="16">
        <v>981</v>
      </c>
      <c r="L1155" s="16">
        <v>1045</v>
      </c>
      <c r="N1155" s="16">
        <v>540</v>
      </c>
      <c r="O1155" s="16">
        <v>458</v>
      </c>
      <c r="P1155" s="16">
        <v>208</v>
      </c>
      <c r="Q1155" s="16">
        <v>495</v>
      </c>
      <c r="R1155" s="16">
        <v>222</v>
      </c>
      <c r="S1155" s="16">
        <v>37</v>
      </c>
      <c r="T1155" s="16">
        <v>71</v>
      </c>
      <c r="V1155" s="16">
        <v>598</v>
      </c>
      <c r="W1155" s="16">
        <v>590</v>
      </c>
      <c r="X1155" s="16">
        <v>115</v>
      </c>
      <c r="Y1155" s="16">
        <v>67</v>
      </c>
      <c r="Z1155" s="16">
        <v>39</v>
      </c>
      <c r="AA1155" s="16">
        <v>44</v>
      </c>
      <c r="AB1155" s="16">
        <v>427</v>
      </c>
      <c r="AC1155" s="16">
        <v>61</v>
      </c>
      <c r="AD1155" s="16">
        <v>90</v>
      </c>
      <c r="AF1155" s="16">
        <v>355</v>
      </c>
      <c r="AG1155" s="16">
        <v>660</v>
      </c>
      <c r="AH1155" s="16">
        <v>123</v>
      </c>
      <c r="AI1155" s="16">
        <v>120</v>
      </c>
      <c r="AJ1155" s="16">
        <v>274</v>
      </c>
      <c r="AK1155" s="16">
        <v>44</v>
      </c>
      <c r="AL1155" s="16">
        <v>43</v>
      </c>
      <c r="AM1155" s="16">
        <v>413</v>
      </c>
      <c r="AO1155" s="16">
        <v>321</v>
      </c>
      <c r="AP1155" s="16">
        <v>538</v>
      </c>
      <c r="AQ1155" s="16">
        <v>134</v>
      </c>
      <c r="AR1155" s="16">
        <v>200</v>
      </c>
      <c r="AS1155" s="16">
        <v>442</v>
      </c>
      <c r="AT1155" s="16">
        <v>36</v>
      </c>
      <c r="AU1155" s="16">
        <v>136</v>
      </c>
      <c r="AV1155" s="16">
        <v>151</v>
      </c>
      <c r="AW1155" s="16">
        <v>75</v>
      </c>
    </row>
    <row r="1156" spans="2:49" x14ac:dyDescent="0.35">
      <c r="B1156" s="17" t="s">
        <v>170</v>
      </c>
      <c r="C1156" s="18">
        <v>0.1019324107377953</v>
      </c>
      <c r="D1156" s="18">
        <v>0.20191285910533049</v>
      </c>
      <c r="E1156" s="18">
        <v>0.17060162609018281</v>
      </c>
      <c r="F1156" s="18">
        <v>9.7783395545593232E-2</v>
      </c>
      <c r="G1156" s="18">
        <v>8.3545753517138957E-2</v>
      </c>
      <c r="H1156" s="18">
        <v>6.8609144139942749E-2</v>
      </c>
      <c r="I1156" s="18">
        <v>4.6178558105038188E-2</v>
      </c>
      <c r="K1156" s="18">
        <v>0.1138237424953548</v>
      </c>
      <c r="L1156" s="18">
        <v>9.1308582032853844E-2</v>
      </c>
      <c r="N1156" s="18">
        <v>7.2410089866068089E-2</v>
      </c>
      <c r="O1156" s="18">
        <v>0.1404276673842462</v>
      </c>
      <c r="P1156" s="18">
        <v>8.5936043071455984E-2</v>
      </c>
      <c r="Q1156" s="18">
        <v>9.9780382928348677E-2</v>
      </c>
      <c r="R1156" s="18">
        <v>0.1209798818087305</v>
      </c>
      <c r="S1156" s="18">
        <v>0.17018862116954611</v>
      </c>
      <c r="T1156" s="18">
        <v>4.4647833826823191E-2</v>
      </c>
      <c r="V1156" s="18">
        <v>9.3715483781269995E-2</v>
      </c>
      <c r="W1156" s="18">
        <v>9.9475078532729175E-2</v>
      </c>
      <c r="X1156" s="18">
        <v>7.4199034526595431E-2</v>
      </c>
      <c r="Y1156" s="18">
        <v>0.21142210764993699</v>
      </c>
      <c r="Z1156" s="18">
        <v>0.1131992859320347</v>
      </c>
      <c r="AA1156" s="18">
        <v>8.9647497302361448E-2</v>
      </c>
      <c r="AB1156" s="18">
        <v>0.11696320088362119</v>
      </c>
      <c r="AC1156" s="18">
        <v>9.3636968885179958E-2</v>
      </c>
      <c r="AD1156" s="18">
        <v>6.242628365713622E-2</v>
      </c>
      <c r="AF1156" s="18">
        <v>0.1005351951883547</v>
      </c>
      <c r="AG1156" s="18">
        <v>0.1048842491128102</v>
      </c>
      <c r="AH1156" s="18">
        <v>7.3460210133063988E-2</v>
      </c>
      <c r="AI1156" s="18">
        <v>0.14394675708623761</v>
      </c>
      <c r="AJ1156" s="18">
        <v>9.4889625092897154E-2</v>
      </c>
      <c r="AK1156" s="18">
        <v>0.14263773707713071</v>
      </c>
      <c r="AL1156" s="18">
        <v>8.7263536072982206E-2</v>
      </c>
      <c r="AM1156" s="18">
        <v>9.6628589201312676E-2</v>
      </c>
      <c r="AO1156" s="18">
        <v>0.11338835723006389</v>
      </c>
      <c r="AP1156" s="18">
        <v>0.10567662285399181</v>
      </c>
      <c r="AQ1156" s="18">
        <v>0.1012586094001299</v>
      </c>
      <c r="AR1156" s="18">
        <v>0.1489853734462368</v>
      </c>
      <c r="AS1156" s="18">
        <v>9.7320685902120341E-2</v>
      </c>
      <c r="AT1156" s="18">
        <v>0.15403702352737569</v>
      </c>
      <c r="AU1156" s="18">
        <v>6.4100006412433505E-2</v>
      </c>
      <c r="AV1156" s="18">
        <v>5.1493989851247521E-2</v>
      </c>
      <c r="AW1156" s="18">
        <v>7.4079609695427623E-2</v>
      </c>
    </row>
    <row r="1157" spans="2:49" x14ac:dyDescent="0.35">
      <c r="B1157" s="17" t="s">
        <v>426</v>
      </c>
      <c r="C1157" s="18">
        <v>0.50302825955257591</v>
      </c>
      <c r="D1157" s="18">
        <v>0.50180056103323378</v>
      </c>
      <c r="E1157" s="18">
        <v>0.43145266061310839</v>
      </c>
      <c r="F1157" s="18">
        <v>0.47749397925061771</v>
      </c>
      <c r="G1157" s="18">
        <v>0.48294708020169058</v>
      </c>
      <c r="H1157" s="18">
        <v>0.52410211880297319</v>
      </c>
      <c r="I1157" s="18">
        <v>0.57141478847819804</v>
      </c>
      <c r="K1157" s="18">
        <v>0.53706231683784822</v>
      </c>
      <c r="L1157" s="18">
        <v>0.47022010225690741</v>
      </c>
      <c r="N1157" s="18">
        <v>0.45261401358708808</v>
      </c>
      <c r="O1157" s="18">
        <v>0.4971743642795014</v>
      </c>
      <c r="P1157" s="18">
        <v>0.55740209217958925</v>
      </c>
      <c r="Q1157" s="18">
        <v>0.54439281047859744</v>
      </c>
      <c r="R1157" s="18">
        <v>0.56136567797278558</v>
      </c>
      <c r="S1157" s="18">
        <v>0.40942087348057088</v>
      </c>
      <c r="T1157" s="18">
        <v>0.34270223109374992</v>
      </c>
      <c r="V1157" s="18">
        <v>0.49586128621978037</v>
      </c>
      <c r="W1157" s="18">
        <v>0.54222378786058034</v>
      </c>
      <c r="X1157" s="18">
        <v>0.62862040399941599</v>
      </c>
      <c r="Y1157" s="18">
        <v>0.53361224847858646</v>
      </c>
      <c r="Z1157" s="18">
        <v>0.35107539884820482</v>
      </c>
      <c r="AA1157" s="18">
        <v>0.51625553893764164</v>
      </c>
      <c r="AB1157" s="18">
        <v>0.47461521859194422</v>
      </c>
      <c r="AC1157" s="18">
        <v>0.29790411003787409</v>
      </c>
      <c r="AD1157" s="18">
        <v>0.4453605048367964</v>
      </c>
      <c r="AF1157" s="18">
        <v>0.52244462758458965</v>
      </c>
      <c r="AG1157" s="18">
        <v>0.55004725006162658</v>
      </c>
      <c r="AH1157" s="18">
        <v>0.65485342484910269</v>
      </c>
      <c r="AI1157" s="18">
        <v>0.58730878521340713</v>
      </c>
      <c r="AJ1157" s="18">
        <v>0.3869916498815178</v>
      </c>
      <c r="AK1157" s="18">
        <v>0.3914628965080067</v>
      </c>
      <c r="AL1157" s="18">
        <v>0.17480140103425831</v>
      </c>
      <c r="AM1157" s="18">
        <v>0.46438119071440997</v>
      </c>
      <c r="AO1157" s="18">
        <v>0.49296175827734601</v>
      </c>
      <c r="AP1157" s="18">
        <v>0.55585075525087002</v>
      </c>
      <c r="AQ1157" s="18">
        <v>0.64087383400199793</v>
      </c>
      <c r="AR1157" s="18">
        <v>0.59837128721445498</v>
      </c>
      <c r="AS1157" s="18">
        <v>0.43789456998641868</v>
      </c>
      <c r="AT1157" s="18">
        <v>0.3554361138109326</v>
      </c>
      <c r="AU1157" s="18">
        <v>0.38084694022423488</v>
      </c>
      <c r="AV1157" s="18">
        <v>0.43076369724458202</v>
      </c>
      <c r="AW1157" s="18">
        <v>0.48799329879566639</v>
      </c>
    </row>
    <row r="1158" spans="2:49" x14ac:dyDescent="0.35">
      <c r="B1158" s="17" t="s">
        <v>394</v>
      </c>
      <c r="C1158" s="18">
        <v>0.1794672348999117</v>
      </c>
      <c r="D1158" s="18">
        <v>0.13387268851299089</v>
      </c>
      <c r="E1158" s="18">
        <v>0.26428736039859219</v>
      </c>
      <c r="F1158" s="18">
        <v>0.22556809532076369</v>
      </c>
      <c r="G1158" s="18">
        <v>0.20616171576302339</v>
      </c>
      <c r="H1158" s="18">
        <v>0.121557860431669</v>
      </c>
      <c r="I1158" s="18">
        <v>0.12845476205638701</v>
      </c>
      <c r="K1158" s="18">
        <v>0.20265044984265049</v>
      </c>
      <c r="L1158" s="18">
        <v>0.15865311986363601</v>
      </c>
      <c r="N1158" s="18">
        <v>0.19075489295117209</v>
      </c>
      <c r="O1158" s="18">
        <v>0.1630242037091183</v>
      </c>
      <c r="P1158" s="18">
        <v>0.15671420578489759</v>
      </c>
      <c r="Q1158" s="18">
        <v>0.1889176327784157</v>
      </c>
      <c r="R1158" s="18">
        <v>0.17638364690218711</v>
      </c>
      <c r="S1158" s="18">
        <v>0.34262403743858022</v>
      </c>
      <c r="T1158" s="18">
        <v>0.1248040631902373</v>
      </c>
      <c r="V1158" s="18">
        <v>0.21568276755295299</v>
      </c>
      <c r="W1158" s="18">
        <v>0.18033168236641209</v>
      </c>
      <c r="X1158" s="18">
        <v>0.13874173794539299</v>
      </c>
      <c r="Y1158" s="18">
        <v>0.1148000199458161</v>
      </c>
      <c r="Z1158" s="18">
        <v>0.31615814056070962</v>
      </c>
      <c r="AA1158" s="18">
        <v>7.1815758762733911E-2</v>
      </c>
      <c r="AB1158" s="18">
        <v>0.14800200818317399</v>
      </c>
      <c r="AC1158" s="18">
        <v>8.6869424716642218E-2</v>
      </c>
      <c r="AD1158" s="18">
        <v>0.2386538304240591</v>
      </c>
      <c r="AF1158" s="18">
        <v>0.19454384383744081</v>
      </c>
      <c r="AG1158" s="18">
        <v>0.18270417606144521</v>
      </c>
      <c r="AH1158" s="18">
        <v>0.13175230520040829</v>
      </c>
      <c r="AI1158" s="18">
        <v>7.2534091890728042E-2</v>
      </c>
      <c r="AJ1158" s="18">
        <v>0.30383653708318992</v>
      </c>
      <c r="AK1158" s="18">
        <v>0.1438985905922851</v>
      </c>
      <c r="AL1158" s="18">
        <v>0.13057556360362771</v>
      </c>
      <c r="AM1158" s="18">
        <v>0.132859257125193</v>
      </c>
      <c r="AO1158" s="18">
        <v>0.20239353296890211</v>
      </c>
      <c r="AP1158" s="18">
        <v>0.1827537636872574</v>
      </c>
      <c r="AQ1158" s="18">
        <v>0.14099346007562091</v>
      </c>
      <c r="AR1158" s="18">
        <v>9.6139304743207477E-2</v>
      </c>
      <c r="AS1158" s="18">
        <v>0.25227532211469311</v>
      </c>
      <c r="AT1158" s="18">
        <v>9.5190014454465094E-2</v>
      </c>
      <c r="AU1158" s="18">
        <v>0.11995552562239439</v>
      </c>
      <c r="AV1158" s="18">
        <v>8.7964028179200002E-2</v>
      </c>
      <c r="AW1158" s="18">
        <v>0.25073316153211139</v>
      </c>
    </row>
    <row r="1159" spans="2:49" x14ac:dyDescent="0.35">
      <c r="B1159" s="17" t="s">
        <v>45</v>
      </c>
      <c r="C1159" s="18">
        <v>8.5435626991704886E-2</v>
      </c>
      <c r="D1159" s="18">
        <v>4.599922240867646E-2</v>
      </c>
      <c r="E1159" s="18">
        <v>4.3419252207565692E-2</v>
      </c>
      <c r="F1159" s="18">
        <v>5.9495500923031082E-2</v>
      </c>
      <c r="G1159" s="18">
        <v>7.8207005540731123E-2</v>
      </c>
      <c r="H1159" s="18">
        <v>0.14663081895148719</v>
      </c>
      <c r="I1159" s="18">
        <v>0.11450229250773</v>
      </c>
      <c r="K1159" s="18">
        <v>6.6944721250386682E-2</v>
      </c>
      <c r="L1159" s="18">
        <v>0.10255194285750641</v>
      </c>
      <c r="N1159" s="18">
        <v>0.1158945803018135</v>
      </c>
      <c r="O1159" s="18">
        <v>7.1053163895718682E-2</v>
      </c>
      <c r="P1159" s="18">
        <v>6.0248207444841897E-2</v>
      </c>
      <c r="Q1159" s="18">
        <v>7.7306962514265484E-2</v>
      </c>
      <c r="R1159" s="18">
        <v>6.7446582538468122E-2</v>
      </c>
      <c r="S1159" s="18">
        <v>0</v>
      </c>
      <c r="T1159" s="18">
        <v>0.17824597837637821</v>
      </c>
      <c r="V1159" s="18">
        <v>9.8725006068097615E-2</v>
      </c>
      <c r="W1159" s="18">
        <v>6.7116436736187862E-2</v>
      </c>
      <c r="X1159" s="18">
        <v>4.1636038625124577E-2</v>
      </c>
      <c r="Y1159" s="18">
        <v>3.8743733021693642E-2</v>
      </c>
      <c r="Z1159" s="18">
        <v>9.6922512348463719E-2</v>
      </c>
      <c r="AA1159" s="18">
        <v>0.20355094274564181</v>
      </c>
      <c r="AB1159" s="18">
        <v>8.5379404195401715E-2</v>
      </c>
      <c r="AC1159" s="18">
        <v>0.12529852189227941</v>
      </c>
      <c r="AD1159" s="18">
        <v>0.1172166623067636</v>
      </c>
      <c r="AF1159" s="18">
        <v>9.6407264698841991E-2</v>
      </c>
      <c r="AG1159" s="18">
        <v>5.9083568114020733E-2</v>
      </c>
      <c r="AH1159" s="18">
        <v>4.5702608543324433E-2</v>
      </c>
      <c r="AI1159" s="18">
        <v>6.287425672227076E-2</v>
      </c>
      <c r="AJ1159" s="18">
        <v>0.114502438053557</v>
      </c>
      <c r="AK1159" s="18">
        <v>0.17445147422981669</v>
      </c>
      <c r="AL1159" s="18">
        <v>0.17085325347606861</v>
      </c>
      <c r="AM1159" s="18">
        <v>9.8887296169854436E-2</v>
      </c>
      <c r="AO1159" s="18">
        <v>8.8102110119922625E-2</v>
      </c>
      <c r="AP1159" s="18">
        <v>5.6979303624547097E-2</v>
      </c>
      <c r="AQ1159" s="18">
        <v>3.7890104742085658E-2</v>
      </c>
      <c r="AR1159" s="18">
        <v>4.7006199052517753E-2</v>
      </c>
      <c r="AS1159" s="18">
        <v>0.1051855345785264</v>
      </c>
      <c r="AT1159" s="18">
        <v>0.2075360499903863</v>
      </c>
      <c r="AU1159" s="18">
        <v>0.15393293607384931</v>
      </c>
      <c r="AV1159" s="18">
        <v>0.1230120025535522</v>
      </c>
      <c r="AW1159" s="18">
        <v>9.1368182848044321E-2</v>
      </c>
    </row>
    <row r="1160" spans="2:49" x14ac:dyDescent="0.35">
      <c r="B1160" s="17" t="s">
        <v>80</v>
      </c>
      <c r="C1160" s="18">
        <v>0.13013646781801219</v>
      </c>
      <c r="D1160" s="18">
        <v>0.11641466893976821</v>
      </c>
      <c r="E1160" s="18">
        <v>9.0239100690550869E-2</v>
      </c>
      <c r="F1160" s="18">
        <v>0.13965902895999421</v>
      </c>
      <c r="G1160" s="18">
        <v>0.14913844497741599</v>
      </c>
      <c r="H1160" s="18">
        <v>0.1391000576739275</v>
      </c>
      <c r="I1160" s="18">
        <v>0.13944959885264679</v>
      </c>
      <c r="K1160" s="18">
        <v>7.9518769573759793E-2</v>
      </c>
      <c r="L1160" s="18">
        <v>0.1772662529890964</v>
      </c>
      <c r="N1160" s="18">
        <v>0.16832642329385811</v>
      </c>
      <c r="O1160" s="18">
        <v>0.12832060073141541</v>
      </c>
      <c r="P1160" s="18">
        <v>0.13969945151921509</v>
      </c>
      <c r="Q1160" s="18">
        <v>8.9602211300372533E-2</v>
      </c>
      <c r="R1160" s="18">
        <v>7.3824210777828844E-2</v>
      </c>
      <c r="S1160" s="18">
        <v>7.7766467911302706E-2</v>
      </c>
      <c r="T1160" s="18">
        <v>0.30959989351281147</v>
      </c>
      <c r="V1160" s="18">
        <v>9.6015456377898795E-2</v>
      </c>
      <c r="W1160" s="18">
        <v>0.11085301450409051</v>
      </c>
      <c r="X1160" s="18">
        <v>0.1168027849034709</v>
      </c>
      <c r="Y1160" s="18">
        <v>0.1014218909039669</v>
      </c>
      <c r="Z1160" s="18">
        <v>0.1226446623105871</v>
      </c>
      <c r="AA1160" s="18">
        <v>0.11873026225162139</v>
      </c>
      <c r="AB1160" s="18">
        <v>0.17504016814585899</v>
      </c>
      <c r="AC1160" s="18">
        <v>0.39629097446802392</v>
      </c>
      <c r="AD1160" s="18">
        <v>0.13634271877524459</v>
      </c>
      <c r="AF1160" s="18">
        <v>8.6069068690772882E-2</v>
      </c>
      <c r="AG1160" s="18">
        <v>0.10328075665009739</v>
      </c>
      <c r="AH1160" s="18">
        <v>9.4231451274100458E-2</v>
      </c>
      <c r="AI1160" s="18">
        <v>0.13333610908735641</v>
      </c>
      <c r="AJ1160" s="18">
        <v>9.9779749888838129E-2</v>
      </c>
      <c r="AK1160" s="18">
        <v>0.147549301592761</v>
      </c>
      <c r="AL1160" s="18">
        <v>0.43650624581306319</v>
      </c>
      <c r="AM1160" s="18">
        <v>0.2072436667892299</v>
      </c>
      <c r="AO1160" s="18">
        <v>0.1031542414037655</v>
      </c>
      <c r="AP1160" s="18">
        <v>9.8739554583333874E-2</v>
      </c>
      <c r="AQ1160" s="18">
        <v>7.8983991780165713E-2</v>
      </c>
      <c r="AR1160" s="18">
        <v>0.1094978355435831</v>
      </c>
      <c r="AS1160" s="18">
        <v>0.1073238874182415</v>
      </c>
      <c r="AT1160" s="18">
        <v>0.18780079821684051</v>
      </c>
      <c r="AU1160" s="18">
        <v>0.28116459166708779</v>
      </c>
      <c r="AV1160" s="18">
        <v>0.30676628217141833</v>
      </c>
      <c r="AW1160" s="18">
        <v>9.5825747128750111E-2</v>
      </c>
    </row>
    <row r="1162" spans="2:49" ht="58" x14ac:dyDescent="0.35">
      <c r="B1162" s="14" t="s">
        <v>427</v>
      </c>
    </row>
    <row r="1163" spans="2:49" x14ac:dyDescent="0.35">
      <c r="B1163" s="15" t="s">
        <v>18</v>
      </c>
    </row>
    <row r="1164" spans="2:49" x14ac:dyDescent="0.35">
      <c r="B1164" s="11" t="s">
        <v>59</v>
      </c>
      <c r="C1164" s="16">
        <v>2028</v>
      </c>
      <c r="D1164" s="16">
        <v>248</v>
      </c>
      <c r="E1164" s="16">
        <v>354</v>
      </c>
      <c r="F1164" s="16">
        <v>365</v>
      </c>
      <c r="G1164" s="16">
        <v>348</v>
      </c>
      <c r="H1164" s="16">
        <v>295</v>
      </c>
      <c r="I1164" s="16">
        <v>418</v>
      </c>
      <c r="K1164" s="16">
        <v>1004</v>
      </c>
      <c r="L1164" s="16">
        <v>1018</v>
      </c>
      <c r="N1164" s="16">
        <v>515</v>
      </c>
      <c r="O1164" s="16">
        <v>455</v>
      </c>
      <c r="P1164" s="16">
        <v>200</v>
      </c>
      <c r="Q1164" s="16">
        <v>507</v>
      </c>
      <c r="R1164" s="16">
        <v>238</v>
      </c>
      <c r="S1164" s="16">
        <v>44</v>
      </c>
      <c r="T1164" s="16">
        <v>69</v>
      </c>
      <c r="V1164" s="16">
        <v>565</v>
      </c>
      <c r="W1164" s="16">
        <v>604</v>
      </c>
      <c r="X1164" s="16">
        <v>114</v>
      </c>
      <c r="Y1164" s="16">
        <v>70</v>
      </c>
      <c r="Z1164" s="16">
        <v>36</v>
      </c>
      <c r="AA1164" s="16">
        <v>44</v>
      </c>
      <c r="AB1164" s="16">
        <v>442</v>
      </c>
      <c r="AC1164" s="16">
        <v>63</v>
      </c>
      <c r="AD1164" s="16">
        <v>90</v>
      </c>
      <c r="AF1164" s="16">
        <v>336</v>
      </c>
      <c r="AG1164" s="16">
        <v>677</v>
      </c>
      <c r="AH1164" s="16">
        <v>121</v>
      </c>
      <c r="AI1164" s="16">
        <v>125</v>
      </c>
      <c r="AJ1164" s="16">
        <v>261</v>
      </c>
      <c r="AK1164" s="16">
        <v>43</v>
      </c>
      <c r="AL1164" s="16">
        <v>45</v>
      </c>
      <c r="AM1164" s="16">
        <v>420</v>
      </c>
      <c r="AO1164" s="16">
        <v>312</v>
      </c>
      <c r="AP1164" s="16">
        <v>557</v>
      </c>
      <c r="AQ1164" s="16">
        <v>134</v>
      </c>
      <c r="AR1164" s="16">
        <v>212</v>
      </c>
      <c r="AS1164" s="16">
        <v>419</v>
      </c>
      <c r="AT1164" s="16">
        <v>33</v>
      </c>
      <c r="AU1164" s="16">
        <v>137</v>
      </c>
      <c r="AV1164" s="16">
        <v>147</v>
      </c>
      <c r="AW1164" s="16">
        <v>77</v>
      </c>
    </row>
    <row r="1165" spans="2:49" x14ac:dyDescent="0.35">
      <c r="B1165" s="12" t="s">
        <v>60</v>
      </c>
      <c r="C1165" s="16">
        <v>2032</v>
      </c>
      <c r="D1165" s="16">
        <v>215</v>
      </c>
      <c r="E1165" s="16">
        <v>345</v>
      </c>
      <c r="F1165" s="16">
        <v>345</v>
      </c>
      <c r="G1165" s="16">
        <v>314</v>
      </c>
      <c r="H1165" s="16">
        <v>328</v>
      </c>
      <c r="I1165" s="16">
        <v>485</v>
      </c>
      <c r="K1165" s="16">
        <v>981</v>
      </c>
      <c r="L1165" s="16">
        <v>1045</v>
      </c>
      <c r="N1165" s="16">
        <v>540</v>
      </c>
      <c r="O1165" s="16">
        <v>458</v>
      </c>
      <c r="P1165" s="16">
        <v>208</v>
      </c>
      <c r="Q1165" s="16">
        <v>495</v>
      </c>
      <c r="R1165" s="16">
        <v>222</v>
      </c>
      <c r="S1165" s="16">
        <v>37</v>
      </c>
      <c r="T1165" s="16">
        <v>71</v>
      </c>
      <c r="V1165" s="16">
        <v>598</v>
      </c>
      <c r="W1165" s="16">
        <v>590</v>
      </c>
      <c r="X1165" s="16">
        <v>115</v>
      </c>
      <c r="Y1165" s="16">
        <v>67</v>
      </c>
      <c r="Z1165" s="16">
        <v>39</v>
      </c>
      <c r="AA1165" s="16">
        <v>44</v>
      </c>
      <c r="AB1165" s="16">
        <v>427</v>
      </c>
      <c r="AC1165" s="16">
        <v>61</v>
      </c>
      <c r="AD1165" s="16">
        <v>90</v>
      </c>
      <c r="AF1165" s="16">
        <v>355</v>
      </c>
      <c r="AG1165" s="16">
        <v>660</v>
      </c>
      <c r="AH1165" s="16">
        <v>123</v>
      </c>
      <c r="AI1165" s="16">
        <v>120</v>
      </c>
      <c r="AJ1165" s="16">
        <v>274</v>
      </c>
      <c r="AK1165" s="16">
        <v>44</v>
      </c>
      <c r="AL1165" s="16">
        <v>43</v>
      </c>
      <c r="AM1165" s="16">
        <v>413</v>
      </c>
      <c r="AO1165" s="16">
        <v>321</v>
      </c>
      <c r="AP1165" s="16">
        <v>538</v>
      </c>
      <c r="AQ1165" s="16">
        <v>134</v>
      </c>
      <c r="AR1165" s="16">
        <v>200</v>
      </c>
      <c r="AS1165" s="16">
        <v>442</v>
      </c>
      <c r="AT1165" s="16">
        <v>36</v>
      </c>
      <c r="AU1165" s="16">
        <v>136</v>
      </c>
      <c r="AV1165" s="16">
        <v>151</v>
      </c>
      <c r="AW1165" s="16">
        <v>75</v>
      </c>
    </row>
    <row r="1166" spans="2:49" x14ac:dyDescent="0.35">
      <c r="B1166" s="17" t="s">
        <v>170</v>
      </c>
      <c r="C1166" s="18">
        <v>0.57597095191612957</v>
      </c>
      <c r="D1166" s="18">
        <v>0.50242706943109849</v>
      </c>
      <c r="E1166" s="18">
        <v>0.5356737854072936</v>
      </c>
      <c r="F1166" s="18">
        <v>0.53107441783840459</v>
      </c>
      <c r="G1166" s="18">
        <v>0.56724545787370595</v>
      </c>
      <c r="H1166" s="18">
        <v>0.61661269211054637</v>
      </c>
      <c r="I1166" s="18">
        <v>0.64734765869674771</v>
      </c>
      <c r="K1166" s="18">
        <v>0.6250678054336325</v>
      </c>
      <c r="L1166" s="18">
        <v>0.53292895149645991</v>
      </c>
      <c r="N1166" s="18">
        <v>0.51762951035695715</v>
      </c>
      <c r="O1166" s="18">
        <v>0.58570088817636801</v>
      </c>
      <c r="P1166" s="18">
        <v>0.64751261005785077</v>
      </c>
      <c r="Q1166" s="18">
        <v>0.61826323194814425</v>
      </c>
      <c r="R1166" s="18">
        <v>0.58920320771891488</v>
      </c>
      <c r="S1166" s="18">
        <v>0.61110404768902182</v>
      </c>
      <c r="T1166" s="18">
        <v>0.39204981932732302</v>
      </c>
      <c r="V1166" s="18">
        <v>0.64266363912330582</v>
      </c>
      <c r="W1166" s="18">
        <v>0.5703433877689088</v>
      </c>
      <c r="X1166" s="18">
        <v>0.59641772534240334</v>
      </c>
      <c r="Y1166" s="18">
        <v>0.59382887244746463</v>
      </c>
      <c r="Z1166" s="18">
        <v>0.51454186848395589</v>
      </c>
      <c r="AA1166" s="18">
        <v>0.54395059710184668</v>
      </c>
      <c r="AB1166" s="18">
        <v>0.54029829250411787</v>
      </c>
      <c r="AC1166" s="18">
        <v>0.32683752478298489</v>
      </c>
      <c r="AD1166" s="18">
        <v>0.51162710712434978</v>
      </c>
      <c r="AF1166" s="18">
        <v>0.64559227370439798</v>
      </c>
      <c r="AG1166" s="18">
        <v>0.6075210646470115</v>
      </c>
      <c r="AH1166" s="18">
        <v>0.54890665959135254</v>
      </c>
      <c r="AI1166" s="18">
        <v>0.55037257956321184</v>
      </c>
      <c r="AJ1166" s="18">
        <v>0.52522884387398372</v>
      </c>
      <c r="AK1166" s="18">
        <v>0.47089908848738432</v>
      </c>
      <c r="AL1166" s="18">
        <v>0.26426565759825971</v>
      </c>
      <c r="AM1166" s="18">
        <v>0.55836400070742476</v>
      </c>
      <c r="AO1166" s="18">
        <v>0.60679257913555085</v>
      </c>
      <c r="AP1166" s="18">
        <v>0.60013937016051933</v>
      </c>
      <c r="AQ1166" s="18">
        <v>0.55888876095363171</v>
      </c>
      <c r="AR1166" s="18">
        <v>0.58791938851274039</v>
      </c>
      <c r="AS1166" s="18">
        <v>0.60288750958747472</v>
      </c>
      <c r="AT1166" s="18">
        <v>0.46153371811066002</v>
      </c>
      <c r="AU1166" s="18">
        <v>0.47449859780886539</v>
      </c>
      <c r="AV1166" s="18">
        <v>0.46464802658131171</v>
      </c>
      <c r="AW1166" s="18">
        <v>0.57221857021441425</v>
      </c>
    </row>
    <row r="1167" spans="2:49" x14ac:dyDescent="0.35">
      <c r="B1167" s="17" t="s">
        <v>426</v>
      </c>
      <c r="C1167" s="18">
        <v>0.1727581261415897</v>
      </c>
      <c r="D1167" s="18">
        <v>0.2272387973235159</v>
      </c>
      <c r="E1167" s="18">
        <v>0.21706308180125461</v>
      </c>
      <c r="F1167" s="18">
        <v>0.1841863411514256</v>
      </c>
      <c r="G1167" s="18">
        <v>0.17463867681078071</v>
      </c>
      <c r="H1167" s="18">
        <v>0.13652357147889599</v>
      </c>
      <c r="I1167" s="18">
        <v>0.13227298695026729</v>
      </c>
      <c r="K1167" s="18">
        <v>0.17052564238387541</v>
      </c>
      <c r="L1167" s="18">
        <v>0.1730617533844109</v>
      </c>
      <c r="N1167" s="18">
        <v>0.16861355747846729</v>
      </c>
      <c r="O1167" s="18">
        <v>0.19221591718224809</v>
      </c>
      <c r="P1167" s="18">
        <v>0.16162278151546641</v>
      </c>
      <c r="Q1167" s="18">
        <v>0.14481164805178559</v>
      </c>
      <c r="R1167" s="18">
        <v>0.21266980683795059</v>
      </c>
      <c r="S1167" s="18">
        <v>0.13845633634694901</v>
      </c>
      <c r="T1167" s="18">
        <v>0.19948507934799761</v>
      </c>
      <c r="V1167" s="18">
        <v>0.1246694925301683</v>
      </c>
      <c r="W1167" s="18">
        <v>0.2143051371481467</v>
      </c>
      <c r="X1167" s="18">
        <v>0.19139107900996361</v>
      </c>
      <c r="Y1167" s="18">
        <v>0.2070672847216396</v>
      </c>
      <c r="Z1167" s="18">
        <v>0.1322999080910453</v>
      </c>
      <c r="AA1167" s="18">
        <v>0.22472966301442121</v>
      </c>
      <c r="AB1167" s="18">
        <v>0.17749408592975871</v>
      </c>
      <c r="AC1167" s="18">
        <v>0.17892688853756361</v>
      </c>
      <c r="AD1167" s="18">
        <v>0.13645587975811541</v>
      </c>
      <c r="AF1167" s="18">
        <v>0.14063686541923029</v>
      </c>
      <c r="AG1167" s="18">
        <v>0.20745153253430779</v>
      </c>
      <c r="AH1167" s="18">
        <v>0.25003916217024891</v>
      </c>
      <c r="AI1167" s="18">
        <v>0.18965228245141141</v>
      </c>
      <c r="AJ1167" s="18">
        <v>0.13125143981546439</v>
      </c>
      <c r="AK1167" s="18">
        <v>0.20133839259677869</v>
      </c>
      <c r="AL1167" s="18">
        <v>0.14677112269520359</v>
      </c>
      <c r="AM1167" s="18">
        <v>0.1441621024548625</v>
      </c>
      <c r="AO1167" s="18">
        <v>0.1639571538418432</v>
      </c>
      <c r="AP1167" s="18">
        <v>0.2143550863556421</v>
      </c>
      <c r="AQ1167" s="18">
        <v>0.24498991732728839</v>
      </c>
      <c r="AR1167" s="18">
        <v>0.2150787408644394</v>
      </c>
      <c r="AS1167" s="18">
        <v>0.10233138598007969</v>
      </c>
      <c r="AT1167" s="18">
        <v>0.2255682557391808</v>
      </c>
      <c r="AU1167" s="18">
        <v>0.11034895372438849</v>
      </c>
      <c r="AV1167" s="18">
        <v>0.17419915151529289</v>
      </c>
      <c r="AW1167" s="18">
        <v>0.1707593387152628</v>
      </c>
    </row>
    <row r="1168" spans="2:49" x14ac:dyDescent="0.35">
      <c r="B1168" s="17" t="s">
        <v>394</v>
      </c>
      <c r="C1168" s="18">
        <v>7.6964616689526394E-2</v>
      </c>
      <c r="D1168" s="18">
        <v>0.12585562068758749</v>
      </c>
      <c r="E1168" s="18">
        <v>9.3198945066959069E-2</v>
      </c>
      <c r="F1168" s="18">
        <v>9.7997828730094452E-2</v>
      </c>
      <c r="G1168" s="18">
        <v>6.4073239470546689E-2</v>
      </c>
      <c r="H1168" s="18">
        <v>7.2341078893320698E-2</v>
      </c>
      <c r="I1168" s="18">
        <v>4.0225358237416763E-2</v>
      </c>
      <c r="K1168" s="18">
        <v>8.1518794547331686E-2</v>
      </c>
      <c r="L1168" s="18">
        <v>7.3096756626162399E-2</v>
      </c>
      <c r="N1168" s="18">
        <v>8.1686027287856053E-2</v>
      </c>
      <c r="O1168" s="18">
        <v>6.4252866903733524E-2</v>
      </c>
      <c r="P1168" s="18">
        <v>6.1120998140395219E-2</v>
      </c>
      <c r="Q1168" s="18">
        <v>8.8156426013393727E-2</v>
      </c>
      <c r="R1168" s="18">
        <v>8.8902535814198685E-2</v>
      </c>
      <c r="S1168" s="18">
        <v>0.1436458918590521</v>
      </c>
      <c r="T1168" s="18">
        <v>1.9249056789686182E-2</v>
      </c>
      <c r="V1168" s="18">
        <v>0.1009116169308145</v>
      </c>
      <c r="W1168" s="18">
        <v>8.3632743093472753E-2</v>
      </c>
      <c r="X1168" s="18">
        <v>3.7341893457219028E-2</v>
      </c>
      <c r="Y1168" s="18">
        <v>9.4272190134344652E-2</v>
      </c>
      <c r="Z1168" s="18">
        <v>3.527523475777139E-2</v>
      </c>
      <c r="AA1168" s="18">
        <v>6.0602224393709367E-2</v>
      </c>
      <c r="AB1168" s="18">
        <v>5.4773455871247892E-2</v>
      </c>
      <c r="AC1168" s="18">
        <v>1.111281181184391E-2</v>
      </c>
      <c r="AD1168" s="18">
        <v>8.8073787350525817E-2</v>
      </c>
      <c r="AF1168" s="18">
        <v>9.3450306786481377E-2</v>
      </c>
      <c r="AG1168" s="18">
        <v>7.5641097987377739E-2</v>
      </c>
      <c r="AH1168" s="18">
        <v>3.2633797028374531E-2</v>
      </c>
      <c r="AI1168" s="18">
        <v>9.7706618232297621E-2</v>
      </c>
      <c r="AJ1168" s="18">
        <v>0.14960559171038351</v>
      </c>
      <c r="AK1168" s="18">
        <v>8.6878010206232981E-2</v>
      </c>
      <c r="AL1168" s="18">
        <v>1.5851070439238179E-2</v>
      </c>
      <c r="AM1168" s="18">
        <v>2.9221957080896841E-2</v>
      </c>
      <c r="AO1168" s="18">
        <v>0.1030836617762694</v>
      </c>
      <c r="AP1168" s="18">
        <v>8.1931696806663096E-2</v>
      </c>
      <c r="AQ1168" s="18">
        <v>4.218859014745819E-2</v>
      </c>
      <c r="AR1168" s="18">
        <v>6.3891842672864033E-2</v>
      </c>
      <c r="AS1168" s="18">
        <v>0.1083202497721112</v>
      </c>
      <c r="AT1168" s="18">
        <v>8.188274328428076E-2</v>
      </c>
      <c r="AU1168" s="18">
        <v>1.740227831018696E-2</v>
      </c>
      <c r="AV1168" s="18">
        <v>1.7192145045195759E-2</v>
      </c>
      <c r="AW1168" s="18">
        <v>6.7020217189281944E-2</v>
      </c>
    </row>
    <row r="1169" spans="2:49" x14ac:dyDescent="0.35">
      <c r="B1169" s="17" t="s">
        <v>45</v>
      </c>
      <c r="C1169" s="18">
        <v>6.0609961740958312E-2</v>
      </c>
      <c r="D1169" s="18">
        <v>5.1224178549052243E-2</v>
      </c>
      <c r="E1169" s="18">
        <v>6.6338013084283359E-2</v>
      </c>
      <c r="F1169" s="18">
        <v>4.1876168539349189E-2</v>
      </c>
      <c r="G1169" s="18">
        <v>6.2842921003458951E-2</v>
      </c>
      <c r="H1169" s="18">
        <v>6.6059778758091645E-2</v>
      </c>
      <c r="I1169" s="18">
        <v>6.8903631725247508E-2</v>
      </c>
      <c r="K1169" s="18">
        <v>4.676456917389029E-2</v>
      </c>
      <c r="L1169" s="18">
        <v>7.2153436746831195E-2</v>
      </c>
      <c r="N1169" s="18">
        <v>7.8793290407879052E-2</v>
      </c>
      <c r="O1169" s="18">
        <v>4.5401911032037737E-2</v>
      </c>
      <c r="P1169" s="18">
        <v>2.8711078464304141E-2</v>
      </c>
      <c r="Q1169" s="18">
        <v>6.9332412627745768E-2</v>
      </c>
      <c r="R1169" s="18">
        <v>4.7441284418613172E-2</v>
      </c>
      <c r="S1169" s="18">
        <v>0</v>
      </c>
      <c r="T1169" s="18">
        <v>0.12628911083376251</v>
      </c>
      <c r="V1169" s="18">
        <v>5.6663408396596823E-2</v>
      </c>
      <c r="W1169" s="18">
        <v>4.0814225710947637E-2</v>
      </c>
      <c r="X1169" s="18">
        <v>0.1004498091827269</v>
      </c>
      <c r="Y1169" s="18">
        <v>4.1890135228418578E-2</v>
      </c>
      <c r="Z1169" s="18">
        <v>7.633622971956798E-2</v>
      </c>
      <c r="AA1169" s="18">
        <v>6.526608941503162E-2</v>
      </c>
      <c r="AB1169" s="18">
        <v>6.4756730215268954E-2</v>
      </c>
      <c r="AC1169" s="18">
        <v>0.1478628006914727</v>
      </c>
      <c r="AD1169" s="18">
        <v>9.1391685958153376E-2</v>
      </c>
      <c r="AF1169" s="18">
        <v>4.7175214474158608E-2</v>
      </c>
      <c r="AG1169" s="18">
        <v>3.7183581765967769E-2</v>
      </c>
      <c r="AH1169" s="18">
        <v>0.10913686753406419</v>
      </c>
      <c r="AI1169" s="18">
        <v>4.7239410481198563E-2</v>
      </c>
      <c r="AJ1169" s="18">
        <v>8.9787370154217755E-2</v>
      </c>
      <c r="AK1169" s="18">
        <v>4.7238428805726637E-2</v>
      </c>
      <c r="AL1169" s="18">
        <v>8.8421567431349921E-2</v>
      </c>
      <c r="AM1169" s="18">
        <v>7.8169207434903742E-2</v>
      </c>
      <c r="AO1169" s="18">
        <v>5.0856236270278778E-2</v>
      </c>
      <c r="AP1169" s="18">
        <v>3.3783993600689462E-2</v>
      </c>
      <c r="AQ1169" s="18">
        <v>8.4101706386029332E-2</v>
      </c>
      <c r="AR1169" s="18">
        <v>3.5335016580815698E-2</v>
      </c>
      <c r="AS1169" s="18">
        <v>7.3345551336635173E-2</v>
      </c>
      <c r="AT1169" s="18">
        <v>2.593535351384783E-2</v>
      </c>
      <c r="AU1169" s="18">
        <v>0.1169779245748184</v>
      </c>
      <c r="AV1169" s="18">
        <v>9.4302086245194011E-2</v>
      </c>
      <c r="AW1169" s="18">
        <v>9.2059626335233152E-2</v>
      </c>
    </row>
    <row r="1170" spans="2:49" x14ac:dyDescent="0.35">
      <c r="B1170" s="17" t="s">
        <v>80</v>
      </c>
      <c r="C1170" s="18">
        <v>0.11369634351179619</v>
      </c>
      <c r="D1170" s="18">
        <v>9.3254334008745859E-2</v>
      </c>
      <c r="E1170" s="18">
        <v>8.7726174640209126E-2</v>
      </c>
      <c r="F1170" s="18">
        <v>0.14486524374072601</v>
      </c>
      <c r="G1170" s="18">
        <v>0.13119970484150781</v>
      </c>
      <c r="H1170" s="18">
        <v>0.10846287875914511</v>
      </c>
      <c r="I1170" s="18">
        <v>0.11125036439032079</v>
      </c>
      <c r="K1170" s="18">
        <v>7.6123188461270169E-2</v>
      </c>
      <c r="L1170" s="18">
        <v>0.14875910174613549</v>
      </c>
      <c r="N1170" s="18">
        <v>0.1532776144688402</v>
      </c>
      <c r="O1170" s="18">
        <v>0.1124284167056126</v>
      </c>
      <c r="P1170" s="18">
        <v>0.1010325318219833</v>
      </c>
      <c r="Q1170" s="18">
        <v>7.943628135893048E-2</v>
      </c>
      <c r="R1170" s="18">
        <v>6.178316521032276E-2</v>
      </c>
      <c r="S1170" s="18">
        <v>0.10679372410497689</v>
      </c>
      <c r="T1170" s="18">
        <v>0.26292693370123071</v>
      </c>
      <c r="V1170" s="18">
        <v>7.5091843019114424E-2</v>
      </c>
      <c r="W1170" s="18">
        <v>9.0904506278524214E-2</v>
      </c>
      <c r="X1170" s="18">
        <v>7.4399493007686932E-2</v>
      </c>
      <c r="Y1170" s="18">
        <v>6.2941517468132591E-2</v>
      </c>
      <c r="Z1170" s="18">
        <v>0.24154675894765959</v>
      </c>
      <c r="AA1170" s="18">
        <v>0.10545142607499131</v>
      </c>
      <c r="AB1170" s="18">
        <v>0.16267743547960661</v>
      </c>
      <c r="AC1170" s="18">
        <v>0.33525997417613462</v>
      </c>
      <c r="AD1170" s="18">
        <v>0.17245153980885539</v>
      </c>
      <c r="AF1170" s="18">
        <v>7.3145339615731761E-2</v>
      </c>
      <c r="AG1170" s="18">
        <v>7.2202723065335234E-2</v>
      </c>
      <c r="AH1170" s="18">
        <v>5.9283513675959632E-2</v>
      </c>
      <c r="AI1170" s="18">
        <v>0.11502910927188049</v>
      </c>
      <c r="AJ1170" s="18">
        <v>0.1041267544459506</v>
      </c>
      <c r="AK1170" s="18">
        <v>0.19364607990387761</v>
      </c>
      <c r="AL1170" s="18">
        <v>0.48469058183594871</v>
      </c>
      <c r="AM1170" s="18">
        <v>0.19008273232191211</v>
      </c>
      <c r="AO1170" s="18">
        <v>7.5310368976057945E-2</v>
      </c>
      <c r="AP1170" s="18">
        <v>6.9789853076486219E-2</v>
      </c>
      <c r="AQ1170" s="18">
        <v>6.9831025185592407E-2</v>
      </c>
      <c r="AR1170" s="18">
        <v>9.7775011369140408E-2</v>
      </c>
      <c r="AS1170" s="18">
        <v>0.11311530332369921</v>
      </c>
      <c r="AT1170" s="18">
        <v>0.20507992935203079</v>
      </c>
      <c r="AU1170" s="18">
        <v>0.28077224558174069</v>
      </c>
      <c r="AV1170" s="18">
        <v>0.24965859061300549</v>
      </c>
      <c r="AW1170" s="18">
        <v>9.7942247545807673E-2</v>
      </c>
    </row>
    <row r="1172" spans="2:49" ht="58" x14ac:dyDescent="0.35">
      <c r="B1172" s="14" t="s">
        <v>428</v>
      </c>
    </row>
    <row r="1173" spans="2:49" x14ac:dyDescent="0.35">
      <c r="B1173" s="15" t="s">
        <v>18</v>
      </c>
    </row>
    <row r="1174" spans="2:49" x14ac:dyDescent="0.35">
      <c r="B1174" s="11" t="s">
        <v>59</v>
      </c>
      <c r="C1174" s="16">
        <v>2028</v>
      </c>
      <c r="D1174" s="16">
        <v>248</v>
      </c>
      <c r="E1174" s="16">
        <v>354</v>
      </c>
      <c r="F1174" s="16">
        <v>365</v>
      </c>
      <c r="G1174" s="16">
        <v>348</v>
      </c>
      <c r="H1174" s="16">
        <v>295</v>
      </c>
      <c r="I1174" s="16">
        <v>418</v>
      </c>
      <c r="K1174" s="16">
        <v>1004</v>
      </c>
      <c r="L1174" s="16">
        <v>1018</v>
      </c>
      <c r="N1174" s="16">
        <v>515</v>
      </c>
      <c r="O1174" s="16">
        <v>455</v>
      </c>
      <c r="P1174" s="16">
        <v>200</v>
      </c>
      <c r="Q1174" s="16">
        <v>507</v>
      </c>
      <c r="R1174" s="16">
        <v>238</v>
      </c>
      <c r="S1174" s="16">
        <v>44</v>
      </c>
      <c r="T1174" s="16">
        <v>69</v>
      </c>
      <c r="V1174" s="16">
        <v>565</v>
      </c>
      <c r="W1174" s="16">
        <v>604</v>
      </c>
      <c r="X1174" s="16">
        <v>114</v>
      </c>
      <c r="Y1174" s="16">
        <v>70</v>
      </c>
      <c r="Z1174" s="16">
        <v>36</v>
      </c>
      <c r="AA1174" s="16">
        <v>44</v>
      </c>
      <c r="AB1174" s="16">
        <v>442</v>
      </c>
      <c r="AC1174" s="16">
        <v>63</v>
      </c>
      <c r="AD1174" s="16">
        <v>90</v>
      </c>
      <c r="AF1174" s="16">
        <v>336</v>
      </c>
      <c r="AG1174" s="16">
        <v>677</v>
      </c>
      <c r="AH1174" s="16">
        <v>121</v>
      </c>
      <c r="AI1174" s="16">
        <v>125</v>
      </c>
      <c r="AJ1174" s="16">
        <v>261</v>
      </c>
      <c r="AK1174" s="16">
        <v>43</v>
      </c>
      <c r="AL1174" s="16">
        <v>45</v>
      </c>
      <c r="AM1174" s="16">
        <v>420</v>
      </c>
      <c r="AO1174" s="16">
        <v>312</v>
      </c>
      <c r="AP1174" s="16">
        <v>557</v>
      </c>
      <c r="AQ1174" s="16">
        <v>134</v>
      </c>
      <c r="AR1174" s="16">
        <v>212</v>
      </c>
      <c r="AS1174" s="16">
        <v>419</v>
      </c>
      <c r="AT1174" s="16">
        <v>33</v>
      </c>
      <c r="AU1174" s="16">
        <v>137</v>
      </c>
      <c r="AV1174" s="16">
        <v>147</v>
      </c>
      <c r="AW1174" s="16">
        <v>77</v>
      </c>
    </row>
    <row r="1175" spans="2:49" x14ac:dyDescent="0.35">
      <c r="B1175" s="12" t="s">
        <v>60</v>
      </c>
      <c r="C1175" s="16">
        <v>2032</v>
      </c>
      <c r="D1175" s="16">
        <v>215</v>
      </c>
      <c r="E1175" s="16">
        <v>345</v>
      </c>
      <c r="F1175" s="16">
        <v>345</v>
      </c>
      <c r="G1175" s="16">
        <v>314</v>
      </c>
      <c r="H1175" s="16">
        <v>328</v>
      </c>
      <c r="I1175" s="16">
        <v>485</v>
      </c>
      <c r="K1175" s="16">
        <v>981</v>
      </c>
      <c r="L1175" s="16">
        <v>1045</v>
      </c>
      <c r="N1175" s="16">
        <v>540</v>
      </c>
      <c r="O1175" s="16">
        <v>458</v>
      </c>
      <c r="P1175" s="16">
        <v>208</v>
      </c>
      <c r="Q1175" s="16">
        <v>495</v>
      </c>
      <c r="R1175" s="16">
        <v>222</v>
      </c>
      <c r="S1175" s="16">
        <v>37</v>
      </c>
      <c r="T1175" s="16">
        <v>71</v>
      </c>
      <c r="V1175" s="16">
        <v>598</v>
      </c>
      <c r="W1175" s="16">
        <v>590</v>
      </c>
      <c r="X1175" s="16">
        <v>115</v>
      </c>
      <c r="Y1175" s="16">
        <v>67</v>
      </c>
      <c r="Z1175" s="16">
        <v>39</v>
      </c>
      <c r="AA1175" s="16">
        <v>44</v>
      </c>
      <c r="AB1175" s="16">
        <v>427</v>
      </c>
      <c r="AC1175" s="16">
        <v>61</v>
      </c>
      <c r="AD1175" s="16">
        <v>90</v>
      </c>
      <c r="AF1175" s="16">
        <v>355</v>
      </c>
      <c r="AG1175" s="16">
        <v>660</v>
      </c>
      <c r="AH1175" s="16">
        <v>123</v>
      </c>
      <c r="AI1175" s="16">
        <v>120</v>
      </c>
      <c r="AJ1175" s="16">
        <v>274</v>
      </c>
      <c r="AK1175" s="16">
        <v>44</v>
      </c>
      <c r="AL1175" s="16">
        <v>43</v>
      </c>
      <c r="AM1175" s="16">
        <v>413</v>
      </c>
      <c r="AO1175" s="16">
        <v>321</v>
      </c>
      <c r="AP1175" s="16">
        <v>538</v>
      </c>
      <c r="AQ1175" s="16">
        <v>134</v>
      </c>
      <c r="AR1175" s="16">
        <v>200</v>
      </c>
      <c r="AS1175" s="16">
        <v>442</v>
      </c>
      <c r="AT1175" s="16">
        <v>36</v>
      </c>
      <c r="AU1175" s="16">
        <v>136</v>
      </c>
      <c r="AV1175" s="16">
        <v>151</v>
      </c>
      <c r="AW1175" s="16">
        <v>75</v>
      </c>
    </row>
    <row r="1176" spans="2:49" x14ac:dyDescent="0.35">
      <c r="B1176" s="17" t="s">
        <v>170</v>
      </c>
      <c r="C1176" s="18">
        <v>0.4950611533295054</v>
      </c>
      <c r="D1176" s="18">
        <v>0.36539328498883422</v>
      </c>
      <c r="E1176" s="18">
        <v>0.41199612427042143</v>
      </c>
      <c r="F1176" s="18">
        <v>0.40623869133544482</v>
      </c>
      <c r="G1176" s="18">
        <v>0.46718863391152632</v>
      </c>
      <c r="H1176" s="18">
        <v>0.59877677396858664</v>
      </c>
      <c r="I1176" s="18">
        <v>0.6226969620409214</v>
      </c>
      <c r="K1176" s="18">
        <v>0.5596811734288093</v>
      </c>
      <c r="L1176" s="18">
        <v>0.43701724091757649</v>
      </c>
      <c r="N1176" s="18">
        <v>0.46174253687515832</v>
      </c>
      <c r="O1176" s="18">
        <v>0.48262339936515458</v>
      </c>
      <c r="P1176" s="18">
        <v>0.59820791311126287</v>
      </c>
      <c r="Q1176" s="18">
        <v>0.51833972895934055</v>
      </c>
      <c r="R1176" s="18">
        <v>0.50593482367942089</v>
      </c>
      <c r="S1176" s="18">
        <v>0.45403239616552282</v>
      </c>
      <c r="T1176" s="18">
        <v>0.35090157785407089</v>
      </c>
      <c r="V1176" s="18">
        <v>0.58129071766413032</v>
      </c>
      <c r="W1176" s="18">
        <v>0.47646976464812629</v>
      </c>
      <c r="X1176" s="18">
        <v>0.52025445203805942</v>
      </c>
      <c r="Y1176" s="18">
        <v>0.56295947393324342</v>
      </c>
      <c r="Z1176" s="18">
        <v>0.57056590926708017</v>
      </c>
      <c r="AA1176" s="18">
        <v>0.60235846635082135</v>
      </c>
      <c r="AB1176" s="18">
        <v>0.41591992055310872</v>
      </c>
      <c r="AC1176" s="18">
        <v>0.1806000766654618</v>
      </c>
      <c r="AD1176" s="18">
        <v>0.46471206117008762</v>
      </c>
      <c r="AF1176" s="18">
        <v>0.57993420031657805</v>
      </c>
      <c r="AG1176" s="18">
        <v>0.51669312533382583</v>
      </c>
      <c r="AH1176" s="18">
        <v>0.49302181386756339</v>
      </c>
      <c r="AI1176" s="18">
        <v>0.49672679218426341</v>
      </c>
      <c r="AJ1176" s="18">
        <v>0.51137850090480752</v>
      </c>
      <c r="AK1176" s="18">
        <v>0.45573301914179609</v>
      </c>
      <c r="AL1176" s="18">
        <v>0.1780999394522598</v>
      </c>
      <c r="AM1176" s="18">
        <v>0.41385875636550568</v>
      </c>
      <c r="AO1176" s="18">
        <v>0.53635265991515246</v>
      </c>
      <c r="AP1176" s="18">
        <v>0.4955234203532986</v>
      </c>
      <c r="AQ1176" s="18">
        <v>0.5184214960249186</v>
      </c>
      <c r="AR1176" s="18">
        <v>0.47492237919887248</v>
      </c>
      <c r="AS1176" s="18">
        <v>0.5391770517813802</v>
      </c>
      <c r="AT1176" s="18">
        <v>0.35942738062552598</v>
      </c>
      <c r="AU1176" s="18">
        <v>0.37160692996989492</v>
      </c>
      <c r="AV1176" s="18">
        <v>0.42589259822828751</v>
      </c>
      <c r="AW1176" s="18">
        <v>0.49397452575930628</v>
      </c>
    </row>
    <row r="1177" spans="2:49" x14ac:dyDescent="0.35">
      <c r="B1177" s="17" t="s">
        <v>426</v>
      </c>
      <c r="C1177" s="18">
        <v>0.1341379855688915</v>
      </c>
      <c r="D1177" s="18">
        <v>0.21295582120483891</v>
      </c>
      <c r="E1177" s="18">
        <v>0.16176078110229089</v>
      </c>
      <c r="F1177" s="18">
        <v>0.16770038831770251</v>
      </c>
      <c r="G1177" s="18">
        <v>0.133036020177424</v>
      </c>
      <c r="H1177" s="18">
        <v>9.8641204153091591E-2</v>
      </c>
      <c r="I1177" s="18">
        <v>8.0391943063236534E-2</v>
      </c>
      <c r="K1177" s="18">
        <v>0.13017955395144121</v>
      </c>
      <c r="L1177" s="18">
        <v>0.13681637685781201</v>
      </c>
      <c r="N1177" s="18">
        <v>0.12889428744371531</v>
      </c>
      <c r="O1177" s="18">
        <v>0.13864942571925121</v>
      </c>
      <c r="P1177" s="18">
        <v>0.12914153441235621</v>
      </c>
      <c r="Q1177" s="18">
        <v>0.12572160809883071</v>
      </c>
      <c r="R1177" s="18">
        <v>0.18107247737085461</v>
      </c>
      <c r="S1177" s="18">
        <v>0.1088606615241835</v>
      </c>
      <c r="T1177" s="18">
        <v>8.4657790947499451E-2</v>
      </c>
      <c r="V1177" s="18">
        <v>0.11696900913595169</v>
      </c>
      <c r="W1177" s="18">
        <v>0.1636973010496536</v>
      </c>
      <c r="X1177" s="18">
        <v>0.1124489374154259</v>
      </c>
      <c r="Y1177" s="18">
        <v>0.22210222212611869</v>
      </c>
      <c r="Z1177" s="18">
        <v>7.9275888041868706E-2</v>
      </c>
      <c r="AA1177" s="18">
        <v>8.464077206347706E-2</v>
      </c>
      <c r="AB1177" s="18">
        <v>0.1272350811854491</v>
      </c>
      <c r="AC1177" s="18">
        <v>0.12089659068448511</v>
      </c>
      <c r="AD1177" s="18">
        <v>0.1072747802890562</v>
      </c>
      <c r="AF1177" s="18">
        <v>0.1203889833151853</v>
      </c>
      <c r="AG1177" s="18">
        <v>0.1495783827422669</v>
      </c>
      <c r="AH1177" s="18">
        <v>0.13019437847148041</v>
      </c>
      <c r="AI1177" s="18">
        <v>0.20659020573587161</v>
      </c>
      <c r="AJ1177" s="18">
        <v>0.11998967303428459</v>
      </c>
      <c r="AK1177" s="18">
        <v>6.8373390090815847E-2</v>
      </c>
      <c r="AL1177" s="18">
        <v>0.1110204298329692</v>
      </c>
      <c r="AM1177" s="18">
        <v>0.12027588761355271</v>
      </c>
      <c r="AO1177" s="18">
        <v>0.1200878415062941</v>
      </c>
      <c r="AP1177" s="18">
        <v>0.15964341206513369</v>
      </c>
      <c r="AQ1177" s="18">
        <v>0.1230934062308857</v>
      </c>
      <c r="AR1177" s="18">
        <v>0.2264150066344236</v>
      </c>
      <c r="AS1177" s="18">
        <v>0.1140216607719754</v>
      </c>
      <c r="AT1177" s="18">
        <v>0.11246585859628661</v>
      </c>
      <c r="AU1177" s="18">
        <v>8.2517899213039148E-2</v>
      </c>
      <c r="AV1177" s="18">
        <v>8.1712578287236992E-2</v>
      </c>
      <c r="AW1177" s="18">
        <v>0.11261922642585891</v>
      </c>
    </row>
    <row r="1178" spans="2:49" x14ac:dyDescent="0.35">
      <c r="B1178" s="17" t="s">
        <v>394</v>
      </c>
      <c r="C1178" s="18">
        <v>0.17693293804192259</v>
      </c>
      <c r="D1178" s="18">
        <v>0.23134612811594751</v>
      </c>
      <c r="E1178" s="18">
        <v>0.26502070625558821</v>
      </c>
      <c r="F1178" s="18">
        <v>0.22813073101717929</v>
      </c>
      <c r="G1178" s="18">
        <v>0.19270858671091121</v>
      </c>
      <c r="H1178" s="18">
        <v>0.10797888917204861</v>
      </c>
      <c r="I1178" s="18">
        <v>9.0170142058664596E-2</v>
      </c>
      <c r="K1178" s="18">
        <v>0.1830333398344299</v>
      </c>
      <c r="L1178" s="18">
        <v>0.1711105896590368</v>
      </c>
      <c r="N1178" s="18">
        <v>0.1602447565931836</v>
      </c>
      <c r="O1178" s="18">
        <v>0.20114265856928901</v>
      </c>
      <c r="P1178" s="18">
        <v>9.1909960543926E-2</v>
      </c>
      <c r="Q1178" s="18">
        <v>0.2031004374924798</v>
      </c>
      <c r="R1178" s="18">
        <v>0.20480881224152511</v>
      </c>
      <c r="S1178" s="18">
        <v>0.26404411982523879</v>
      </c>
      <c r="T1178" s="18">
        <v>8.1845344511017853E-2</v>
      </c>
      <c r="V1178" s="18">
        <v>0.16209733828021011</v>
      </c>
      <c r="W1178" s="18">
        <v>0.19668920862440489</v>
      </c>
      <c r="X1178" s="18">
        <v>0.14851193024689621</v>
      </c>
      <c r="Y1178" s="18">
        <v>0.1208775031633801</v>
      </c>
      <c r="Z1178" s="18">
        <v>0.12795374248704719</v>
      </c>
      <c r="AA1178" s="18">
        <v>9.1434611249242417E-2</v>
      </c>
      <c r="AB1178" s="18">
        <v>0.19987341690852881</v>
      </c>
      <c r="AC1178" s="18">
        <v>0.1219820044709771</v>
      </c>
      <c r="AD1178" s="18">
        <v>0.21597448621944251</v>
      </c>
      <c r="AF1178" s="18">
        <v>0.1700691316473131</v>
      </c>
      <c r="AG1178" s="18">
        <v>0.20073007681500499</v>
      </c>
      <c r="AH1178" s="18">
        <v>0.18097356814941629</v>
      </c>
      <c r="AI1178" s="18">
        <v>9.7036339829724871E-2</v>
      </c>
      <c r="AJ1178" s="18">
        <v>0.167919142486289</v>
      </c>
      <c r="AK1178" s="18">
        <v>0.14413719404493749</v>
      </c>
      <c r="AL1178" s="18">
        <v>0.15115893619586621</v>
      </c>
      <c r="AM1178" s="18">
        <v>0.17886830877879639</v>
      </c>
      <c r="AO1178" s="18">
        <v>0.19563938171193529</v>
      </c>
      <c r="AP1178" s="18">
        <v>0.2015326899486666</v>
      </c>
      <c r="AQ1178" s="18">
        <v>0.17376685918549409</v>
      </c>
      <c r="AR1178" s="18">
        <v>0.1444798849210972</v>
      </c>
      <c r="AS1178" s="18">
        <v>0.15784762328865409</v>
      </c>
      <c r="AT1178" s="18">
        <v>0.1872855400181499</v>
      </c>
      <c r="AU1178" s="18">
        <v>0.18020342104532791</v>
      </c>
      <c r="AV1178" s="18">
        <v>0.123292753265609</v>
      </c>
      <c r="AW1178" s="18">
        <v>0.22190765911079419</v>
      </c>
    </row>
    <row r="1179" spans="2:49" x14ac:dyDescent="0.35">
      <c r="B1179" s="17" t="s">
        <v>45</v>
      </c>
      <c r="C1179" s="18">
        <v>5.2740358239775638E-2</v>
      </c>
      <c r="D1179" s="18">
        <v>6.1234980770857823E-2</v>
      </c>
      <c r="E1179" s="18">
        <v>5.445947511665794E-2</v>
      </c>
      <c r="F1179" s="18">
        <v>5.4172382580134668E-2</v>
      </c>
      <c r="G1179" s="18">
        <v>5.4062523846058398E-2</v>
      </c>
      <c r="H1179" s="18">
        <v>6.6021415537281428E-2</v>
      </c>
      <c r="I1179" s="18">
        <v>3.6870704206032341E-2</v>
      </c>
      <c r="K1179" s="18">
        <v>3.7968527654583382E-2</v>
      </c>
      <c r="L1179" s="18">
        <v>6.5451740632052169E-2</v>
      </c>
      <c r="N1179" s="18">
        <v>6.1002470300541893E-2</v>
      </c>
      <c r="O1179" s="18">
        <v>3.9337389411735847E-2</v>
      </c>
      <c r="P1179" s="18">
        <v>4.891147935375361E-2</v>
      </c>
      <c r="Q1179" s="18">
        <v>4.4565918074209357E-2</v>
      </c>
      <c r="R1179" s="18">
        <v>4.4711315277072908E-2</v>
      </c>
      <c r="S1179" s="18">
        <v>4.0199819642199097E-2</v>
      </c>
      <c r="T1179" s="18">
        <v>0.17668236509480881</v>
      </c>
      <c r="V1179" s="18">
        <v>3.0759943136764341E-2</v>
      </c>
      <c r="W1179" s="18">
        <v>4.3422563970661437E-2</v>
      </c>
      <c r="X1179" s="18">
        <v>8.498727864338898E-2</v>
      </c>
      <c r="Y1179" s="18">
        <v>2.539641623096954E-2</v>
      </c>
      <c r="Z1179" s="18">
        <v>0.1191232361822705</v>
      </c>
      <c r="AA1179" s="18">
        <v>6.2488962062486532E-2</v>
      </c>
      <c r="AB1179" s="18">
        <v>6.808954597405302E-2</v>
      </c>
      <c r="AC1179" s="18">
        <v>0.12959899127627009</v>
      </c>
      <c r="AD1179" s="18">
        <v>8.0164284546919942E-2</v>
      </c>
      <c r="AF1179" s="18">
        <v>1.568820293796826E-2</v>
      </c>
      <c r="AG1179" s="18">
        <v>3.256288258659535E-2</v>
      </c>
      <c r="AH1179" s="18">
        <v>8.8381686240641341E-2</v>
      </c>
      <c r="AI1179" s="18">
        <v>3.4183959496309931E-2</v>
      </c>
      <c r="AJ1179" s="18">
        <v>8.3239960878504021E-2</v>
      </c>
      <c r="AK1179" s="18">
        <v>8.3773752164081089E-2</v>
      </c>
      <c r="AL1179" s="18">
        <v>0.1046887134415318</v>
      </c>
      <c r="AM1179" s="18">
        <v>8.267640621021298E-2</v>
      </c>
      <c r="AO1179" s="18">
        <v>2.4239754508496691E-2</v>
      </c>
      <c r="AP1179" s="18">
        <v>4.1996836841015961E-2</v>
      </c>
      <c r="AQ1179" s="18">
        <v>6.7365422808317935E-2</v>
      </c>
      <c r="AR1179" s="18">
        <v>4.2094732281121067E-2</v>
      </c>
      <c r="AS1179" s="18">
        <v>6.5792793117226966E-2</v>
      </c>
      <c r="AT1179" s="18">
        <v>5.4750769034318567E-2</v>
      </c>
      <c r="AU1179" s="18">
        <v>0.1087213744314728</v>
      </c>
      <c r="AV1179" s="18">
        <v>6.4211088887482892E-2</v>
      </c>
      <c r="AW1179" s="18">
        <v>5.1770545849072237E-2</v>
      </c>
    </row>
    <row r="1180" spans="2:49" x14ac:dyDescent="0.35">
      <c r="B1180" s="17" t="s">
        <v>80</v>
      </c>
      <c r="C1180" s="18">
        <v>0.1411275648199049</v>
      </c>
      <c r="D1180" s="18">
        <v>0.12906978491952131</v>
      </c>
      <c r="E1180" s="18">
        <v>0.1067629132550416</v>
      </c>
      <c r="F1180" s="18">
        <v>0.14375780674953861</v>
      </c>
      <c r="G1180" s="18">
        <v>0.15300423535408031</v>
      </c>
      <c r="H1180" s="18">
        <v>0.1285817171689915</v>
      </c>
      <c r="I1180" s="18">
        <v>0.16987024863114511</v>
      </c>
      <c r="K1180" s="18">
        <v>8.9137405130736258E-2</v>
      </c>
      <c r="L1180" s="18">
        <v>0.18960405193352239</v>
      </c>
      <c r="N1180" s="18">
        <v>0.1881159487874009</v>
      </c>
      <c r="O1180" s="18">
        <v>0.13824712693456931</v>
      </c>
      <c r="P1180" s="18">
        <v>0.13182911257870131</v>
      </c>
      <c r="Q1180" s="18">
        <v>0.1082723073751396</v>
      </c>
      <c r="R1180" s="18">
        <v>6.3472571431126584E-2</v>
      </c>
      <c r="S1180" s="18">
        <v>0.13286300284285571</v>
      </c>
      <c r="T1180" s="18">
        <v>0.30591292159260303</v>
      </c>
      <c r="V1180" s="18">
        <v>0.1088829917829434</v>
      </c>
      <c r="W1180" s="18">
        <v>0.1197211617071537</v>
      </c>
      <c r="X1180" s="18">
        <v>0.13379740165622939</v>
      </c>
      <c r="Y1180" s="18">
        <v>6.8664384546288246E-2</v>
      </c>
      <c r="Z1180" s="18">
        <v>0.1030812240217335</v>
      </c>
      <c r="AA1180" s="18">
        <v>0.15907718827397291</v>
      </c>
      <c r="AB1180" s="18">
        <v>0.18888203537886061</v>
      </c>
      <c r="AC1180" s="18">
        <v>0.44692233690280569</v>
      </c>
      <c r="AD1180" s="18">
        <v>0.13187438777449381</v>
      </c>
      <c r="AF1180" s="18">
        <v>0.1139194817829554</v>
      </c>
      <c r="AG1180" s="18">
        <v>0.100435532522307</v>
      </c>
      <c r="AH1180" s="18">
        <v>0.1074285532708984</v>
      </c>
      <c r="AI1180" s="18">
        <v>0.16546270275383021</v>
      </c>
      <c r="AJ1180" s="18">
        <v>0.1174727226961149</v>
      </c>
      <c r="AK1180" s="18">
        <v>0.2479826445583696</v>
      </c>
      <c r="AL1180" s="18">
        <v>0.45503198107737303</v>
      </c>
      <c r="AM1180" s="18">
        <v>0.2043206410319322</v>
      </c>
      <c r="AO1180" s="18">
        <v>0.1236803623581216</v>
      </c>
      <c r="AP1180" s="18">
        <v>0.1013036407918852</v>
      </c>
      <c r="AQ1180" s="18">
        <v>0.1173528157503836</v>
      </c>
      <c r="AR1180" s="18">
        <v>0.11208799696448569</v>
      </c>
      <c r="AS1180" s="18">
        <v>0.1231608710407633</v>
      </c>
      <c r="AT1180" s="18">
        <v>0.28607045172571888</v>
      </c>
      <c r="AU1180" s="18">
        <v>0.25695037534026532</v>
      </c>
      <c r="AV1180" s="18">
        <v>0.30489098133138348</v>
      </c>
      <c r="AW1180" s="18">
        <v>0.1197280428549681</v>
      </c>
    </row>
    <row r="1182" spans="2:49" ht="58" x14ac:dyDescent="0.35">
      <c r="B1182" s="14" t="s">
        <v>429</v>
      </c>
    </row>
    <row r="1183" spans="2:49" x14ac:dyDescent="0.35">
      <c r="B1183" s="15" t="s">
        <v>18</v>
      </c>
    </row>
    <row r="1184" spans="2:49" x14ac:dyDescent="0.35">
      <c r="B1184" s="11" t="s">
        <v>59</v>
      </c>
      <c r="C1184" s="16">
        <v>2028</v>
      </c>
      <c r="D1184" s="16">
        <v>248</v>
      </c>
      <c r="E1184" s="16">
        <v>354</v>
      </c>
      <c r="F1184" s="16">
        <v>365</v>
      </c>
      <c r="G1184" s="16">
        <v>348</v>
      </c>
      <c r="H1184" s="16">
        <v>295</v>
      </c>
      <c r="I1184" s="16">
        <v>418</v>
      </c>
      <c r="K1184" s="16">
        <v>1004</v>
      </c>
      <c r="L1184" s="16">
        <v>1018</v>
      </c>
      <c r="N1184" s="16">
        <v>515</v>
      </c>
      <c r="O1184" s="16">
        <v>455</v>
      </c>
      <c r="P1184" s="16">
        <v>200</v>
      </c>
      <c r="Q1184" s="16">
        <v>507</v>
      </c>
      <c r="R1184" s="16">
        <v>238</v>
      </c>
      <c r="S1184" s="16">
        <v>44</v>
      </c>
      <c r="T1184" s="16">
        <v>69</v>
      </c>
      <c r="V1184" s="16">
        <v>565</v>
      </c>
      <c r="W1184" s="16">
        <v>604</v>
      </c>
      <c r="X1184" s="16">
        <v>114</v>
      </c>
      <c r="Y1184" s="16">
        <v>70</v>
      </c>
      <c r="Z1184" s="16">
        <v>36</v>
      </c>
      <c r="AA1184" s="16">
        <v>44</v>
      </c>
      <c r="AB1184" s="16">
        <v>442</v>
      </c>
      <c r="AC1184" s="16">
        <v>63</v>
      </c>
      <c r="AD1184" s="16">
        <v>90</v>
      </c>
      <c r="AF1184" s="16">
        <v>336</v>
      </c>
      <c r="AG1184" s="16">
        <v>677</v>
      </c>
      <c r="AH1184" s="16">
        <v>121</v>
      </c>
      <c r="AI1184" s="16">
        <v>125</v>
      </c>
      <c r="AJ1184" s="16">
        <v>261</v>
      </c>
      <c r="AK1184" s="16">
        <v>43</v>
      </c>
      <c r="AL1184" s="16">
        <v>45</v>
      </c>
      <c r="AM1184" s="16">
        <v>420</v>
      </c>
      <c r="AO1184" s="16">
        <v>312</v>
      </c>
      <c r="AP1184" s="16">
        <v>557</v>
      </c>
      <c r="AQ1184" s="16">
        <v>134</v>
      </c>
      <c r="AR1184" s="16">
        <v>212</v>
      </c>
      <c r="AS1184" s="16">
        <v>419</v>
      </c>
      <c r="AT1184" s="16">
        <v>33</v>
      </c>
      <c r="AU1184" s="16">
        <v>137</v>
      </c>
      <c r="AV1184" s="16">
        <v>147</v>
      </c>
      <c r="AW1184" s="16">
        <v>77</v>
      </c>
    </row>
    <row r="1185" spans="2:49" x14ac:dyDescent="0.35">
      <c r="B1185" s="12" t="s">
        <v>60</v>
      </c>
      <c r="C1185" s="16">
        <v>2032</v>
      </c>
      <c r="D1185" s="16">
        <v>215</v>
      </c>
      <c r="E1185" s="16">
        <v>345</v>
      </c>
      <c r="F1185" s="16">
        <v>345</v>
      </c>
      <c r="G1185" s="16">
        <v>314</v>
      </c>
      <c r="H1185" s="16">
        <v>328</v>
      </c>
      <c r="I1185" s="16">
        <v>485</v>
      </c>
      <c r="K1185" s="16">
        <v>981</v>
      </c>
      <c r="L1185" s="16">
        <v>1045</v>
      </c>
      <c r="N1185" s="16">
        <v>540</v>
      </c>
      <c r="O1185" s="16">
        <v>458</v>
      </c>
      <c r="P1185" s="16">
        <v>208</v>
      </c>
      <c r="Q1185" s="16">
        <v>495</v>
      </c>
      <c r="R1185" s="16">
        <v>222</v>
      </c>
      <c r="S1185" s="16">
        <v>37</v>
      </c>
      <c r="T1185" s="16">
        <v>71</v>
      </c>
      <c r="V1185" s="16">
        <v>598</v>
      </c>
      <c r="W1185" s="16">
        <v>590</v>
      </c>
      <c r="X1185" s="16">
        <v>115</v>
      </c>
      <c r="Y1185" s="16">
        <v>67</v>
      </c>
      <c r="Z1185" s="16">
        <v>39</v>
      </c>
      <c r="AA1185" s="16">
        <v>44</v>
      </c>
      <c r="AB1185" s="16">
        <v>427</v>
      </c>
      <c r="AC1185" s="16">
        <v>61</v>
      </c>
      <c r="AD1185" s="16">
        <v>90</v>
      </c>
      <c r="AF1185" s="16">
        <v>355</v>
      </c>
      <c r="AG1185" s="16">
        <v>660</v>
      </c>
      <c r="AH1185" s="16">
        <v>123</v>
      </c>
      <c r="AI1185" s="16">
        <v>120</v>
      </c>
      <c r="AJ1185" s="16">
        <v>274</v>
      </c>
      <c r="AK1185" s="16">
        <v>44</v>
      </c>
      <c r="AL1185" s="16">
        <v>43</v>
      </c>
      <c r="AM1185" s="16">
        <v>413</v>
      </c>
      <c r="AO1185" s="16">
        <v>321</v>
      </c>
      <c r="AP1185" s="16">
        <v>538</v>
      </c>
      <c r="AQ1185" s="16">
        <v>134</v>
      </c>
      <c r="AR1185" s="16">
        <v>200</v>
      </c>
      <c r="AS1185" s="16">
        <v>442</v>
      </c>
      <c r="AT1185" s="16">
        <v>36</v>
      </c>
      <c r="AU1185" s="16">
        <v>136</v>
      </c>
      <c r="AV1185" s="16">
        <v>151</v>
      </c>
      <c r="AW1185" s="16">
        <v>75</v>
      </c>
    </row>
    <row r="1186" spans="2:49" x14ac:dyDescent="0.35">
      <c r="B1186" s="17" t="s">
        <v>170</v>
      </c>
      <c r="C1186" s="18">
        <v>0.33752294424994927</v>
      </c>
      <c r="D1186" s="18">
        <v>0.32404366118338562</v>
      </c>
      <c r="E1186" s="18">
        <v>0.31997864894728179</v>
      </c>
      <c r="F1186" s="18">
        <v>0.28847657527430037</v>
      </c>
      <c r="G1186" s="18">
        <v>0.3239722149024149</v>
      </c>
      <c r="H1186" s="18">
        <v>0.36684095239748632</v>
      </c>
      <c r="I1186" s="18">
        <v>0.37982895488435919</v>
      </c>
      <c r="K1186" s="18">
        <v>0.30463555469523351</v>
      </c>
      <c r="L1186" s="18">
        <v>0.37018583239319242</v>
      </c>
      <c r="N1186" s="18">
        <v>0.35708851549634268</v>
      </c>
      <c r="O1186" s="18">
        <v>0.36433580437020879</v>
      </c>
      <c r="P1186" s="18">
        <v>0.37219800993234531</v>
      </c>
      <c r="Q1186" s="18">
        <v>0.32591190616859539</v>
      </c>
      <c r="R1186" s="18">
        <v>0.26903314578358539</v>
      </c>
      <c r="S1186" s="18">
        <v>0.21989970180237939</v>
      </c>
      <c r="T1186" s="18">
        <v>0.2698664972071575</v>
      </c>
      <c r="V1186" s="18">
        <v>0.3599702398898082</v>
      </c>
      <c r="W1186" s="18">
        <v>0.33091074635628731</v>
      </c>
      <c r="X1186" s="18">
        <v>0.29370741644962411</v>
      </c>
      <c r="Y1186" s="18">
        <v>0.37954478564069322</v>
      </c>
      <c r="Z1186" s="18">
        <v>0.44172011933719718</v>
      </c>
      <c r="AA1186" s="18">
        <v>0.31459425468929109</v>
      </c>
      <c r="AB1186" s="18">
        <v>0.33300353743749472</v>
      </c>
      <c r="AC1186" s="18">
        <v>0.2223810112273929</v>
      </c>
      <c r="AD1186" s="18">
        <v>0.32201839926158632</v>
      </c>
      <c r="AF1186" s="18">
        <v>0.3564246826358739</v>
      </c>
      <c r="AG1186" s="18">
        <v>0.32973084847250511</v>
      </c>
      <c r="AH1186" s="18">
        <v>0.29320031210772018</v>
      </c>
      <c r="AI1186" s="18">
        <v>0.38673373331295607</v>
      </c>
      <c r="AJ1186" s="18">
        <v>0.36451694834115261</v>
      </c>
      <c r="AK1186" s="18">
        <v>0.3842024413751316</v>
      </c>
      <c r="AL1186" s="18">
        <v>0.20134381681891089</v>
      </c>
      <c r="AM1186" s="18">
        <v>0.32399069433655919</v>
      </c>
      <c r="AO1186" s="18">
        <v>0.33010480431109968</v>
      </c>
      <c r="AP1186" s="18">
        <v>0.32995286639531818</v>
      </c>
      <c r="AQ1186" s="18">
        <v>0.31174473117427609</v>
      </c>
      <c r="AR1186" s="18">
        <v>0.36991425389171129</v>
      </c>
      <c r="AS1186" s="18">
        <v>0.35786302244607671</v>
      </c>
      <c r="AT1186" s="18">
        <v>0.33844110592110033</v>
      </c>
      <c r="AU1186" s="18">
        <v>0.32546915336238319</v>
      </c>
      <c r="AV1186" s="18">
        <v>0.32348890059707319</v>
      </c>
      <c r="AW1186" s="18">
        <v>0.31280966897793561</v>
      </c>
    </row>
    <row r="1187" spans="2:49" x14ac:dyDescent="0.35">
      <c r="B1187" s="17" t="s">
        <v>426</v>
      </c>
      <c r="C1187" s="18">
        <v>7.0075614832632499E-2</v>
      </c>
      <c r="D1187" s="18">
        <v>0.11687667376109021</v>
      </c>
      <c r="E1187" s="18">
        <v>0.11275919576491369</v>
      </c>
      <c r="F1187" s="18">
        <v>9.8666943033286783E-2</v>
      </c>
      <c r="G1187" s="18">
        <v>6.1395941160370469E-2</v>
      </c>
      <c r="H1187" s="18">
        <v>3.0297666371950471E-2</v>
      </c>
      <c r="I1187" s="18">
        <v>3.1160346889039341E-2</v>
      </c>
      <c r="K1187" s="18">
        <v>8.3472063477457975E-2</v>
      </c>
      <c r="L1187" s="18">
        <v>5.6935329174260092E-2</v>
      </c>
      <c r="N1187" s="18">
        <v>6.3261064105995621E-2</v>
      </c>
      <c r="O1187" s="18">
        <v>7.1649814315047883E-2</v>
      </c>
      <c r="P1187" s="18">
        <v>8.0627519352422738E-2</v>
      </c>
      <c r="Q1187" s="18">
        <v>6.5236000211694872E-2</v>
      </c>
      <c r="R1187" s="18">
        <v>8.8123316955662209E-2</v>
      </c>
      <c r="S1187" s="18">
        <v>0.13403313631680411</v>
      </c>
      <c r="T1187" s="18">
        <v>2.4568209910193439E-2</v>
      </c>
      <c r="V1187" s="18">
        <v>4.968993505765331E-2</v>
      </c>
      <c r="W1187" s="18">
        <v>0.1050752745821264</v>
      </c>
      <c r="X1187" s="18">
        <v>6.407894155135882E-2</v>
      </c>
      <c r="Y1187" s="18">
        <v>0.1022378818474154</v>
      </c>
      <c r="Z1187" s="18">
        <v>9.2431479751856879E-2</v>
      </c>
      <c r="AA1187" s="18">
        <v>2.32299798957602E-2</v>
      </c>
      <c r="AB1187" s="18">
        <v>5.6994020876704223E-2</v>
      </c>
      <c r="AC1187" s="18">
        <v>4.3462166624206718E-2</v>
      </c>
      <c r="AD1187" s="18">
        <v>5.373027901329152E-2</v>
      </c>
      <c r="AF1187" s="18">
        <v>4.8815677782270729E-2</v>
      </c>
      <c r="AG1187" s="18">
        <v>9.3837519148522841E-2</v>
      </c>
      <c r="AH1187" s="18">
        <v>8.8619137885011759E-2</v>
      </c>
      <c r="AI1187" s="18">
        <v>9.0777408780202629E-2</v>
      </c>
      <c r="AJ1187" s="18">
        <v>6.2034168394838801E-2</v>
      </c>
      <c r="AK1187" s="18">
        <v>1.6277282424601369E-2</v>
      </c>
      <c r="AL1187" s="18">
        <v>1.9283901377602049E-2</v>
      </c>
      <c r="AM1187" s="18">
        <v>5.51905242118561E-2</v>
      </c>
      <c r="AO1187" s="18">
        <v>6.4572349227538961E-2</v>
      </c>
      <c r="AP1187" s="18">
        <v>9.5125525123340951E-2</v>
      </c>
      <c r="AQ1187" s="18">
        <v>7.1144563868683494E-2</v>
      </c>
      <c r="AR1187" s="18">
        <v>9.8537196774264438E-2</v>
      </c>
      <c r="AS1187" s="18">
        <v>6.5337742657990555E-2</v>
      </c>
      <c r="AT1187" s="18">
        <v>0</v>
      </c>
      <c r="AU1187" s="18">
        <v>5.4690482221067913E-2</v>
      </c>
      <c r="AV1187" s="18">
        <v>1.3374981067080511E-2</v>
      </c>
      <c r="AW1187" s="18">
        <v>3.9000210809152343E-2</v>
      </c>
    </row>
    <row r="1188" spans="2:49" x14ac:dyDescent="0.35">
      <c r="B1188" s="17" t="s">
        <v>394</v>
      </c>
      <c r="C1188" s="18">
        <v>0.39036379673447019</v>
      </c>
      <c r="D1188" s="18">
        <v>0.39583787248719582</v>
      </c>
      <c r="E1188" s="18">
        <v>0.44462875760460929</v>
      </c>
      <c r="F1188" s="18">
        <v>0.385090172111623</v>
      </c>
      <c r="G1188" s="18">
        <v>0.41468089908772382</v>
      </c>
      <c r="H1188" s="18">
        <v>0.36089318111703128</v>
      </c>
      <c r="I1188" s="18">
        <v>0.35731231096396182</v>
      </c>
      <c r="K1188" s="18">
        <v>0.46700009305380458</v>
      </c>
      <c r="L1188" s="18">
        <v>0.31945191069706319</v>
      </c>
      <c r="N1188" s="18">
        <v>0.32676701916862039</v>
      </c>
      <c r="O1188" s="18">
        <v>0.37709441782944031</v>
      </c>
      <c r="P1188" s="18">
        <v>0.35189420519226949</v>
      </c>
      <c r="Q1188" s="18">
        <v>0.45752034993835528</v>
      </c>
      <c r="R1188" s="18">
        <v>0.50734710000082284</v>
      </c>
      <c r="S1188" s="18">
        <v>0.48803933213428602</v>
      </c>
      <c r="T1188" s="18">
        <v>0.18763614454088859</v>
      </c>
      <c r="V1188" s="18">
        <v>0.42541570522513911</v>
      </c>
      <c r="W1188" s="18">
        <v>0.38750291219434652</v>
      </c>
      <c r="X1188" s="18">
        <v>0.43807437424350149</v>
      </c>
      <c r="Y1188" s="18">
        <v>0.41522745446644749</v>
      </c>
      <c r="Z1188" s="18">
        <v>0.26469248025377939</v>
      </c>
      <c r="AA1188" s="18">
        <v>0.44127930353500988</v>
      </c>
      <c r="AB1188" s="18">
        <v>0.36173787962901022</v>
      </c>
      <c r="AC1188" s="18">
        <v>0.2128513811422578</v>
      </c>
      <c r="AD1188" s="18">
        <v>0.38307551186128552</v>
      </c>
      <c r="AF1188" s="18">
        <v>0.43116757154509933</v>
      </c>
      <c r="AG1188" s="18">
        <v>0.42586757902292321</v>
      </c>
      <c r="AH1188" s="18">
        <v>0.42676343763779201</v>
      </c>
      <c r="AI1188" s="18">
        <v>0.3035016241307073</v>
      </c>
      <c r="AJ1188" s="18">
        <v>0.37652369395130308</v>
      </c>
      <c r="AK1188" s="18">
        <v>0.30304937641556301</v>
      </c>
      <c r="AL1188" s="18">
        <v>0.16602555179113321</v>
      </c>
      <c r="AM1188" s="18">
        <v>0.35454931082692259</v>
      </c>
      <c r="AO1188" s="18">
        <v>0.43058812976829702</v>
      </c>
      <c r="AP1188" s="18">
        <v>0.40116519598215072</v>
      </c>
      <c r="AQ1188" s="18">
        <v>0.44610560545812999</v>
      </c>
      <c r="AR1188" s="18">
        <v>0.39627067276122918</v>
      </c>
      <c r="AS1188" s="18">
        <v>0.38806779912648048</v>
      </c>
      <c r="AT1188" s="18">
        <v>0.38598212505953328</v>
      </c>
      <c r="AU1188" s="18">
        <v>0.2463750760798489</v>
      </c>
      <c r="AV1188" s="18">
        <v>0.33081777512200472</v>
      </c>
      <c r="AW1188" s="18">
        <v>0.42177547054292802</v>
      </c>
    </row>
    <row r="1189" spans="2:49" x14ac:dyDescent="0.35">
      <c r="B1189" s="17" t="s">
        <v>45</v>
      </c>
      <c r="C1189" s="18">
        <v>5.1132048880447187E-2</v>
      </c>
      <c r="D1189" s="18">
        <v>4.3214376750058667E-2</v>
      </c>
      <c r="E1189" s="18">
        <v>2.283816027451719E-2</v>
      </c>
      <c r="F1189" s="18">
        <v>7.2071261447614207E-2</v>
      </c>
      <c r="G1189" s="18">
        <v>5.2548545110103533E-2</v>
      </c>
      <c r="H1189" s="18">
        <v>7.8926073491264195E-2</v>
      </c>
      <c r="I1189" s="18">
        <v>4.0100409048490687E-2</v>
      </c>
      <c r="K1189" s="18">
        <v>3.8116247476108013E-2</v>
      </c>
      <c r="L1189" s="18">
        <v>6.2186329139037613E-2</v>
      </c>
      <c r="N1189" s="18">
        <v>7.3801167841357623E-2</v>
      </c>
      <c r="O1189" s="18">
        <v>3.4077531551019842E-2</v>
      </c>
      <c r="P1189" s="18">
        <v>4.7962805807244421E-2</v>
      </c>
      <c r="Q1189" s="18">
        <v>3.5345654015058167E-2</v>
      </c>
      <c r="R1189" s="18">
        <v>3.7817463869476223E-2</v>
      </c>
      <c r="S1189" s="18">
        <v>2.7587447698193629E-2</v>
      </c>
      <c r="T1189" s="18">
        <v>0.16234377824007229</v>
      </c>
      <c r="V1189" s="18">
        <v>4.5199559730248598E-2</v>
      </c>
      <c r="W1189" s="18">
        <v>5.2150189161575287E-2</v>
      </c>
      <c r="X1189" s="18">
        <v>5.7636328705354588E-2</v>
      </c>
      <c r="Y1189" s="18">
        <v>4.4656417901688381E-2</v>
      </c>
      <c r="Z1189" s="18">
        <v>4.9613007928093818E-2</v>
      </c>
      <c r="AA1189" s="18">
        <v>7.5226866354582561E-2</v>
      </c>
      <c r="AB1189" s="18">
        <v>5.3979310078198249E-2</v>
      </c>
      <c r="AC1189" s="18">
        <v>7.1600403729415063E-2</v>
      </c>
      <c r="AD1189" s="18">
        <v>4.1746777592075367E-2</v>
      </c>
      <c r="AF1189" s="18">
        <v>3.4475299791481277E-2</v>
      </c>
      <c r="AG1189" s="18">
        <v>4.113185178474197E-2</v>
      </c>
      <c r="AH1189" s="18">
        <v>5.9411304819997388E-2</v>
      </c>
      <c r="AI1189" s="18">
        <v>9.8767745073302216E-2</v>
      </c>
      <c r="AJ1189" s="18">
        <v>5.6737655431507772E-2</v>
      </c>
      <c r="AK1189" s="18">
        <v>1.82546152716891E-2</v>
      </c>
      <c r="AL1189" s="18">
        <v>9.7609835192167899E-2</v>
      </c>
      <c r="AM1189" s="18">
        <v>6.0137228509703593E-2</v>
      </c>
      <c r="AO1189" s="18">
        <v>4.2762592692254249E-2</v>
      </c>
      <c r="AP1189" s="18">
        <v>4.6523376477583991E-2</v>
      </c>
      <c r="AQ1189" s="18">
        <v>5.8388856883693087E-2</v>
      </c>
      <c r="AR1189" s="18">
        <v>2.8929260499962368E-2</v>
      </c>
      <c r="AS1189" s="18">
        <v>5.6038689532321738E-2</v>
      </c>
      <c r="AT1189" s="18">
        <v>4.5782112388563459E-2</v>
      </c>
      <c r="AU1189" s="18">
        <v>7.8043725572761818E-2</v>
      </c>
      <c r="AV1189" s="18">
        <v>5.4820426235153367E-2</v>
      </c>
      <c r="AW1189" s="18">
        <v>8.3760196611386964E-2</v>
      </c>
    </row>
    <row r="1190" spans="2:49" x14ac:dyDescent="0.35">
      <c r="B1190" s="17" t="s">
        <v>80</v>
      </c>
      <c r="C1190" s="18">
        <v>0.15090559530250089</v>
      </c>
      <c r="D1190" s="18">
        <v>0.1200274158182696</v>
      </c>
      <c r="E1190" s="18">
        <v>9.9795237408677906E-2</v>
      </c>
      <c r="F1190" s="18">
        <v>0.1556950481331755</v>
      </c>
      <c r="G1190" s="18">
        <v>0.1474023997393874</v>
      </c>
      <c r="H1190" s="18">
        <v>0.16304212662226761</v>
      </c>
      <c r="I1190" s="18">
        <v>0.19159797821414901</v>
      </c>
      <c r="K1190" s="18">
        <v>0.1067760412973959</v>
      </c>
      <c r="L1190" s="18">
        <v>0.19124059859644671</v>
      </c>
      <c r="N1190" s="18">
        <v>0.17908223338768359</v>
      </c>
      <c r="O1190" s="18">
        <v>0.1528424319342831</v>
      </c>
      <c r="P1190" s="18">
        <v>0.14731745971571811</v>
      </c>
      <c r="Q1190" s="18">
        <v>0.1159860896662961</v>
      </c>
      <c r="R1190" s="18">
        <v>9.7678973390453352E-2</v>
      </c>
      <c r="S1190" s="18">
        <v>0.13044038204833669</v>
      </c>
      <c r="T1190" s="18">
        <v>0.35558537010168811</v>
      </c>
      <c r="V1190" s="18">
        <v>0.1197245600971507</v>
      </c>
      <c r="W1190" s="18">
        <v>0.1243608777056647</v>
      </c>
      <c r="X1190" s="18">
        <v>0.14650293905016101</v>
      </c>
      <c r="Y1190" s="18">
        <v>5.833346014375547E-2</v>
      </c>
      <c r="Z1190" s="18">
        <v>0.15154291272907269</v>
      </c>
      <c r="AA1190" s="18">
        <v>0.14566959552535641</v>
      </c>
      <c r="AB1190" s="18">
        <v>0.19428525197859281</v>
      </c>
      <c r="AC1190" s="18">
        <v>0.44970503727672723</v>
      </c>
      <c r="AD1190" s="18">
        <v>0.1994290322717614</v>
      </c>
      <c r="AF1190" s="18">
        <v>0.1291167682452749</v>
      </c>
      <c r="AG1190" s="18">
        <v>0.10943220157130711</v>
      </c>
      <c r="AH1190" s="18">
        <v>0.13200580754947841</v>
      </c>
      <c r="AI1190" s="18">
        <v>0.12021948870283169</v>
      </c>
      <c r="AJ1190" s="18">
        <v>0.1401875338811977</v>
      </c>
      <c r="AK1190" s="18">
        <v>0.278216284513015</v>
      </c>
      <c r="AL1190" s="18">
        <v>0.51573689482018592</v>
      </c>
      <c r="AM1190" s="18">
        <v>0.20613224211495829</v>
      </c>
      <c r="AO1190" s="18">
        <v>0.1319721240008101</v>
      </c>
      <c r="AP1190" s="18">
        <v>0.1272330360216064</v>
      </c>
      <c r="AQ1190" s="18">
        <v>0.1126162426152172</v>
      </c>
      <c r="AR1190" s="18">
        <v>0.1063486160728328</v>
      </c>
      <c r="AS1190" s="18">
        <v>0.13269274623713059</v>
      </c>
      <c r="AT1190" s="18">
        <v>0.22979465663080301</v>
      </c>
      <c r="AU1190" s="18">
        <v>0.29542156276393822</v>
      </c>
      <c r="AV1190" s="18">
        <v>0.27749791697868831</v>
      </c>
      <c r="AW1190" s="18">
        <v>0.14265445305859689</v>
      </c>
    </row>
    <row r="1192" spans="2:49" ht="58" x14ac:dyDescent="0.35">
      <c r="B1192" s="14" t="s">
        <v>430</v>
      </c>
    </row>
    <row r="1193" spans="2:49" x14ac:dyDescent="0.35">
      <c r="B1193" s="15" t="s">
        <v>18</v>
      </c>
    </row>
    <row r="1194" spans="2:49" x14ac:dyDescent="0.35">
      <c r="B1194" s="11" t="s">
        <v>59</v>
      </c>
      <c r="C1194" s="16">
        <v>2028</v>
      </c>
      <c r="D1194" s="16">
        <v>248</v>
      </c>
      <c r="E1194" s="16">
        <v>354</v>
      </c>
      <c r="F1194" s="16">
        <v>365</v>
      </c>
      <c r="G1194" s="16">
        <v>348</v>
      </c>
      <c r="H1194" s="16">
        <v>295</v>
      </c>
      <c r="I1194" s="16">
        <v>418</v>
      </c>
      <c r="K1194" s="16">
        <v>1004</v>
      </c>
      <c r="L1194" s="16">
        <v>1018</v>
      </c>
      <c r="N1194" s="16">
        <v>515</v>
      </c>
      <c r="O1194" s="16">
        <v>455</v>
      </c>
      <c r="P1194" s="16">
        <v>200</v>
      </c>
      <c r="Q1194" s="16">
        <v>507</v>
      </c>
      <c r="R1194" s="16">
        <v>238</v>
      </c>
      <c r="S1194" s="16">
        <v>44</v>
      </c>
      <c r="T1194" s="16">
        <v>69</v>
      </c>
      <c r="V1194" s="16">
        <v>565</v>
      </c>
      <c r="W1194" s="16">
        <v>604</v>
      </c>
      <c r="X1194" s="16">
        <v>114</v>
      </c>
      <c r="Y1194" s="16">
        <v>70</v>
      </c>
      <c r="Z1194" s="16">
        <v>36</v>
      </c>
      <c r="AA1194" s="16">
        <v>44</v>
      </c>
      <c r="AB1194" s="16">
        <v>442</v>
      </c>
      <c r="AC1194" s="16">
        <v>63</v>
      </c>
      <c r="AD1194" s="16">
        <v>90</v>
      </c>
      <c r="AF1194" s="16">
        <v>336</v>
      </c>
      <c r="AG1194" s="16">
        <v>677</v>
      </c>
      <c r="AH1194" s="16">
        <v>121</v>
      </c>
      <c r="AI1194" s="16">
        <v>125</v>
      </c>
      <c r="AJ1194" s="16">
        <v>261</v>
      </c>
      <c r="AK1194" s="16">
        <v>43</v>
      </c>
      <c r="AL1194" s="16">
        <v>45</v>
      </c>
      <c r="AM1194" s="16">
        <v>420</v>
      </c>
      <c r="AO1194" s="16">
        <v>312</v>
      </c>
      <c r="AP1194" s="16">
        <v>557</v>
      </c>
      <c r="AQ1194" s="16">
        <v>134</v>
      </c>
      <c r="AR1194" s="16">
        <v>212</v>
      </c>
      <c r="AS1194" s="16">
        <v>419</v>
      </c>
      <c r="AT1194" s="16">
        <v>33</v>
      </c>
      <c r="AU1194" s="16">
        <v>137</v>
      </c>
      <c r="AV1194" s="16">
        <v>147</v>
      </c>
      <c r="AW1194" s="16">
        <v>77</v>
      </c>
    </row>
    <row r="1195" spans="2:49" x14ac:dyDescent="0.35">
      <c r="B1195" s="12" t="s">
        <v>60</v>
      </c>
      <c r="C1195" s="16">
        <v>2032</v>
      </c>
      <c r="D1195" s="16">
        <v>215</v>
      </c>
      <c r="E1195" s="16">
        <v>345</v>
      </c>
      <c r="F1195" s="16">
        <v>345</v>
      </c>
      <c r="G1195" s="16">
        <v>314</v>
      </c>
      <c r="H1195" s="16">
        <v>328</v>
      </c>
      <c r="I1195" s="16">
        <v>485</v>
      </c>
      <c r="K1195" s="16">
        <v>981</v>
      </c>
      <c r="L1195" s="16">
        <v>1045</v>
      </c>
      <c r="N1195" s="16">
        <v>540</v>
      </c>
      <c r="O1195" s="16">
        <v>458</v>
      </c>
      <c r="P1195" s="16">
        <v>208</v>
      </c>
      <c r="Q1195" s="16">
        <v>495</v>
      </c>
      <c r="R1195" s="16">
        <v>222</v>
      </c>
      <c r="S1195" s="16">
        <v>37</v>
      </c>
      <c r="T1195" s="16">
        <v>71</v>
      </c>
      <c r="V1195" s="16">
        <v>598</v>
      </c>
      <c r="W1195" s="16">
        <v>590</v>
      </c>
      <c r="X1195" s="16">
        <v>115</v>
      </c>
      <c r="Y1195" s="16">
        <v>67</v>
      </c>
      <c r="Z1195" s="16">
        <v>39</v>
      </c>
      <c r="AA1195" s="16">
        <v>44</v>
      </c>
      <c r="AB1195" s="16">
        <v>427</v>
      </c>
      <c r="AC1195" s="16">
        <v>61</v>
      </c>
      <c r="AD1195" s="16">
        <v>90</v>
      </c>
      <c r="AF1195" s="16">
        <v>355</v>
      </c>
      <c r="AG1195" s="16">
        <v>660</v>
      </c>
      <c r="AH1195" s="16">
        <v>123</v>
      </c>
      <c r="AI1195" s="16">
        <v>120</v>
      </c>
      <c r="AJ1195" s="16">
        <v>274</v>
      </c>
      <c r="AK1195" s="16">
        <v>44</v>
      </c>
      <c r="AL1195" s="16">
        <v>43</v>
      </c>
      <c r="AM1195" s="16">
        <v>413</v>
      </c>
      <c r="AO1195" s="16">
        <v>321</v>
      </c>
      <c r="AP1195" s="16">
        <v>538</v>
      </c>
      <c r="AQ1195" s="16">
        <v>134</v>
      </c>
      <c r="AR1195" s="16">
        <v>200</v>
      </c>
      <c r="AS1195" s="16">
        <v>442</v>
      </c>
      <c r="AT1195" s="16">
        <v>36</v>
      </c>
      <c r="AU1195" s="16">
        <v>136</v>
      </c>
      <c r="AV1195" s="16">
        <v>151</v>
      </c>
      <c r="AW1195" s="16">
        <v>75</v>
      </c>
    </row>
    <row r="1196" spans="2:49" x14ac:dyDescent="0.35">
      <c r="B1196" s="17" t="s">
        <v>170</v>
      </c>
      <c r="C1196" s="18">
        <v>0.59298301734025871</v>
      </c>
      <c r="D1196" s="18">
        <v>0.54673945157633896</v>
      </c>
      <c r="E1196" s="18">
        <v>0.56089980532545558</v>
      </c>
      <c r="F1196" s="18">
        <v>0.53705996497090192</v>
      </c>
      <c r="G1196" s="18">
        <v>0.60579516727115368</v>
      </c>
      <c r="H1196" s="18">
        <v>0.61951132379395946</v>
      </c>
      <c r="I1196" s="18">
        <v>0.64988742098042884</v>
      </c>
      <c r="K1196" s="18">
        <v>0.61952844188837708</v>
      </c>
      <c r="L1196" s="18">
        <v>0.56923562826703789</v>
      </c>
      <c r="N1196" s="18">
        <v>0.59800580440990891</v>
      </c>
      <c r="O1196" s="18">
        <v>0.59019329609417848</v>
      </c>
      <c r="P1196" s="18">
        <v>0.65770558190510209</v>
      </c>
      <c r="Q1196" s="18">
        <v>0.61899111837911469</v>
      </c>
      <c r="R1196" s="18">
        <v>0.56514590659752717</v>
      </c>
      <c r="S1196" s="18">
        <v>0.49727598647494009</v>
      </c>
      <c r="T1196" s="18">
        <v>0.3376091202290139</v>
      </c>
      <c r="V1196" s="18">
        <v>0.64557884777886532</v>
      </c>
      <c r="W1196" s="18">
        <v>0.58980478879162279</v>
      </c>
      <c r="X1196" s="18">
        <v>0.54152570188089133</v>
      </c>
      <c r="Y1196" s="18">
        <v>0.63298550476594351</v>
      </c>
      <c r="Z1196" s="18">
        <v>0.56282114732571475</v>
      </c>
      <c r="AA1196" s="18">
        <v>0.56371681572845123</v>
      </c>
      <c r="AB1196" s="18">
        <v>0.55882954207571489</v>
      </c>
      <c r="AC1196" s="18">
        <v>0.45495376655624542</v>
      </c>
      <c r="AD1196" s="18">
        <v>0.58364763704042677</v>
      </c>
      <c r="AF1196" s="18">
        <v>0.62596466023125075</v>
      </c>
      <c r="AG1196" s="18">
        <v>0.59792219712589667</v>
      </c>
      <c r="AH1196" s="18">
        <v>0.60083243639281869</v>
      </c>
      <c r="AI1196" s="18">
        <v>0.63420460904063669</v>
      </c>
      <c r="AJ1196" s="18">
        <v>0.60776959078038073</v>
      </c>
      <c r="AK1196" s="18">
        <v>0.61273260053797496</v>
      </c>
      <c r="AL1196" s="18">
        <v>0.25696639243514707</v>
      </c>
      <c r="AM1196" s="18">
        <v>0.56544940156495416</v>
      </c>
      <c r="AO1196" s="18">
        <v>0.60007485711041952</v>
      </c>
      <c r="AP1196" s="18">
        <v>0.5827808715945344</v>
      </c>
      <c r="AQ1196" s="18">
        <v>0.56793222374874563</v>
      </c>
      <c r="AR1196" s="18">
        <v>0.6284765108372341</v>
      </c>
      <c r="AS1196" s="18">
        <v>0.62653645551691817</v>
      </c>
      <c r="AT1196" s="18">
        <v>0.6246149399417088</v>
      </c>
      <c r="AU1196" s="18">
        <v>0.50345323141529275</v>
      </c>
      <c r="AV1196" s="18">
        <v>0.56229719107060938</v>
      </c>
      <c r="AW1196" s="18">
        <v>0.59682801907653793</v>
      </c>
    </row>
    <row r="1197" spans="2:49" x14ac:dyDescent="0.35">
      <c r="B1197" s="17" t="s">
        <v>426</v>
      </c>
      <c r="C1197" s="18">
        <v>5.9694289661256852E-2</v>
      </c>
      <c r="D1197" s="18">
        <v>7.7764058205651743E-2</v>
      </c>
      <c r="E1197" s="18">
        <v>8.9985873640455599E-2</v>
      </c>
      <c r="F1197" s="18">
        <v>8.9690822764191325E-2</v>
      </c>
      <c r="G1197" s="18">
        <v>6.5021726729252827E-2</v>
      </c>
      <c r="H1197" s="18">
        <v>4.1759196555093407E-2</v>
      </c>
      <c r="I1197" s="18">
        <v>1.7461927003705271E-2</v>
      </c>
      <c r="K1197" s="18">
        <v>5.9098662296291508E-2</v>
      </c>
      <c r="L1197" s="18">
        <v>6.0569658023985687E-2</v>
      </c>
      <c r="N1197" s="18">
        <v>5.0841110012931318E-2</v>
      </c>
      <c r="O1197" s="18">
        <v>7.4608313532409695E-2</v>
      </c>
      <c r="P1197" s="18">
        <v>5.2965797241496561E-2</v>
      </c>
      <c r="Q1197" s="18">
        <v>5.2951471109948307E-2</v>
      </c>
      <c r="R1197" s="18">
        <v>7.3881674802175987E-2</v>
      </c>
      <c r="S1197" s="18">
        <v>6.6979271556522391E-2</v>
      </c>
      <c r="T1197" s="18">
        <v>4.9363963740520232E-2</v>
      </c>
      <c r="V1197" s="18">
        <v>3.6763038835307543E-2</v>
      </c>
      <c r="W1197" s="18">
        <v>7.8585833604980726E-2</v>
      </c>
      <c r="X1197" s="18">
        <v>6.9050515954607206E-2</v>
      </c>
      <c r="Y1197" s="18">
        <v>0.13699057022980199</v>
      </c>
      <c r="Z1197" s="18">
        <v>7.6040784178493151E-2</v>
      </c>
      <c r="AA1197" s="18">
        <v>4.6826501166463308E-2</v>
      </c>
      <c r="AB1197" s="18">
        <v>5.4379267472076567E-2</v>
      </c>
      <c r="AC1197" s="18">
        <v>2.428133116200323E-2</v>
      </c>
      <c r="AD1197" s="18">
        <v>6.7717945607320501E-2</v>
      </c>
      <c r="AF1197" s="18">
        <v>4.3125507592388548E-2</v>
      </c>
      <c r="AG1197" s="18">
        <v>7.3215754155934606E-2</v>
      </c>
      <c r="AH1197" s="18">
        <v>8.4531628925655952E-2</v>
      </c>
      <c r="AI1197" s="18">
        <v>4.4239807398679713E-2</v>
      </c>
      <c r="AJ1197" s="18">
        <v>5.4495514489278439E-2</v>
      </c>
      <c r="AK1197" s="18">
        <v>4.4328660023920968E-2</v>
      </c>
      <c r="AL1197" s="18">
        <v>6.6050105946375171E-2</v>
      </c>
      <c r="AM1197" s="18">
        <v>5.3813798027938863E-2</v>
      </c>
      <c r="AO1197" s="18">
        <v>4.9743756512144473E-2</v>
      </c>
      <c r="AP1197" s="18">
        <v>6.9625098467804195E-2</v>
      </c>
      <c r="AQ1197" s="18">
        <v>9.8147673325820417E-2</v>
      </c>
      <c r="AR1197" s="18">
        <v>0.100660212966177</v>
      </c>
      <c r="AS1197" s="18">
        <v>5.3121900915082829E-2</v>
      </c>
      <c r="AT1197" s="18">
        <v>2.481753672937698E-2</v>
      </c>
      <c r="AU1197" s="18">
        <v>3.7161706190725251E-2</v>
      </c>
      <c r="AV1197" s="18">
        <v>1.128632502599756E-2</v>
      </c>
      <c r="AW1197" s="18">
        <v>4.6680147615789522E-2</v>
      </c>
    </row>
    <row r="1198" spans="2:49" x14ac:dyDescent="0.35">
      <c r="B1198" s="17" t="s">
        <v>394</v>
      </c>
      <c r="C1198" s="18">
        <v>0.16017655309110879</v>
      </c>
      <c r="D1198" s="18">
        <v>0.21703030287744129</v>
      </c>
      <c r="E1198" s="18">
        <v>0.20283577203568551</v>
      </c>
      <c r="F1198" s="18">
        <v>0.17966722406159119</v>
      </c>
      <c r="G1198" s="18">
        <v>0.15294386850267311</v>
      </c>
      <c r="H1198" s="18">
        <v>0.1202426026501015</v>
      </c>
      <c r="I1198" s="18">
        <v>0.122473657362836</v>
      </c>
      <c r="K1198" s="18">
        <v>0.17807150634723379</v>
      </c>
      <c r="L1198" s="18">
        <v>0.14422494992495549</v>
      </c>
      <c r="N1198" s="18">
        <v>0.1355752468446759</v>
      </c>
      <c r="O1198" s="18">
        <v>0.15019089143755709</v>
      </c>
      <c r="P1198" s="18">
        <v>0.114836875745117</v>
      </c>
      <c r="Q1198" s="18">
        <v>0.18581404078252281</v>
      </c>
      <c r="R1198" s="18">
        <v>0.20491581819539181</v>
      </c>
      <c r="S1198" s="18">
        <v>0.33046918682387533</v>
      </c>
      <c r="T1198" s="18">
        <v>0.13740512931490051</v>
      </c>
      <c r="V1198" s="18">
        <v>0.1585063819931779</v>
      </c>
      <c r="W1198" s="18">
        <v>0.17913282668100899</v>
      </c>
      <c r="X1198" s="18">
        <v>0.17701371028625429</v>
      </c>
      <c r="Y1198" s="18">
        <v>0.14642428441250591</v>
      </c>
      <c r="Z1198" s="18">
        <v>0.16574876605163211</v>
      </c>
      <c r="AA1198" s="18">
        <v>0.1158907818878363</v>
      </c>
      <c r="AB1198" s="18">
        <v>0.1383198884254751</v>
      </c>
      <c r="AC1198" s="18">
        <v>0.1037588240490796</v>
      </c>
      <c r="AD1198" s="18">
        <v>0.19730882466499139</v>
      </c>
      <c r="AF1198" s="18">
        <v>0.17277628476994131</v>
      </c>
      <c r="AG1198" s="18">
        <v>0.1835805594521184</v>
      </c>
      <c r="AH1198" s="18">
        <v>0.1694487918548449</v>
      </c>
      <c r="AI1198" s="18">
        <v>0.1611456113313765</v>
      </c>
      <c r="AJ1198" s="18">
        <v>0.16693092978555671</v>
      </c>
      <c r="AK1198" s="18">
        <v>4.2864182361958152E-2</v>
      </c>
      <c r="AL1198" s="18">
        <v>0.13112041876439909</v>
      </c>
      <c r="AM1198" s="18">
        <v>0.11987441004172859</v>
      </c>
      <c r="AO1198" s="18">
        <v>0.18369566547279101</v>
      </c>
      <c r="AP1198" s="18">
        <v>0.19654510281216719</v>
      </c>
      <c r="AQ1198" s="18">
        <v>0.1861460438054269</v>
      </c>
      <c r="AR1198" s="18">
        <v>0.14952231466336069</v>
      </c>
      <c r="AS1198" s="18">
        <v>0.1532153060759732</v>
      </c>
      <c r="AT1198" s="18">
        <v>3.1016801623007361E-2</v>
      </c>
      <c r="AU1198" s="18">
        <v>8.2149214092367778E-2</v>
      </c>
      <c r="AV1198" s="18">
        <v>0.10149460605576061</v>
      </c>
      <c r="AW1198" s="18">
        <v>0.14221540851400721</v>
      </c>
    </row>
    <row r="1199" spans="2:49" x14ac:dyDescent="0.35">
      <c r="B1199" s="17" t="s">
        <v>45</v>
      </c>
      <c r="C1199" s="18">
        <v>5.2552874908952378E-2</v>
      </c>
      <c r="D1199" s="18">
        <v>5.2438800241906162E-2</v>
      </c>
      <c r="E1199" s="18">
        <v>4.4080078024697537E-2</v>
      </c>
      <c r="F1199" s="18">
        <v>5.7293160619185393E-2</v>
      </c>
      <c r="G1199" s="18">
        <v>4.7189264129019533E-2</v>
      </c>
      <c r="H1199" s="18">
        <v>8.1789402215663429E-2</v>
      </c>
      <c r="I1199" s="18">
        <v>3.890904127110912E-2</v>
      </c>
      <c r="K1199" s="18">
        <v>4.7111153346819569E-2</v>
      </c>
      <c r="L1199" s="18">
        <v>5.6504034999282783E-2</v>
      </c>
      <c r="N1199" s="18">
        <v>5.1289136077413387E-2</v>
      </c>
      <c r="O1199" s="18">
        <v>4.3904839400015293E-2</v>
      </c>
      <c r="P1199" s="18">
        <v>3.1762963942383773E-2</v>
      </c>
      <c r="Q1199" s="18">
        <v>5.1102516909981542E-2</v>
      </c>
      <c r="R1199" s="18">
        <v>7.8520468576779398E-2</v>
      </c>
      <c r="S1199" s="18">
        <v>0</v>
      </c>
      <c r="T1199" s="18">
        <v>0.13576813596366921</v>
      </c>
      <c r="V1199" s="18">
        <v>4.9232543796451748E-2</v>
      </c>
      <c r="W1199" s="18">
        <v>4.3718900112379701E-2</v>
      </c>
      <c r="X1199" s="18">
        <v>5.4577474225366983E-2</v>
      </c>
      <c r="Y1199" s="18">
        <v>4.0174093441432038E-2</v>
      </c>
      <c r="Z1199" s="18">
        <v>2.4072284038230481E-2</v>
      </c>
      <c r="AA1199" s="18">
        <v>6.4140031896611674E-2</v>
      </c>
      <c r="AB1199" s="18">
        <v>6.6621765554219115E-2</v>
      </c>
      <c r="AC1199" s="18">
        <v>8.9527400290963302E-2</v>
      </c>
      <c r="AD1199" s="18">
        <v>5.3873284627454783E-2</v>
      </c>
      <c r="AF1199" s="18">
        <v>4.4205217723643553E-2</v>
      </c>
      <c r="AG1199" s="18">
        <v>4.8447912320766791E-2</v>
      </c>
      <c r="AH1199" s="18">
        <v>2.883878597848601E-2</v>
      </c>
      <c r="AI1199" s="18">
        <v>5.0744282205973067E-2</v>
      </c>
      <c r="AJ1199" s="18">
        <v>5.2366083753309353E-2</v>
      </c>
      <c r="AK1199" s="18">
        <v>6.8944639392799267E-2</v>
      </c>
      <c r="AL1199" s="18">
        <v>0.12341262622320801</v>
      </c>
      <c r="AM1199" s="18">
        <v>6.4922276984670763E-2</v>
      </c>
      <c r="AO1199" s="18">
        <v>3.9870284893623757E-2</v>
      </c>
      <c r="AP1199" s="18">
        <v>4.6931078975354222E-2</v>
      </c>
      <c r="AQ1199" s="18">
        <v>4.4059748099289871E-2</v>
      </c>
      <c r="AR1199" s="18">
        <v>5.1805051889752929E-2</v>
      </c>
      <c r="AS1199" s="18">
        <v>5.2145988292396687E-2</v>
      </c>
      <c r="AT1199" s="18">
        <v>5.6158704863307332E-2</v>
      </c>
      <c r="AU1199" s="18">
        <v>8.3659114081493346E-2</v>
      </c>
      <c r="AV1199" s="18">
        <v>7.8748542591595042E-2</v>
      </c>
      <c r="AW1199" s="18">
        <v>5.602535708073636E-2</v>
      </c>
    </row>
    <row r="1200" spans="2:49" x14ac:dyDescent="0.35">
      <c r="B1200" s="17" t="s">
        <v>80</v>
      </c>
      <c r="C1200" s="18">
        <v>0.13459326499842331</v>
      </c>
      <c r="D1200" s="18">
        <v>0.1060273870986617</v>
      </c>
      <c r="E1200" s="18">
        <v>0.1021984709737056</v>
      </c>
      <c r="F1200" s="18">
        <v>0.13628882758413019</v>
      </c>
      <c r="G1200" s="18">
        <v>0.12904997336790089</v>
      </c>
      <c r="H1200" s="18">
        <v>0.1366974747851821</v>
      </c>
      <c r="I1200" s="18">
        <v>0.1712679533819208</v>
      </c>
      <c r="K1200" s="18">
        <v>9.6190236121278042E-2</v>
      </c>
      <c r="L1200" s="18">
        <v>0.16946572878473809</v>
      </c>
      <c r="N1200" s="18">
        <v>0.16428870265507031</v>
      </c>
      <c r="O1200" s="18">
        <v>0.14110265953583931</v>
      </c>
      <c r="P1200" s="18">
        <v>0.14272878116590049</v>
      </c>
      <c r="Q1200" s="18">
        <v>9.1140852818432677E-2</v>
      </c>
      <c r="R1200" s="18">
        <v>7.7536131828125826E-2</v>
      </c>
      <c r="S1200" s="18">
        <v>0.105275555144662</v>
      </c>
      <c r="T1200" s="18">
        <v>0.33985365075189622</v>
      </c>
      <c r="V1200" s="18">
        <v>0.1099191875961973</v>
      </c>
      <c r="W1200" s="18">
        <v>0.10875765081000791</v>
      </c>
      <c r="X1200" s="18">
        <v>0.15783259765288021</v>
      </c>
      <c r="Y1200" s="18">
        <v>4.3425547150316601E-2</v>
      </c>
      <c r="Z1200" s="18">
        <v>0.17131701840592969</v>
      </c>
      <c r="AA1200" s="18">
        <v>0.20942586932063781</v>
      </c>
      <c r="AB1200" s="18">
        <v>0.18184953647251459</v>
      </c>
      <c r="AC1200" s="18">
        <v>0.3274786779417081</v>
      </c>
      <c r="AD1200" s="18">
        <v>9.7452308059806425E-2</v>
      </c>
      <c r="AF1200" s="18">
        <v>0.113928329682776</v>
      </c>
      <c r="AG1200" s="18">
        <v>9.6833576945283648E-2</v>
      </c>
      <c r="AH1200" s="18">
        <v>0.1163483568481946</v>
      </c>
      <c r="AI1200" s="18">
        <v>0.10966569002333409</v>
      </c>
      <c r="AJ1200" s="18">
        <v>0.11843788119147471</v>
      </c>
      <c r="AK1200" s="18">
        <v>0.2311299176833467</v>
      </c>
      <c r="AL1200" s="18">
        <v>0.42245045663087072</v>
      </c>
      <c r="AM1200" s="18">
        <v>0.1959401133807076</v>
      </c>
      <c r="AO1200" s="18">
        <v>0.12661543601102129</v>
      </c>
      <c r="AP1200" s="18">
        <v>0.10411784815014009</v>
      </c>
      <c r="AQ1200" s="18">
        <v>0.1037143110207172</v>
      </c>
      <c r="AR1200" s="18">
        <v>6.9535909643475211E-2</v>
      </c>
      <c r="AS1200" s="18">
        <v>0.1149803491996292</v>
      </c>
      <c r="AT1200" s="18">
        <v>0.26339201684259977</v>
      </c>
      <c r="AU1200" s="18">
        <v>0.29357673422012109</v>
      </c>
      <c r="AV1200" s="18">
        <v>0.2461733352560373</v>
      </c>
      <c r="AW1200" s="18">
        <v>0.15825106771292871</v>
      </c>
    </row>
    <row r="1202" spans="2:49" ht="29" x14ac:dyDescent="0.35">
      <c r="B1202" s="14" t="s">
        <v>115</v>
      </c>
    </row>
    <row r="1203" spans="2:49" x14ac:dyDescent="0.35">
      <c r="B1203" s="15" t="s">
        <v>18</v>
      </c>
    </row>
    <row r="1204" spans="2:49" x14ac:dyDescent="0.35">
      <c r="B1204" s="11" t="s">
        <v>59</v>
      </c>
      <c r="C1204" s="16">
        <v>2028</v>
      </c>
      <c r="D1204" s="16">
        <v>248</v>
      </c>
      <c r="E1204" s="16">
        <v>354</v>
      </c>
      <c r="F1204" s="16">
        <v>365</v>
      </c>
      <c r="G1204" s="16">
        <v>348</v>
      </c>
      <c r="H1204" s="16">
        <v>295</v>
      </c>
      <c r="I1204" s="16">
        <v>418</v>
      </c>
      <c r="K1204" s="16">
        <v>1004</v>
      </c>
      <c r="L1204" s="16">
        <v>1018</v>
      </c>
      <c r="N1204" s="16">
        <v>515</v>
      </c>
      <c r="O1204" s="16">
        <v>455</v>
      </c>
      <c r="P1204" s="16">
        <v>200</v>
      </c>
      <c r="Q1204" s="16">
        <v>507</v>
      </c>
      <c r="R1204" s="16">
        <v>238</v>
      </c>
      <c r="S1204" s="16">
        <v>44</v>
      </c>
      <c r="T1204" s="16">
        <v>69</v>
      </c>
      <c r="V1204" s="16">
        <v>565</v>
      </c>
      <c r="W1204" s="16">
        <v>604</v>
      </c>
      <c r="X1204" s="16">
        <v>114</v>
      </c>
      <c r="Y1204" s="16">
        <v>70</v>
      </c>
      <c r="Z1204" s="16">
        <v>36</v>
      </c>
      <c r="AA1204" s="16">
        <v>44</v>
      </c>
      <c r="AB1204" s="16">
        <v>442</v>
      </c>
      <c r="AC1204" s="16">
        <v>63</v>
      </c>
      <c r="AD1204" s="16">
        <v>90</v>
      </c>
      <c r="AF1204" s="16">
        <v>336</v>
      </c>
      <c r="AG1204" s="16">
        <v>677</v>
      </c>
      <c r="AH1204" s="16">
        <v>121</v>
      </c>
      <c r="AI1204" s="16">
        <v>125</v>
      </c>
      <c r="AJ1204" s="16">
        <v>261</v>
      </c>
      <c r="AK1204" s="16">
        <v>43</v>
      </c>
      <c r="AL1204" s="16">
        <v>45</v>
      </c>
      <c r="AM1204" s="16">
        <v>420</v>
      </c>
      <c r="AO1204" s="16">
        <v>312</v>
      </c>
      <c r="AP1204" s="16">
        <v>557</v>
      </c>
      <c r="AQ1204" s="16">
        <v>134</v>
      </c>
      <c r="AR1204" s="16">
        <v>212</v>
      </c>
      <c r="AS1204" s="16">
        <v>419</v>
      </c>
      <c r="AT1204" s="16">
        <v>33</v>
      </c>
      <c r="AU1204" s="16">
        <v>137</v>
      </c>
      <c r="AV1204" s="16">
        <v>147</v>
      </c>
      <c r="AW1204" s="16">
        <v>77</v>
      </c>
    </row>
    <row r="1205" spans="2:49" x14ac:dyDescent="0.35">
      <c r="B1205" s="12" t="s">
        <v>60</v>
      </c>
      <c r="C1205" s="16">
        <v>2032</v>
      </c>
      <c r="D1205" s="16">
        <v>215</v>
      </c>
      <c r="E1205" s="16">
        <v>345</v>
      </c>
      <c r="F1205" s="16">
        <v>345</v>
      </c>
      <c r="G1205" s="16">
        <v>314</v>
      </c>
      <c r="H1205" s="16">
        <v>328</v>
      </c>
      <c r="I1205" s="16">
        <v>485</v>
      </c>
      <c r="K1205" s="16">
        <v>981</v>
      </c>
      <c r="L1205" s="16">
        <v>1045</v>
      </c>
      <c r="N1205" s="16">
        <v>540</v>
      </c>
      <c r="O1205" s="16">
        <v>458</v>
      </c>
      <c r="P1205" s="16">
        <v>208</v>
      </c>
      <c r="Q1205" s="16">
        <v>495</v>
      </c>
      <c r="R1205" s="16">
        <v>222</v>
      </c>
      <c r="S1205" s="16">
        <v>37</v>
      </c>
      <c r="T1205" s="16">
        <v>71</v>
      </c>
      <c r="V1205" s="16">
        <v>598</v>
      </c>
      <c r="W1205" s="16">
        <v>590</v>
      </c>
      <c r="X1205" s="16">
        <v>115</v>
      </c>
      <c r="Y1205" s="16">
        <v>67</v>
      </c>
      <c r="Z1205" s="16">
        <v>39</v>
      </c>
      <c r="AA1205" s="16">
        <v>44</v>
      </c>
      <c r="AB1205" s="16">
        <v>427</v>
      </c>
      <c r="AC1205" s="16">
        <v>61</v>
      </c>
      <c r="AD1205" s="16">
        <v>90</v>
      </c>
      <c r="AF1205" s="16">
        <v>355</v>
      </c>
      <c r="AG1205" s="16">
        <v>660</v>
      </c>
      <c r="AH1205" s="16">
        <v>123</v>
      </c>
      <c r="AI1205" s="16">
        <v>120</v>
      </c>
      <c r="AJ1205" s="16">
        <v>274</v>
      </c>
      <c r="AK1205" s="16">
        <v>44</v>
      </c>
      <c r="AL1205" s="16">
        <v>43</v>
      </c>
      <c r="AM1205" s="16">
        <v>413</v>
      </c>
      <c r="AO1205" s="16">
        <v>321</v>
      </c>
      <c r="AP1205" s="16">
        <v>538</v>
      </c>
      <c r="AQ1205" s="16">
        <v>134</v>
      </c>
      <c r="AR1205" s="16">
        <v>200</v>
      </c>
      <c r="AS1205" s="16">
        <v>442</v>
      </c>
      <c r="AT1205" s="16">
        <v>36</v>
      </c>
      <c r="AU1205" s="16">
        <v>136</v>
      </c>
      <c r="AV1205" s="16">
        <v>151</v>
      </c>
      <c r="AW1205" s="16">
        <v>75</v>
      </c>
    </row>
    <row r="1206" spans="2:49" ht="116" x14ac:dyDescent="0.35">
      <c r="B1206" s="17" t="s">
        <v>431</v>
      </c>
      <c r="C1206" s="18">
        <v>0.56417473766168946</v>
      </c>
      <c r="D1206" s="18">
        <v>0.46770074993825311</v>
      </c>
      <c r="E1206" s="18">
        <v>0.50853434774430584</v>
      </c>
      <c r="F1206" s="18">
        <v>0.49781625850366912</v>
      </c>
      <c r="G1206" s="18">
        <v>0.57723062893216814</v>
      </c>
      <c r="H1206" s="18">
        <v>0.57811471076592713</v>
      </c>
      <c r="I1206" s="18">
        <v>0.67592859498831837</v>
      </c>
      <c r="K1206" s="18">
        <v>0.55003040947057336</v>
      </c>
      <c r="L1206" s="18">
        <v>0.57940953027887399</v>
      </c>
      <c r="N1206" s="18">
        <v>0.53038845637979326</v>
      </c>
      <c r="O1206" s="18">
        <v>0.53683566662664006</v>
      </c>
      <c r="P1206" s="18">
        <v>0.61434520469494902</v>
      </c>
      <c r="Q1206" s="18">
        <v>0.62132294781500907</v>
      </c>
      <c r="R1206" s="18">
        <v>0.60374706070381357</v>
      </c>
      <c r="S1206" s="18">
        <v>0.55950791669935152</v>
      </c>
      <c r="T1206" s="18">
        <v>0.33021915008311981</v>
      </c>
      <c r="V1206" s="18">
        <v>0.68942966013711793</v>
      </c>
      <c r="W1206" s="18">
        <v>0.54491743674892235</v>
      </c>
      <c r="X1206" s="18">
        <v>0.50022579171936832</v>
      </c>
      <c r="Y1206" s="18">
        <v>0.50157327892547721</v>
      </c>
      <c r="Z1206" s="18">
        <v>0.55023221703399183</v>
      </c>
      <c r="AA1206" s="18">
        <v>0.54687624592878215</v>
      </c>
      <c r="AB1206" s="18">
        <v>0.47494388659721481</v>
      </c>
      <c r="AC1206" s="18">
        <v>0.41652535350056519</v>
      </c>
      <c r="AD1206" s="18">
        <v>0.52399586526461972</v>
      </c>
      <c r="AF1206" s="18">
        <v>0.67355583642206274</v>
      </c>
      <c r="AG1206" s="18">
        <v>0.56522173052106928</v>
      </c>
      <c r="AH1206" s="18">
        <v>0.56530181947710956</v>
      </c>
      <c r="AI1206" s="18">
        <v>0.52685617582474142</v>
      </c>
      <c r="AJ1206" s="18">
        <v>0.63720400031135604</v>
      </c>
      <c r="AK1206" s="18">
        <v>0.5253949205486137</v>
      </c>
      <c r="AL1206" s="18">
        <v>0.30270149378626088</v>
      </c>
      <c r="AM1206" s="18">
        <v>0.46166159512987281</v>
      </c>
      <c r="AO1206" s="18">
        <v>0.67491677918943804</v>
      </c>
      <c r="AP1206" s="18">
        <v>0.54453842567627764</v>
      </c>
      <c r="AQ1206" s="18">
        <v>0.55785005686918288</v>
      </c>
      <c r="AR1206" s="18">
        <v>0.47510866760244608</v>
      </c>
      <c r="AS1206" s="18">
        <v>0.6298243833372652</v>
      </c>
      <c r="AT1206" s="18">
        <v>0.63417853897802789</v>
      </c>
      <c r="AU1206" s="18">
        <v>0.40072378962799882</v>
      </c>
      <c r="AV1206" s="18">
        <v>0.44131150704458949</v>
      </c>
      <c r="AW1206" s="18">
        <v>0.60239708007648907</v>
      </c>
    </row>
    <row r="1207" spans="2:49" ht="72.5" x14ac:dyDescent="0.35">
      <c r="B1207" s="17" t="s">
        <v>432</v>
      </c>
      <c r="C1207" s="18">
        <v>0.25164612538236381</v>
      </c>
      <c r="D1207" s="18">
        <v>0.37114642848623092</v>
      </c>
      <c r="E1207" s="18">
        <v>0.33698115613281548</v>
      </c>
      <c r="F1207" s="18">
        <v>0.31644646017182121</v>
      </c>
      <c r="G1207" s="18">
        <v>0.22029728839401991</v>
      </c>
      <c r="H1207" s="18">
        <v>0.20333142344536159</v>
      </c>
      <c r="I1207" s="18">
        <v>0.14480543082556521</v>
      </c>
      <c r="K1207" s="18">
        <v>0.29507812743393969</v>
      </c>
      <c r="L1207" s="18">
        <v>0.20983384052299969</v>
      </c>
      <c r="N1207" s="18">
        <v>0.2481594643920837</v>
      </c>
      <c r="O1207" s="18">
        <v>0.26955006592430281</v>
      </c>
      <c r="P1207" s="18">
        <v>0.21580067994280161</v>
      </c>
      <c r="Q1207" s="18">
        <v>0.23883743710211741</v>
      </c>
      <c r="R1207" s="18">
        <v>0.27207159705970629</v>
      </c>
      <c r="S1207" s="18">
        <v>0.2860936588069441</v>
      </c>
      <c r="T1207" s="18">
        <v>0.27534618679595491</v>
      </c>
      <c r="V1207" s="18">
        <v>0.1965310379045565</v>
      </c>
      <c r="W1207" s="18">
        <v>0.30083059739476781</v>
      </c>
      <c r="X1207" s="18">
        <v>0.24777847418494711</v>
      </c>
      <c r="Y1207" s="18">
        <v>0.35278460398622169</v>
      </c>
      <c r="Z1207" s="18">
        <v>0.22923136699685201</v>
      </c>
      <c r="AA1207" s="18">
        <v>0.24885385953007469</v>
      </c>
      <c r="AB1207" s="18">
        <v>0.26300097408502482</v>
      </c>
      <c r="AC1207" s="18">
        <v>0.1344922836822719</v>
      </c>
      <c r="AD1207" s="18">
        <v>0.26279811435637818</v>
      </c>
      <c r="AF1207" s="18">
        <v>0.19700183333925081</v>
      </c>
      <c r="AG1207" s="18">
        <v>0.28942520469293392</v>
      </c>
      <c r="AH1207" s="18">
        <v>0.23721241312832289</v>
      </c>
      <c r="AI1207" s="18">
        <v>0.30535725075999498</v>
      </c>
      <c r="AJ1207" s="18">
        <v>0.2170921514610922</v>
      </c>
      <c r="AK1207" s="18">
        <v>0.2350617005296978</v>
      </c>
      <c r="AL1207" s="18">
        <v>0.17349687650720219</v>
      </c>
      <c r="AM1207" s="18">
        <v>0.25986705007378158</v>
      </c>
      <c r="AO1207" s="18">
        <v>0.21078593818026559</v>
      </c>
      <c r="AP1207" s="18">
        <v>0.31550326006152118</v>
      </c>
      <c r="AQ1207" s="18">
        <v>0.28489964437449361</v>
      </c>
      <c r="AR1207" s="18">
        <v>0.32028927457686779</v>
      </c>
      <c r="AS1207" s="18">
        <v>0.22395237697935799</v>
      </c>
      <c r="AT1207" s="18">
        <v>0.1581800778021854</v>
      </c>
      <c r="AU1207" s="18">
        <v>0.218815155168533</v>
      </c>
      <c r="AV1207" s="18">
        <v>0.1664029130647047</v>
      </c>
      <c r="AW1207" s="18">
        <v>0.1642436972458888</v>
      </c>
    </row>
    <row r="1208" spans="2:49" x14ac:dyDescent="0.35">
      <c r="B1208" s="17" t="s">
        <v>80</v>
      </c>
      <c r="C1208" s="18">
        <v>0.1841791369559469</v>
      </c>
      <c r="D1208" s="18">
        <v>0.16115282157551611</v>
      </c>
      <c r="E1208" s="18">
        <v>0.15448449612287851</v>
      </c>
      <c r="F1208" s="18">
        <v>0.18573728132450959</v>
      </c>
      <c r="G1208" s="18">
        <v>0.202472082673812</v>
      </c>
      <c r="H1208" s="18">
        <v>0.218553865788711</v>
      </c>
      <c r="I1208" s="18">
        <v>0.17926597418611651</v>
      </c>
      <c r="K1208" s="18">
        <v>0.15489146309548679</v>
      </c>
      <c r="L1208" s="18">
        <v>0.21075662919812629</v>
      </c>
      <c r="N1208" s="18">
        <v>0.22145207922812299</v>
      </c>
      <c r="O1208" s="18">
        <v>0.19361426744905699</v>
      </c>
      <c r="P1208" s="18">
        <v>0.16985411536224909</v>
      </c>
      <c r="Q1208" s="18">
        <v>0.1398396150828734</v>
      </c>
      <c r="R1208" s="18">
        <v>0.1241813422364801</v>
      </c>
      <c r="S1208" s="18">
        <v>0.15439842449370431</v>
      </c>
      <c r="T1208" s="18">
        <v>0.39443466312092529</v>
      </c>
      <c r="V1208" s="18">
        <v>0.1140393019583254</v>
      </c>
      <c r="W1208" s="18">
        <v>0.15425196585631001</v>
      </c>
      <c r="X1208" s="18">
        <v>0.25199573409568471</v>
      </c>
      <c r="Y1208" s="18">
        <v>0.14564211708830119</v>
      </c>
      <c r="Z1208" s="18">
        <v>0.22053641596915621</v>
      </c>
      <c r="AA1208" s="18">
        <v>0.2042698945411433</v>
      </c>
      <c r="AB1208" s="18">
        <v>0.26205513931776059</v>
      </c>
      <c r="AC1208" s="18">
        <v>0.44898236281716269</v>
      </c>
      <c r="AD1208" s="18">
        <v>0.21320602037900191</v>
      </c>
      <c r="AF1208" s="18">
        <v>0.12944233023868659</v>
      </c>
      <c r="AG1208" s="18">
        <v>0.14535306478599699</v>
      </c>
      <c r="AH1208" s="18">
        <v>0.19748576739456761</v>
      </c>
      <c r="AI1208" s="18">
        <v>0.16778657341526351</v>
      </c>
      <c r="AJ1208" s="18">
        <v>0.14570384822755181</v>
      </c>
      <c r="AK1208" s="18">
        <v>0.2395433789216885</v>
      </c>
      <c r="AL1208" s="18">
        <v>0.52380162970653688</v>
      </c>
      <c r="AM1208" s="18">
        <v>0.27847135479634572</v>
      </c>
      <c r="AO1208" s="18">
        <v>0.1142972826302965</v>
      </c>
      <c r="AP1208" s="18">
        <v>0.13995831426220121</v>
      </c>
      <c r="AQ1208" s="18">
        <v>0.15725029875632371</v>
      </c>
      <c r="AR1208" s="18">
        <v>0.20460205782068619</v>
      </c>
      <c r="AS1208" s="18">
        <v>0.146223239683377</v>
      </c>
      <c r="AT1208" s="18">
        <v>0.20764138321978681</v>
      </c>
      <c r="AU1208" s="18">
        <v>0.38046105520346812</v>
      </c>
      <c r="AV1208" s="18">
        <v>0.39228557989070573</v>
      </c>
      <c r="AW1208" s="18">
        <v>0.23335922267762191</v>
      </c>
    </row>
    <row r="1210" spans="2:49" ht="43.5" x14ac:dyDescent="0.35">
      <c r="B1210" s="14" t="s">
        <v>433</v>
      </c>
    </row>
    <row r="1211" spans="2:49" x14ac:dyDescent="0.35">
      <c r="B1211" s="15" t="s">
        <v>18</v>
      </c>
    </row>
    <row r="1212" spans="2:49" x14ac:dyDescent="0.35">
      <c r="B1212" s="11" t="s">
        <v>59</v>
      </c>
      <c r="C1212" s="16">
        <v>2028</v>
      </c>
      <c r="D1212" s="16">
        <v>248</v>
      </c>
      <c r="E1212" s="16">
        <v>354</v>
      </c>
      <c r="F1212" s="16">
        <v>365</v>
      </c>
      <c r="G1212" s="16">
        <v>348</v>
      </c>
      <c r="H1212" s="16">
        <v>295</v>
      </c>
      <c r="I1212" s="16">
        <v>418</v>
      </c>
      <c r="K1212" s="16">
        <v>1004</v>
      </c>
      <c r="L1212" s="16">
        <v>1018</v>
      </c>
      <c r="N1212" s="16">
        <v>515</v>
      </c>
      <c r="O1212" s="16">
        <v>455</v>
      </c>
      <c r="P1212" s="16">
        <v>200</v>
      </c>
      <c r="Q1212" s="16">
        <v>507</v>
      </c>
      <c r="R1212" s="16">
        <v>238</v>
      </c>
      <c r="S1212" s="16">
        <v>44</v>
      </c>
      <c r="T1212" s="16">
        <v>69</v>
      </c>
      <c r="V1212" s="16">
        <v>565</v>
      </c>
      <c r="W1212" s="16">
        <v>604</v>
      </c>
      <c r="X1212" s="16">
        <v>114</v>
      </c>
      <c r="Y1212" s="16">
        <v>70</v>
      </c>
      <c r="Z1212" s="16">
        <v>36</v>
      </c>
      <c r="AA1212" s="16">
        <v>44</v>
      </c>
      <c r="AB1212" s="16">
        <v>442</v>
      </c>
      <c r="AC1212" s="16">
        <v>63</v>
      </c>
      <c r="AD1212" s="16">
        <v>90</v>
      </c>
      <c r="AF1212" s="16">
        <v>336</v>
      </c>
      <c r="AG1212" s="16">
        <v>677</v>
      </c>
      <c r="AH1212" s="16">
        <v>121</v>
      </c>
      <c r="AI1212" s="16">
        <v>125</v>
      </c>
      <c r="AJ1212" s="16">
        <v>261</v>
      </c>
      <c r="AK1212" s="16">
        <v>43</v>
      </c>
      <c r="AL1212" s="16">
        <v>45</v>
      </c>
      <c r="AM1212" s="16">
        <v>420</v>
      </c>
      <c r="AO1212" s="16">
        <v>312</v>
      </c>
      <c r="AP1212" s="16">
        <v>557</v>
      </c>
      <c r="AQ1212" s="16">
        <v>134</v>
      </c>
      <c r="AR1212" s="16">
        <v>212</v>
      </c>
      <c r="AS1212" s="16">
        <v>419</v>
      </c>
      <c r="AT1212" s="16">
        <v>33</v>
      </c>
      <c r="AU1212" s="16">
        <v>137</v>
      </c>
      <c r="AV1212" s="16">
        <v>147</v>
      </c>
      <c r="AW1212" s="16">
        <v>77</v>
      </c>
    </row>
    <row r="1213" spans="2:49" x14ac:dyDescent="0.35">
      <c r="B1213" s="12" t="s">
        <v>60</v>
      </c>
      <c r="C1213" s="16">
        <v>2032</v>
      </c>
      <c r="D1213" s="16">
        <v>215</v>
      </c>
      <c r="E1213" s="16">
        <v>345</v>
      </c>
      <c r="F1213" s="16">
        <v>345</v>
      </c>
      <c r="G1213" s="16">
        <v>314</v>
      </c>
      <c r="H1213" s="16">
        <v>328</v>
      </c>
      <c r="I1213" s="16">
        <v>485</v>
      </c>
      <c r="K1213" s="16">
        <v>981</v>
      </c>
      <c r="L1213" s="16">
        <v>1045</v>
      </c>
      <c r="N1213" s="16">
        <v>540</v>
      </c>
      <c r="O1213" s="16">
        <v>458</v>
      </c>
      <c r="P1213" s="16">
        <v>208</v>
      </c>
      <c r="Q1213" s="16">
        <v>495</v>
      </c>
      <c r="R1213" s="16">
        <v>222</v>
      </c>
      <c r="S1213" s="16">
        <v>37</v>
      </c>
      <c r="T1213" s="16">
        <v>71</v>
      </c>
      <c r="V1213" s="16">
        <v>598</v>
      </c>
      <c r="W1213" s="16">
        <v>590</v>
      </c>
      <c r="X1213" s="16">
        <v>115</v>
      </c>
      <c r="Y1213" s="16">
        <v>67</v>
      </c>
      <c r="Z1213" s="16">
        <v>39</v>
      </c>
      <c r="AA1213" s="16">
        <v>44</v>
      </c>
      <c r="AB1213" s="16">
        <v>427</v>
      </c>
      <c r="AC1213" s="16">
        <v>61</v>
      </c>
      <c r="AD1213" s="16">
        <v>90</v>
      </c>
      <c r="AF1213" s="16">
        <v>355</v>
      </c>
      <c r="AG1213" s="16">
        <v>660</v>
      </c>
      <c r="AH1213" s="16">
        <v>123</v>
      </c>
      <c r="AI1213" s="16">
        <v>120</v>
      </c>
      <c r="AJ1213" s="16">
        <v>274</v>
      </c>
      <c r="AK1213" s="16">
        <v>44</v>
      </c>
      <c r="AL1213" s="16">
        <v>43</v>
      </c>
      <c r="AM1213" s="16">
        <v>413</v>
      </c>
      <c r="AO1213" s="16">
        <v>321</v>
      </c>
      <c r="AP1213" s="16">
        <v>538</v>
      </c>
      <c r="AQ1213" s="16">
        <v>134</v>
      </c>
      <c r="AR1213" s="16">
        <v>200</v>
      </c>
      <c r="AS1213" s="16">
        <v>442</v>
      </c>
      <c r="AT1213" s="16">
        <v>36</v>
      </c>
      <c r="AU1213" s="16">
        <v>136</v>
      </c>
      <c r="AV1213" s="16">
        <v>151</v>
      </c>
      <c r="AW1213" s="16">
        <v>75</v>
      </c>
    </row>
    <row r="1214" spans="2:49" ht="72.5" x14ac:dyDescent="0.35">
      <c r="B1214" s="17" t="s">
        <v>434</v>
      </c>
      <c r="C1214" s="18">
        <v>0.51606391774481042</v>
      </c>
      <c r="D1214" s="18">
        <v>0.41105068725423588</v>
      </c>
      <c r="E1214" s="18">
        <v>0.41964608920836433</v>
      </c>
      <c r="F1214" s="18">
        <v>0.46527617978496899</v>
      </c>
      <c r="G1214" s="18">
        <v>0.51265313789863876</v>
      </c>
      <c r="H1214" s="18">
        <v>0.5508978221887858</v>
      </c>
      <c r="I1214" s="18">
        <v>0.64602557319547516</v>
      </c>
      <c r="K1214" s="18">
        <v>0.50590506620695097</v>
      </c>
      <c r="L1214" s="18">
        <v>0.5266597071964666</v>
      </c>
      <c r="N1214" s="18">
        <v>0.51159265231180684</v>
      </c>
      <c r="O1214" s="18">
        <v>0.47207008867305322</v>
      </c>
      <c r="P1214" s="18">
        <v>0.58777161585961457</v>
      </c>
      <c r="Q1214" s="18">
        <v>0.52714037975757611</v>
      </c>
      <c r="R1214" s="18">
        <v>0.56555272981103599</v>
      </c>
      <c r="S1214" s="18">
        <v>0.51101139196137557</v>
      </c>
      <c r="T1214" s="18">
        <v>0.39406210356436921</v>
      </c>
      <c r="V1214" s="18">
        <v>0.61996845273951218</v>
      </c>
      <c r="W1214" s="18">
        <v>0.50715259931137224</v>
      </c>
      <c r="X1214" s="18">
        <v>0.42327113482886702</v>
      </c>
      <c r="Y1214" s="18">
        <v>0.46654300757368961</v>
      </c>
      <c r="Z1214" s="18">
        <v>0.52240320799028672</v>
      </c>
      <c r="AA1214" s="18">
        <v>0.45490552469188372</v>
      </c>
      <c r="AB1214" s="18">
        <v>0.44971993787688908</v>
      </c>
      <c r="AC1214" s="18">
        <v>0.3776850642299131</v>
      </c>
      <c r="AD1214" s="18">
        <v>0.47505291400387772</v>
      </c>
      <c r="AF1214" s="18">
        <v>0.6352634984355281</v>
      </c>
      <c r="AG1214" s="18">
        <v>0.50356784176983238</v>
      </c>
      <c r="AH1214" s="18">
        <v>0.50833934076331833</v>
      </c>
      <c r="AI1214" s="18">
        <v>0.45917706257344248</v>
      </c>
      <c r="AJ1214" s="18">
        <v>0.56659247237983679</v>
      </c>
      <c r="AK1214" s="18">
        <v>0.41102756808069052</v>
      </c>
      <c r="AL1214" s="18">
        <v>0.28733380112387258</v>
      </c>
      <c r="AM1214" s="18">
        <v>0.45363951539384922</v>
      </c>
      <c r="AO1214" s="18">
        <v>0.59376045918607034</v>
      </c>
      <c r="AP1214" s="18">
        <v>0.50287731444593142</v>
      </c>
      <c r="AQ1214" s="18">
        <v>0.54065207937274096</v>
      </c>
      <c r="AR1214" s="18">
        <v>0.45533861627810618</v>
      </c>
      <c r="AS1214" s="18">
        <v>0.57143859315174006</v>
      </c>
      <c r="AT1214" s="18">
        <v>0.53846749728004129</v>
      </c>
      <c r="AU1214" s="18">
        <v>0.39848522154214711</v>
      </c>
      <c r="AV1214" s="18">
        <v>0.39130231792847192</v>
      </c>
      <c r="AW1214" s="18">
        <v>0.52269369412343447</v>
      </c>
    </row>
    <row r="1215" spans="2:49" ht="72.5" x14ac:dyDescent="0.35">
      <c r="B1215" s="17" t="s">
        <v>435</v>
      </c>
      <c r="C1215" s="18">
        <v>0.27989665345942299</v>
      </c>
      <c r="D1215" s="18">
        <v>0.39842276857125508</v>
      </c>
      <c r="E1215" s="18">
        <v>0.40110774759510243</v>
      </c>
      <c r="F1215" s="18">
        <v>0.31745229990902107</v>
      </c>
      <c r="G1215" s="18">
        <v>0.2337388121224851</v>
      </c>
      <c r="H1215" s="18">
        <v>0.2339144733803008</v>
      </c>
      <c r="I1215" s="18">
        <v>0.1753762472687648</v>
      </c>
      <c r="K1215" s="18">
        <v>0.34164073231740189</v>
      </c>
      <c r="L1215" s="18">
        <v>0.22341304065928261</v>
      </c>
      <c r="N1215" s="18">
        <v>0.25626006372921872</v>
      </c>
      <c r="O1215" s="18">
        <v>0.30478136024852059</v>
      </c>
      <c r="P1215" s="18">
        <v>0.23622594325503629</v>
      </c>
      <c r="Q1215" s="18">
        <v>0.29703517293839771</v>
      </c>
      <c r="R1215" s="18">
        <v>0.30231560619154652</v>
      </c>
      <c r="S1215" s="18">
        <v>0.38340166839195461</v>
      </c>
      <c r="T1215" s="18">
        <v>0.18336770414250231</v>
      </c>
      <c r="V1215" s="18">
        <v>0.25547070319399873</v>
      </c>
      <c r="W1215" s="18">
        <v>0.3083810340206683</v>
      </c>
      <c r="X1215" s="18">
        <v>0.33887346241502869</v>
      </c>
      <c r="Y1215" s="18">
        <v>0.37155674776563757</v>
      </c>
      <c r="Z1215" s="18">
        <v>0.20056845756647479</v>
      </c>
      <c r="AA1215" s="18">
        <v>0.30769255716099692</v>
      </c>
      <c r="AB1215" s="18">
        <v>0.25219590115386897</v>
      </c>
      <c r="AC1215" s="18">
        <v>0.19442978384584969</v>
      </c>
      <c r="AD1215" s="18">
        <v>0.3229557011075066</v>
      </c>
      <c r="AF1215" s="18">
        <v>0.23452075287478361</v>
      </c>
      <c r="AG1215" s="18">
        <v>0.32954573300720791</v>
      </c>
      <c r="AH1215" s="18">
        <v>0.28998941194721539</v>
      </c>
      <c r="AI1215" s="18">
        <v>0.33973015001915258</v>
      </c>
      <c r="AJ1215" s="18">
        <v>0.27200366745743859</v>
      </c>
      <c r="AK1215" s="18">
        <v>0.26472363411506061</v>
      </c>
      <c r="AL1215" s="18">
        <v>0.153494901213416</v>
      </c>
      <c r="AM1215" s="18">
        <v>0.23923187003548449</v>
      </c>
      <c r="AO1215" s="18">
        <v>0.28362003790732182</v>
      </c>
      <c r="AP1215" s="18">
        <v>0.33864799775767013</v>
      </c>
      <c r="AQ1215" s="18">
        <v>0.30563313247309482</v>
      </c>
      <c r="AR1215" s="18">
        <v>0.32341469121514188</v>
      </c>
      <c r="AS1215" s="18">
        <v>0.26181062842946318</v>
      </c>
      <c r="AT1215" s="18">
        <v>0.16686676841020329</v>
      </c>
      <c r="AU1215" s="18">
        <v>0.18656164345384471</v>
      </c>
      <c r="AV1215" s="18">
        <v>0.17371196119730109</v>
      </c>
      <c r="AW1215" s="18">
        <v>0.22304880952623449</v>
      </c>
    </row>
    <row r="1216" spans="2:49" x14ac:dyDescent="0.35">
      <c r="B1216" s="17" t="s">
        <v>80</v>
      </c>
      <c r="C1216" s="18">
        <v>0.20403942879576659</v>
      </c>
      <c r="D1216" s="18">
        <v>0.19052654417450879</v>
      </c>
      <c r="E1216" s="18">
        <v>0.17924616319653319</v>
      </c>
      <c r="F1216" s="18">
        <v>0.21727152030600991</v>
      </c>
      <c r="G1216" s="18">
        <v>0.25360804997887632</v>
      </c>
      <c r="H1216" s="18">
        <v>0.21518770443091309</v>
      </c>
      <c r="I1216" s="18">
        <v>0.17859817953575999</v>
      </c>
      <c r="K1216" s="18">
        <v>0.15245420147564701</v>
      </c>
      <c r="L1216" s="18">
        <v>0.24992725214425079</v>
      </c>
      <c r="N1216" s="18">
        <v>0.23214728395897441</v>
      </c>
      <c r="O1216" s="18">
        <v>0.22314855107842621</v>
      </c>
      <c r="P1216" s="18">
        <v>0.176002440885349</v>
      </c>
      <c r="Q1216" s="18">
        <v>0.17582444730402619</v>
      </c>
      <c r="R1216" s="18">
        <v>0.1321316639974176</v>
      </c>
      <c r="S1216" s="18">
        <v>0.10558693964666981</v>
      </c>
      <c r="T1216" s="18">
        <v>0.42257019229312859</v>
      </c>
      <c r="V1216" s="18">
        <v>0.124560844066489</v>
      </c>
      <c r="W1216" s="18">
        <v>0.1844663666679596</v>
      </c>
      <c r="X1216" s="18">
        <v>0.2378554027561042</v>
      </c>
      <c r="Y1216" s="18">
        <v>0.1619002446606729</v>
      </c>
      <c r="Z1216" s="18">
        <v>0.27702833444323871</v>
      </c>
      <c r="AA1216" s="18">
        <v>0.23740191814711969</v>
      </c>
      <c r="AB1216" s="18">
        <v>0.29808416096924212</v>
      </c>
      <c r="AC1216" s="18">
        <v>0.42788515192423687</v>
      </c>
      <c r="AD1216" s="18">
        <v>0.20199138488861559</v>
      </c>
      <c r="AF1216" s="18">
        <v>0.13021574868968841</v>
      </c>
      <c r="AG1216" s="18">
        <v>0.16688642522295991</v>
      </c>
      <c r="AH1216" s="18">
        <v>0.201671247289466</v>
      </c>
      <c r="AI1216" s="18">
        <v>0.20109278740740499</v>
      </c>
      <c r="AJ1216" s="18">
        <v>0.16140386016272459</v>
      </c>
      <c r="AK1216" s="18">
        <v>0.32424879780424892</v>
      </c>
      <c r="AL1216" s="18">
        <v>0.55917129766271134</v>
      </c>
      <c r="AM1216" s="18">
        <v>0.30712861457066631</v>
      </c>
      <c r="AO1216" s="18">
        <v>0.122619502906608</v>
      </c>
      <c r="AP1216" s="18">
        <v>0.15847468779639859</v>
      </c>
      <c r="AQ1216" s="18">
        <v>0.1537147881541642</v>
      </c>
      <c r="AR1216" s="18">
        <v>0.22124669250675191</v>
      </c>
      <c r="AS1216" s="18">
        <v>0.16675077841879671</v>
      </c>
      <c r="AT1216" s="18">
        <v>0.29466573430975551</v>
      </c>
      <c r="AU1216" s="18">
        <v>0.41495313500400821</v>
      </c>
      <c r="AV1216" s="18">
        <v>0.43498572087422688</v>
      </c>
      <c r="AW1216" s="18">
        <v>0.25425749635033079</v>
      </c>
    </row>
    <row r="1218" spans="2:49" ht="43.5" x14ac:dyDescent="0.35">
      <c r="B1218" s="14" t="s">
        <v>433</v>
      </c>
    </row>
    <row r="1219" spans="2:49" x14ac:dyDescent="0.35">
      <c r="B1219" s="15" t="s">
        <v>18</v>
      </c>
    </row>
    <row r="1220" spans="2:49" x14ac:dyDescent="0.35">
      <c r="B1220" s="11" t="s">
        <v>59</v>
      </c>
      <c r="C1220" s="16">
        <v>2028</v>
      </c>
      <c r="D1220" s="16">
        <v>248</v>
      </c>
      <c r="E1220" s="16">
        <v>354</v>
      </c>
      <c r="F1220" s="16">
        <v>365</v>
      </c>
      <c r="G1220" s="16">
        <v>348</v>
      </c>
      <c r="H1220" s="16">
        <v>295</v>
      </c>
      <c r="I1220" s="16">
        <v>418</v>
      </c>
      <c r="K1220" s="16">
        <v>1004</v>
      </c>
      <c r="L1220" s="16">
        <v>1018</v>
      </c>
      <c r="N1220" s="16">
        <v>515</v>
      </c>
      <c r="O1220" s="16">
        <v>455</v>
      </c>
      <c r="P1220" s="16">
        <v>200</v>
      </c>
      <c r="Q1220" s="16">
        <v>507</v>
      </c>
      <c r="R1220" s="16">
        <v>238</v>
      </c>
      <c r="S1220" s="16">
        <v>44</v>
      </c>
      <c r="T1220" s="16">
        <v>69</v>
      </c>
      <c r="V1220" s="16">
        <v>565</v>
      </c>
      <c r="W1220" s="16">
        <v>604</v>
      </c>
      <c r="X1220" s="16">
        <v>114</v>
      </c>
      <c r="Y1220" s="16">
        <v>70</v>
      </c>
      <c r="Z1220" s="16">
        <v>36</v>
      </c>
      <c r="AA1220" s="16">
        <v>44</v>
      </c>
      <c r="AB1220" s="16">
        <v>442</v>
      </c>
      <c r="AC1220" s="16">
        <v>63</v>
      </c>
      <c r="AD1220" s="16">
        <v>90</v>
      </c>
      <c r="AF1220" s="16">
        <v>336</v>
      </c>
      <c r="AG1220" s="16">
        <v>677</v>
      </c>
      <c r="AH1220" s="16">
        <v>121</v>
      </c>
      <c r="AI1220" s="16">
        <v>125</v>
      </c>
      <c r="AJ1220" s="16">
        <v>261</v>
      </c>
      <c r="AK1220" s="16">
        <v>43</v>
      </c>
      <c r="AL1220" s="16">
        <v>45</v>
      </c>
      <c r="AM1220" s="16">
        <v>420</v>
      </c>
      <c r="AO1220" s="16">
        <v>312</v>
      </c>
      <c r="AP1220" s="16">
        <v>557</v>
      </c>
      <c r="AQ1220" s="16">
        <v>134</v>
      </c>
      <c r="AR1220" s="16">
        <v>212</v>
      </c>
      <c r="AS1220" s="16">
        <v>419</v>
      </c>
      <c r="AT1220" s="16">
        <v>33</v>
      </c>
      <c r="AU1220" s="16">
        <v>137</v>
      </c>
      <c r="AV1220" s="16">
        <v>147</v>
      </c>
      <c r="AW1220" s="16">
        <v>77</v>
      </c>
    </row>
    <row r="1221" spans="2:49" x14ac:dyDescent="0.35">
      <c r="B1221" s="12" t="s">
        <v>60</v>
      </c>
      <c r="C1221" s="16">
        <v>2032</v>
      </c>
      <c r="D1221" s="16">
        <v>215</v>
      </c>
      <c r="E1221" s="16">
        <v>345</v>
      </c>
      <c r="F1221" s="16">
        <v>345</v>
      </c>
      <c r="G1221" s="16">
        <v>314</v>
      </c>
      <c r="H1221" s="16">
        <v>328</v>
      </c>
      <c r="I1221" s="16">
        <v>485</v>
      </c>
      <c r="K1221" s="16">
        <v>981</v>
      </c>
      <c r="L1221" s="16">
        <v>1045</v>
      </c>
      <c r="N1221" s="16">
        <v>540</v>
      </c>
      <c r="O1221" s="16">
        <v>458</v>
      </c>
      <c r="P1221" s="16">
        <v>208</v>
      </c>
      <c r="Q1221" s="16">
        <v>495</v>
      </c>
      <c r="R1221" s="16">
        <v>222</v>
      </c>
      <c r="S1221" s="16">
        <v>37</v>
      </c>
      <c r="T1221" s="16">
        <v>71</v>
      </c>
      <c r="V1221" s="16">
        <v>598</v>
      </c>
      <c r="W1221" s="16">
        <v>590</v>
      </c>
      <c r="X1221" s="16">
        <v>115</v>
      </c>
      <c r="Y1221" s="16">
        <v>67</v>
      </c>
      <c r="Z1221" s="16">
        <v>39</v>
      </c>
      <c r="AA1221" s="16">
        <v>44</v>
      </c>
      <c r="AB1221" s="16">
        <v>427</v>
      </c>
      <c r="AC1221" s="16">
        <v>61</v>
      </c>
      <c r="AD1221" s="16">
        <v>90</v>
      </c>
      <c r="AF1221" s="16">
        <v>355</v>
      </c>
      <c r="AG1221" s="16">
        <v>660</v>
      </c>
      <c r="AH1221" s="16">
        <v>123</v>
      </c>
      <c r="AI1221" s="16">
        <v>120</v>
      </c>
      <c r="AJ1221" s="16">
        <v>274</v>
      </c>
      <c r="AK1221" s="16">
        <v>44</v>
      </c>
      <c r="AL1221" s="16">
        <v>43</v>
      </c>
      <c r="AM1221" s="16">
        <v>413</v>
      </c>
      <c r="AO1221" s="16">
        <v>321</v>
      </c>
      <c r="AP1221" s="16">
        <v>538</v>
      </c>
      <c r="AQ1221" s="16">
        <v>134</v>
      </c>
      <c r="AR1221" s="16">
        <v>200</v>
      </c>
      <c r="AS1221" s="16">
        <v>442</v>
      </c>
      <c r="AT1221" s="16">
        <v>36</v>
      </c>
      <c r="AU1221" s="16">
        <v>136</v>
      </c>
      <c r="AV1221" s="16">
        <v>151</v>
      </c>
      <c r="AW1221" s="16">
        <v>75</v>
      </c>
    </row>
    <row r="1222" spans="2:49" ht="72.5" x14ac:dyDescent="0.35">
      <c r="B1222" s="17" t="s">
        <v>436</v>
      </c>
      <c r="C1222" s="18">
        <v>0.53088327541971581</v>
      </c>
      <c r="D1222" s="18">
        <v>0.45659219069090501</v>
      </c>
      <c r="E1222" s="18">
        <v>0.50672686648005305</v>
      </c>
      <c r="F1222" s="18">
        <v>0.48611201458871628</v>
      </c>
      <c r="G1222" s="18">
        <v>0.4903688097128639</v>
      </c>
      <c r="H1222" s="18">
        <v>0.53957771596336024</v>
      </c>
      <c r="I1222" s="18">
        <v>0.63325359164034711</v>
      </c>
      <c r="K1222" s="18">
        <v>0.52219795570533378</v>
      </c>
      <c r="L1222" s="18">
        <v>0.53988204651274174</v>
      </c>
      <c r="N1222" s="18">
        <v>0.49255874239197789</v>
      </c>
      <c r="O1222" s="18">
        <v>0.48264683290268828</v>
      </c>
      <c r="P1222" s="18">
        <v>0.58144557260228913</v>
      </c>
      <c r="Q1222" s="18">
        <v>0.58676994079635758</v>
      </c>
      <c r="R1222" s="18">
        <v>0.58291605879361819</v>
      </c>
      <c r="S1222" s="18">
        <v>0.51785190601664344</v>
      </c>
      <c r="T1222" s="18">
        <v>0.43997515776580309</v>
      </c>
      <c r="V1222" s="18">
        <v>0.5894600785287285</v>
      </c>
      <c r="W1222" s="18">
        <v>0.54745610441980452</v>
      </c>
      <c r="X1222" s="18">
        <v>0.51514127692458711</v>
      </c>
      <c r="Y1222" s="18">
        <v>0.53341496490570095</v>
      </c>
      <c r="Z1222" s="18">
        <v>0.42347511492422119</v>
      </c>
      <c r="AA1222" s="18">
        <v>0.63870529385008212</v>
      </c>
      <c r="AB1222" s="18">
        <v>0.4494105100774875</v>
      </c>
      <c r="AC1222" s="18">
        <v>0.37400407690029303</v>
      </c>
      <c r="AD1222" s="18">
        <v>0.53787054988692584</v>
      </c>
      <c r="AF1222" s="18">
        <v>0.58177451586143036</v>
      </c>
      <c r="AG1222" s="18">
        <v>0.57240550515380073</v>
      </c>
      <c r="AH1222" s="18">
        <v>0.5656310969777294</v>
      </c>
      <c r="AI1222" s="18">
        <v>0.55724645674244289</v>
      </c>
      <c r="AJ1222" s="18">
        <v>0.51911956116286206</v>
      </c>
      <c r="AK1222" s="18">
        <v>0.42138215183011152</v>
      </c>
      <c r="AL1222" s="18">
        <v>0.2756373118793386</v>
      </c>
      <c r="AM1222" s="18">
        <v>0.44866876704818642</v>
      </c>
      <c r="AO1222" s="18">
        <v>0.58301541765718801</v>
      </c>
      <c r="AP1222" s="18">
        <v>0.567741864609559</v>
      </c>
      <c r="AQ1222" s="18">
        <v>0.61668100027029005</v>
      </c>
      <c r="AR1222" s="18">
        <v>0.48732027747182782</v>
      </c>
      <c r="AS1222" s="18">
        <v>0.5075674925931033</v>
      </c>
      <c r="AT1222" s="18">
        <v>0.51729380576880613</v>
      </c>
      <c r="AU1222" s="18">
        <v>0.38472670972890449</v>
      </c>
      <c r="AV1222" s="18">
        <v>0.4909092164584945</v>
      </c>
      <c r="AW1222" s="18">
        <v>0.49547967693294748</v>
      </c>
    </row>
    <row r="1223" spans="2:49" ht="72.5" x14ac:dyDescent="0.35">
      <c r="B1223" s="17" t="s">
        <v>437</v>
      </c>
      <c r="C1223" s="18">
        <v>0.27632934751313121</v>
      </c>
      <c r="D1223" s="18">
        <v>0.35188867539252378</v>
      </c>
      <c r="E1223" s="18">
        <v>0.33388209502276228</v>
      </c>
      <c r="F1223" s="18">
        <v>0.31327720732042741</v>
      </c>
      <c r="G1223" s="18">
        <v>0.26838175642948758</v>
      </c>
      <c r="H1223" s="18">
        <v>0.24454646402659599</v>
      </c>
      <c r="I1223" s="18">
        <v>0.20223227393517679</v>
      </c>
      <c r="K1223" s="18">
        <v>0.32205343693710642</v>
      </c>
      <c r="L1223" s="18">
        <v>0.234866616697437</v>
      </c>
      <c r="N1223" s="18">
        <v>0.29246135446029459</v>
      </c>
      <c r="O1223" s="18">
        <v>0.30071121610140389</v>
      </c>
      <c r="P1223" s="18">
        <v>0.25807862438768042</v>
      </c>
      <c r="Q1223" s="18">
        <v>0.23430390113160979</v>
      </c>
      <c r="R1223" s="18">
        <v>0.31452517769100402</v>
      </c>
      <c r="S1223" s="18">
        <v>0.34753389814301239</v>
      </c>
      <c r="T1223" s="18">
        <v>0.18577380770769009</v>
      </c>
      <c r="V1223" s="18">
        <v>0.2800032911769561</v>
      </c>
      <c r="W1223" s="18">
        <v>0.28197193456916309</v>
      </c>
      <c r="X1223" s="18">
        <v>0.26974217148700991</v>
      </c>
      <c r="Y1223" s="18">
        <v>0.31823545179187362</v>
      </c>
      <c r="Z1223" s="18">
        <v>0.3872526926358742</v>
      </c>
      <c r="AA1223" s="18">
        <v>0.22776096138581611</v>
      </c>
      <c r="AB1223" s="18">
        <v>0.26109784919676982</v>
      </c>
      <c r="AC1223" s="18">
        <v>0.22244092870176749</v>
      </c>
      <c r="AD1223" s="18">
        <v>0.2768590664851196</v>
      </c>
      <c r="AF1223" s="18">
        <v>0.27095470092675472</v>
      </c>
      <c r="AG1223" s="18">
        <v>0.27502754551945707</v>
      </c>
      <c r="AH1223" s="18">
        <v>0.26317357114662232</v>
      </c>
      <c r="AI1223" s="18">
        <v>0.27327213069142042</v>
      </c>
      <c r="AJ1223" s="18">
        <v>0.32926018475371621</v>
      </c>
      <c r="AK1223" s="18">
        <v>0.39243376244291478</v>
      </c>
      <c r="AL1223" s="18">
        <v>0.22034581105950829</v>
      </c>
      <c r="AM1223" s="18">
        <v>0.24619794423877309</v>
      </c>
      <c r="AO1223" s="18">
        <v>0.27651515695239681</v>
      </c>
      <c r="AP1223" s="18">
        <v>0.27150445791803202</v>
      </c>
      <c r="AQ1223" s="18">
        <v>0.24933384007873319</v>
      </c>
      <c r="AR1223" s="18">
        <v>0.32208708871737513</v>
      </c>
      <c r="AS1223" s="18">
        <v>0.33393544469914532</v>
      </c>
      <c r="AT1223" s="18">
        <v>0.36633621724745202</v>
      </c>
      <c r="AU1223" s="18">
        <v>0.21263901788543391</v>
      </c>
      <c r="AV1223" s="18">
        <v>0.15060018156194829</v>
      </c>
      <c r="AW1223" s="18">
        <v>0.22168325680194151</v>
      </c>
    </row>
    <row r="1224" spans="2:49" x14ac:dyDescent="0.35">
      <c r="B1224" s="17" t="s">
        <v>80</v>
      </c>
      <c r="C1224" s="18">
        <v>0.19278737706715321</v>
      </c>
      <c r="D1224" s="18">
        <v>0.1915191339165711</v>
      </c>
      <c r="E1224" s="18">
        <v>0.15939103849718461</v>
      </c>
      <c r="F1224" s="18">
        <v>0.20061077809085609</v>
      </c>
      <c r="G1224" s="18">
        <v>0.2412494338576486</v>
      </c>
      <c r="H1224" s="18">
        <v>0.21587582001004349</v>
      </c>
      <c r="I1224" s="18">
        <v>0.1645141344244761</v>
      </c>
      <c r="K1224" s="18">
        <v>0.1557486073575596</v>
      </c>
      <c r="L1224" s="18">
        <v>0.2252513367898214</v>
      </c>
      <c r="N1224" s="18">
        <v>0.21497990314772741</v>
      </c>
      <c r="O1224" s="18">
        <v>0.2166419509959078</v>
      </c>
      <c r="P1224" s="18">
        <v>0.16047580301003039</v>
      </c>
      <c r="Q1224" s="18">
        <v>0.17892615807203249</v>
      </c>
      <c r="R1224" s="18">
        <v>0.102558763515378</v>
      </c>
      <c r="S1224" s="18">
        <v>0.13461419584034401</v>
      </c>
      <c r="T1224" s="18">
        <v>0.37425103452650682</v>
      </c>
      <c r="V1224" s="18">
        <v>0.13053663029431531</v>
      </c>
      <c r="W1224" s="18">
        <v>0.17057196101103261</v>
      </c>
      <c r="X1224" s="18">
        <v>0.21511655158840301</v>
      </c>
      <c r="Y1224" s="18">
        <v>0.14834958330242551</v>
      </c>
      <c r="Z1224" s="18">
        <v>0.1892721924399047</v>
      </c>
      <c r="AA1224" s="18">
        <v>0.13353374476410201</v>
      </c>
      <c r="AB1224" s="18">
        <v>0.28949164072574279</v>
      </c>
      <c r="AC1224" s="18">
        <v>0.40355499439793918</v>
      </c>
      <c r="AD1224" s="18">
        <v>0.1852703836279545</v>
      </c>
      <c r="AF1224" s="18">
        <v>0.147270783211815</v>
      </c>
      <c r="AG1224" s="18">
        <v>0.15256694932674211</v>
      </c>
      <c r="AH1224" s="18">
        <v>0.1711953318756482</v>
      </c>
      <c r="AI1224" s="18">
        <v>0.1694814125661368</v>
      </c>
      <c r="AJ1224" s="18">
        <v>0.15162025408342181</v>
      </c>
      <c r="AK1224" s="18">
        <v>0.1861840857269737</v>
      </c>
      <c r="AL1224" s="18">
        <v>0.50401687706115306</v>
      </c>
      <c r="AM1224" s="18">
        <v>0.30513328871304041</v>
      </c>
      <c r="AO1224" s="18">
        <v>0.14046942539041529</v>
      </c>
      <c r="AP1224" s="18">
        <v>0.1607536774724091</v>
      </c>
      <c r="AQ1224" s="18">
        <v>0.13398515965097671</v>
      </c>
      <c r="AR1224" s="18">
        <v>0.1905926338107973</v>
      </c>
      <c r="AS1224" s="18">
        <v>0.15849706270775141</v>
      </c>
      <c r="AT1224" s="18">
        <v>0.116369976983742</v>
      </c>
      <c r="AU1224" s="18">
        <v>0.40263427238566152</v>
      </c>
      <c r="AV1224" s="18">
        <v>0.35849060197955718</v>
      </c>
      <c r="AW1224" s="18">
        <v>0.2828370662651109</v>
      </c>
    </row>
    <row r="1226" spans="2:49" ht="116" x14ac:dyDescent="0.35">
      <c r="B1226" s="14" t="s">
        <v>438</v>
      </c>
    </row>
    <row r="1227" spans="2:49" x14ac:dyDescent="0.35">
      <c r="B1227" s="15" t="s">
        <v>18</v>
      </c>
    </row>
    <row r="1228" spans="2:49" x14ac:dyDescent="0.35">
      <c r="B1228" s="11" t="s">
        <v>59</v>
      </c>
      <c r="C1228" s="16">
        <v>2028</v>
      </c>
      <c r="D1228" s="16">
        <v>248</v>
      </c>
      <c r="E1228" s="16">
        <v>354</v>
      </c>
      <c r="F1228" s="16">
        <v>365</v>
      </c>
      <c r="G1228" s="16">
        <v>348</v>
      </c>
      <c r="H1228" s="16">
        <v>295</v>
      </c>
      <c r="I1228" s="16">
        <v>418</v>
      </c>
      <c r="K1228" s="16">
        <v>1004</v>
      </c>
      <c r="L1228" s="16">
        <v>1018</v>
      </c>
      <c r="N1228" s="16">
        <v>515</v>
      </c>
      <c r="O1228" s="16">
        <v>455</v>
      </c>
      <c r="P1228" s="16">
        <v>200</v>
      </c>
      <c r="Q1228" s="16">
        <v>507</v>
      </c>
      <c r="R1228" s="16">
        <v>238</v>
      </c>
      <c r="S1228" s="16">
        <v>44</v>
      </c>
      <c r="T1228" s="16">
        <v>69</v>
      </c>
      <c r="V1228" s="16">
        <v>565</v>
      </c>
      <c r="W1228" s="16">
        <v>604</v>
      </c>
      <c r="X1228" s="16">
        <v>114</v>
      </c>
      <c r="Y1228" s="16">
        <v>70</v>
      </c>
      <c r="Z1228" s="16">
        <v>36</v>
      </c>
      <c r="AA1228" s="16">
        <v>44</v>
      </c>
      <c r="AB1228" s="16">
        <v>442</v>
      </c>
      <c r="AC1228" s="16">
        <v>63</v>
      </c>
      <c r="AD1228" s="16">
        <v>90</v>
      </c>
      <c r="AF1228" s="16">
        <v>336</v>
      </c>
      <c r="AG1228" s="16">
        <v>677</v>
      </c>
      <c r="AH1228" s="16">
        <v>121</v>
      </c>
      <c r="AI1228" s="16">
        <v>125</v>
      </c>
      <c r="AJ1228" s="16">
        <v>261</v>
      </c>
      <c r="AK1228" s="16">
        <v>43</v>
      </c>
      <c r="AL1228" s="16">
        <v>45</v>
      </c>
      <c r="AM1228" s="16">
        <v>420</v>
      </c>
      <c r="AO1228" s="16">
        <v>312</v>
      </c>
      <c r="AP1228" s="16">
        <v>557</v>
      </c>
      <c r="AQ1228" s="16">
        <v>134</v>
      </c>
      <c r="AR1228" s="16">
        <v>212</v>
      </c>
      <c r="AS1228" s="16">
        <v>419</v>
      </c>
      <c r="AT1228" s="16">
        <v>33</v>
      </c>
      <c r="AU1228" s="16">
        <v>137</v>
      </c>
      <c r="AV1228" s="16">
        <v>147</v>
      </c>
      <c r="AW1228" s="16">
        <v>77</v>
      </c>
    </row>
    <row r="1229" spans="2:49" x14ac:dyDescent="0.35">
      <c r="B1229" s="12" t="s">
        <v>60</v>
      </c>
      <c r="C1229" s="16">
        <v>2032</v>
      </c>
      <c r="D1229" s="16">
        <v>215</v>
      </c>
      <c r="E1229" s="16">
        <v>345</v>
      </c>
      <c r="F1229" s="16">
        <v>345</v>
      </c>
      <c r="G1229" s="16">
        <v>314</v>
      </c>
      <c r="H1229" s="16">
        <v>328</v>
      </c>
      <c r="I1229" s="16">
        <v>485</v>
      </c>
      <c r="K1229" s="16">
        <v>981</v>
      </c>
      <c r="L1229" s="16">
        <v>1045</v>
      </c>
      <c r="N1229" s="16">
        <v>540</v>
      </c>
      <c r="O1229" s="16">
        <v>458</v>
      </c>
      <c r="P1229" s="16">
        <v>208</v>
      </c>
      <c r="Q1229" s="16">
        <v>495</v>
      </c>
      <c r="R1229" s="16">
        <v>222</v>
      </c>
      <c r="S1229" s="16">
        <v>37</v>
      </c>
      <c r="T1229" s="16">
        <v>71</v>
      </c>
      <c r="V1229" s="16">
        <v>598</v>
      </c>
      <c r="W1229" s="16">
        <v>590</v>
      </c>
      <c r="X1229" s="16">
        <v>115</v>
      </c>
      <c r="Y1229" s="16">
        <v>67</v>
      </c>
      <c r="Z1229" s="16">
        <v>39</v>
      </c>
      <c r="AA1229" s="16">
        <v>44</v>
      </c>
      <c r="AB1229" s="16">
        <v>427</v>
      </c>
      <c r="AC1229" s="16">
        <v>61</v>
      </c>
      <c r="AD1229" s="16">
        <v>90</v>
      </c>
      <c r="AF1229" s="16">
        <v>355</v>
      </c>
      <c r="AG1229" s="16">
        <v>660</v>
      </c>
      <c r="AH1229" s="16">
        <v>123</v>
      </c>
      <c r="AI1229" s="16">
        <v>120</v>
      </c>
      <c r="AJ1229" s="16">
        <v>274</v>
      </c>
      <c r="AK1229" s="16">
        <v>44</v>
      </c>
      <c r="AL1229" s="16">
        <v>43</v>
      </c>
      <c r="AM1229" s="16">
        <v>413</v>
      </c>
      <c r="AO1229" s="16">
        <v>321</v>
      </c>
      <c r="AP1229" s="16">
        <v>538</v>
      </c>
      <c r="AQ1229" s="16">
        <v>134</v>
      </c>
      <c r="AR1229" s="16">
        <v>200</v>
      </c>
      <c r="AS1229" s="16">
        <v>442</v>
      </c>
      <c r="AT1229" s="16">
        <v>36</v>
      </c>
      <c r="AU1229" s="16">
        <v>136</v>
      </c>
      <c r="AV1229" s="16">
        <v>151</v>
      </c>
      <c r="AW1229" s="16">
        <v>75</v>
      </c>
    </row>
    <row r="1230" spans="2:49" ht="72.5" x14ac:dyDescent="0.35">
      <c r="B1230" s="17" t="s">
        <v>439</v>
      </c>
      <c r="C1230" s="18">
        <v>0.47284127233534201</v>
      </c>
      <c r="D1230" s="18">
        <v>0.34434282649248787</v>
      </c>
      <c r="E1230" s="18">
        <v>0.3854600033483484</v>
      </c>
      <c r="F1230" s="18">
        <v>0.39306713616448857</v>
      </c>
      <c r="G1230" s="18">
        <v>0.44793087534988713</v>
      </c>
      <c r="H1230" s="18">
        <v>0.53286390985571608</v>
      </c>
      <c r="I1230" s="18">
        <v>0.62428404303001883</v>
      </c>
      <c r="K1230" s="18">
        <v>0.47223759229823831</v>
      </c>
      <c r="L1230" s="18">
        <v>0.47313182442838803</v>
      </c>
      <c r="N1230" s="18">
        <v>0.45116911677369759</v>
      </c>
      <c r="O1230" s="18">
        <v>0.44860853662390571</v>
      </c>
      <c r="P1230" s="18">
        <v>0.49053100853405351</v>
      </c>
      <c r="Q1230" s="18">
        <v>0.51847508939304676</v>
      </c>
      <c r="R1230" s="18">
        <v>0.49774713151408889</v>
      </c>
      <c r="S1230" s="18">
        <v>0.26421636180913272</v>
      </c>
      <c r="T1230" s="18">
        <v>0.45540144758069651</v>
      </c>
      <c r="V1230" s="18">
        <v>0.50483904634058074</v>
      </c>
      <c r="W1230" s="18">
        <v>0.48132584971326292</v>
      </c>
      <c r="X1230" s="18">
        <v>0.60462154945998048</v>
      </c>
      <c r="Y1230" s="18">
        <v>0.40153641132220158</v>
      </c>
      <c r="Z1230" s="18">
        <v>0.40155076767040859</v>
      </c>
      <c r="AA1230" s="18">
        <v>0.66835204068924081</v>
      </c>
      <c r="AB1230" s="18">
        <v>0.39427443196405948</v>
      </c>
      <c r="AC1230" s="18">
        <v>0.33351179307887852</v>
      </c>
      <c r="AD1230" s="18">
        <v>0.49141421052149881</v>
      </c>
      <c r="AF1230" s="18">
        <v>0.48518505565785791</v>
      </c>
      <c r="AG1230" s="18">
        <v>0.53149518894232528</v>
      </c>
      <c r="AH1230" s="18">
        <v>0.56002048969181206</v>
      </c>
      <c r="AI1230" s="18">
        <v>0.44378976030710687</v>
      </c>
      <c r="AJ1230" s="18">
        <v>0.41299979689550648</v>
      </c>
      <c r="AK1230" s="18">
        <v>0.48450982200829218</v>
      </c>
      <c r="AL1230" s="18">
        <v>0.32193356175117938</v>
      </c>
      <c r="AM1230" s="18">
        <v>0.40496142378920352</v>
      </c>
      <c r="AO1230" s="18">
        <v>0.51541459126078448</v>
      </c>
      <c r="AP1230" s="18">
        <v>0.50561120280653626</v>
      </c>
      <c r="AQ1230" s="18">
        <v>0.58933980740990244</v>
      </c>
      <c r="AR1230" s="18">
        <v>0.46053498586021951</v>
      </c>
      <c r="AS1230" s="18">
        <v>0.41632378570458928</v>
      </c>
      <c r="AT1230" s="18">
        <v>0.52430916561887042</v>
      </c>
      <c r="AU1230" s="18">
        <v>0.32209517945511468</v>
      </c>
      <c r="AV1230" s="18">
        <v>0.4518514818369479</v>
      </c>
      <c r="AW1230" s="18">
        <v>0.5048446158530151</v>
      </c>
    </row>
    <row r="1231" spans="2:49" ht="58" x14ac:dyDescent="0.35">
      <c r="B1231" s="17" t="s">
        <v>440</v>
      </c>
      <c r="C1231" s="18">
        <v>0.27822287656392752</v>
      </c>
      <c r="D1231" s="18">
        <v>0.35505418767809171</v>
      </c>
      <c r="E1231" s="18">
        <v>0.31512460711644702</v>
      </c>
      <c r="F1231" s="18">
        <v>0.28379529311500951</v>
      </c>
      <c r="G1231" s="18">
        <v>0.26799007404615027</v>
      </c>
      <c r="H1231" s="18">
        <v>0.28181613100558811</v>
      </c>
      <c r="I1231" s="18">
        <v>0.21811041614523491</v>
      </c>
      <c r="K1231" s="18">
        <v>0.32262444205819962</v>
      </c>
      <c r="L1231" s="18">
        <v>0.2380117781783937</v>
      </c>
      <c r="N1231" s="18">
        <v>0.28591624862180098</v>
      </c>
      <c r="O1231" s="18">
        <v>0.29888706653939551</v>
      </c>
      <c r="P1231" s="18">
        <v>0.25876642866433752</v>
      </c>
      <c r="Q1231" s="18">
        <v>0.25991336822837258</v>
      </c>
      <c r="R1231" s="18">
        <v>0.286535298879878</v>
      </c>
      <c r="S1231" s="18">
        <v>0.39943147613230179</v>
      </c>
      <c r="T1231" s="18">
        <v>0.18132845978062909</v>
      </c>
      <c r="V1231" s="18">
        <v>0.31839182223852508</v>
      </c>
      <c r="W1231" s="18">
        <v>0.28021501082212902</v>
      </c>
      <c r="X1231" s="18">
        <v>0.18893730557236599</v>
      </c>
      <c r="Y1231" s="18">
        <v>0.36491233646993487</v>
      </c>
      <c r="Z1231" s="18">
        <v>0.35135845344302707</v>
      </c>
      <c r="AA1231" s="18">
        <v>0.1891286469659684</v>
      </c>
      <c r="AB1231" s="18">
        <v>0.25453663708860841</v>
      </c>
      <c r="AC1231" s="18">
        <v>0.14680001197781131</v>
      </c>
      <c r="AD1231" s="18">
        <v>0.26163541752188801</v>
      </c>
      <c r="AF1231" s="18">
        <v>0.33491609961858843</v>
      </c>
      <c r="AG1231" s="18">
        <v>0.27051673395274722</v>
      </c>
      <c r="AH1231" s="18">
        <v>0.19722117165226979</v>
      </c>
      <c r="AI1231" s="18">
        <v>0.2997742846787782</v>
      </c>
      <c r="AJ1231" s="18">
        <v>0.3497432342150974</v>
      </c>
      <c r="AK1231" s="18">
        <v>0.28565769950544179</v>
      </c>
      <c r="AL1231" s="18">
        <v>8.9478302495477849E-2</v>
      </c>
      <c r="AM1231" s="18">
        <v>0.23107956424016271</v>
      </c>
      <c r="AO1231" s="18">
        <v>0.30588575101143622</v>
      </c>
      <c r="AP1231" s="18">
        <v>0.28548438329510578</v>
      </c>
      <c r="AQ1231" s="18">
        <v>0.2319795931457235</v>
      </c>
      <c r="AR1231" s="18">
        <v>0.2506114893702141</v>
      </c>
      <c r="AS1231" s="18">
        <v>0.34958454026960362</v>
      </c>
      <c r="AT1231" s="18">
        <v>0.24688110252378101</v>
      </c>
      <c r="AU1231" s="18">
        <v>0.23848554045312759</v>
      </c>
      <c r="AV1231" s="18">
        <v>0.14529682533167521</v>
      </c>
      <c r="AW1231" s="18">
        <v>0.19662356921749069</v>
      </c>
    </row>
    <row r="1232" spans="2:49" ht="29" x14ac:dyDescent="0.35">
      <c r="B1232" s="17" t="s">
        <v>441</v>
      </c>
      <c r="C1232" s="18">
        <v>8.9626118429311535E-2</v>
      </c>
      <c r="D1232" s="18">
        <v>0.11530714327144261</v>
      </c>
      <c r="E1232" s="18">
        <v>0.13438309336471471</v>
      </c>
      <c r="F1232" s="18">
        <v>9.594440808109507E-2</v>
      </c>
      <c r="G1232" s="18">
        <v>9.8378624232790715E-2</v>
      </c>
      <c r="H1232" s="18">
        <v>5.9124733286730319E-2</v>
      </c>
      <c r="I1232" s="18">
        <v>5.6896142558913863E-2</v>
      </c>
      <c r="K1232" s="18">
        <v>0.1020930691095175</v>
      </c>
      <c r="L1232" s="18">
        <v>7.7656469618289731E-2</v>
      </c>
      <c r="N1232" s="18">
        <v>0.1031482812482765</v>
      </c>
      <c r="O1232" s="18">
        <v>9.1747296366189987E-2</v>
      </c>
      <c r="P1232" s="18">
        <v>9.2710280557759997E-2</v>
      </c>
      <c r="Q1232" s="18">
        <v>7.1717391593670923E-2</v>
      </c>
      <c r="R1232" s="18">
        <v>8.5254156555199273E-2</v>
      </c>
      <c r="S1232" s="18">
        <v>0.20173796621822129</v>
      </c>
      <c r="T1232" s="18">
        <v>4.3698115118797037E-2</v>
      </c>
      <c r="V1232" s="18">
        <v>8.5610392074829844E-2</v>
      </c>
      <c r="W1232" s="18">
        <v>8.760729965304441E-2</v>
      </c>
      <c r="X1232" s="18">
        <v>9.2498862414183647E-2</v>
      </c>
      <c r="Y1232" s="18">
        <v>0.1023900272523221</v>
      </c>
      <c r="Z1232" s="18">
        <v>8.1977681413955991E-2</v>
      </c>
      <c r="AA1232" s="18">
        <v>4.7668700291018287E-2</v>
      </c>
      <c r="AB1232" s="18">
        <v>9.9151706723636046E-2</v>
      </c>
      <c r="AC1232" s="18">
        <v>0.1148382550953765</v>
      </c>
      <c r="AD1232" s="18">
        <v>7.8173344866030739E-2</v>
      </c>
      <c r="AF1232" s="18">
        <v>8.8812664228054242E-2</v>
      </c>
      <c r="AG1232" s="18">
        <v>7.1363791948527558E-2</v>
      </c>
      <c r="AH1232" s="18">
        <v>0.1171593343197288</v>
      </c>
      <c r="AI1232" s="18">
        <v>0.12463729484568881</v>
      </c>
      <c r="AJ1232" s="18">
        <v>8.5498925295760433E-2</v>
      </c>
      <c r="AK1232" s="18">
        <v>0.12304875682420199</v>
      </c>
      <c r="AL1232" s="18">
        <v>9.8830751407083334E-2</v>
      </c>
      <c r="AM1232" s="18">
        <v>9.9389400520513038E-2</v>
      </c>
      <c r="AO1232" s="18">
        <v>9.7554307958011136E-2</v>
      </c>
      <c r="AP1232" s="18">
        <v>7.6174132392089852E-2</v>
      </c>
      <c r="AQ1232" s="18">
        <v>8.2673764090860954E-2</v>
      </c>
      <c r="AR1232" s="18">
        <v>0.1177844463560732</v>
      </c>
      <c r="AS1232" s="18">
        <v>8.9808105802220942E-2</v>
      </c>
      <c r="AT1232" s="18">
        <v>0.157538854071026</v>
      </c>
      <c r="AU1232" s="18">
        <v>9.2839868012148358E-2</v>
      </c>
      <c r="AV1232" s="18">
        <v>6.7929915350340486E-2</v>
      </c>
      <c r="AW1232" s="18">
        <v>9.4018270967052994E-2</v>
      </c>
    </row>
    <row r="1233" spans="2:49" x14ac:dyDescent="0.35">
      <c r="B1233" s="17" t="s">
        <v>140</v>
      </c>
      <c r="C1233" s="18">
        <v>0.1593097326714191</v>
      </c>
      <c r="D1233" s="18">
        <v>0.18529584255797751</v>
      </c>
      <c r="E1233" s="18">
        <v>0.16503229617049001</v>
      </c>
      <c r="F1233" s="18">
        <v>0.22719316263940681</v>
      </c>
      <c r="G1233" s="18">
        <v>0.18570042637117201</v>
      </c>
      <c r="H1233" s="18">
        <v>0.1261952258519653</v>
      </c>
      <c r="I1233" s="18">
        <v>0.1007093982658324</v>
      </c>
      <c r="K1233" s="18">
        <v>0.1030448965340446</v>
      </c>
      <c r="L1233" s="18">
        <v>0.21119992777492849</v>
      </c>
      <c r="N1233" s="18">
        <v>0.15976635335622469</v>
      </c>
      <c r="O1233" s="18">
        <v>0.1607571004705087</v>
      </c>
      <c r="P1233" s="18">
        <v>0.1579922822438489</v>
      </c>
      <c r="Q1233" s="18">
        <v>0.14989415078490961</v>
      </c>
      <c r="R1233" s="18">
        <v>0.13046341305083389</v>
      </c>
      <c r="S1233" s="18">
        <v>0.13461419584034401</v>
      </c>
      <c r="T1233" s="18">
        <v>0.31957197751987743</v>
      </c>
      <c r="V1233" s="18">
        <v>9.1158739346064221E-2</v>
      </c>
      <c r="W1233" s="18">
        <v>0.15085183981156389</v>
      </c>
      <c r="X1233" s="18">
        <v>0.1139422825534699</v>
      </c>
      <c r="Y1233" s="18">
        <v>0.13116122495554139</v>
      </c>
      <c r="Z1233" s="18">
        <v>0.16511309747260841</v>
      </c>
      <c r="AA1233" s="18">
        <v>9.4850612053772793E-2</v>
      </c>
      <c r="AB1233" s="18">
        <v>0.25203722422369612</v>
      </c>
      <c r="AC1233" s="18">
        <v>0.40484993984793338</v>
      </c>
      <c r="AD1233" s="18">
        <v>0.1687770270905824</v>
      </c>
      <c r="AF1233" s="18">
        <v>9.1086180495499533E-2</v>
      </c>
      <c r="AG1233" s="18">
        <v>0.12662428515640009</v>
      </c>
      <c r="AH1233" s="18">
        <v>0.1255990043361894</v>
      </c>
      <c r="AI1233" s="18">
        <v>0.13179866016842609</v>
      </c>
      <c r="AJ1233" s="18">
        <v>0.15175804359363579</v>
      </c>
      <c r="AK1233" s="18">
        <v>0.106783721662064</v>
      </c>
      <c r="AL1233" s="18">
        <v>0.48975738434625937</v>
      </c>
      <c r="AM1233" s="18">
        <v>0.2645696114501207</v>
      </c>
      <c r="AO1233" s="18">
        <v>8.1145349769768338E-2</v>
      </c>
      <c r="AP1233" s="18">
        <v>0.1327302815062682</v>
      </c>
      <c r="AQ1233" s="18">
        <v>9.6006835353513093E-2</v>
      </c>
      <c r="AR1233" s="18">
        <v>0.17106907841349309</v>
      </c>
      <c r="AS1233" s="18">
        <v>0.14428356822358621</v>
      </c>
      <c r="AT1233" s="18">
        <v>7.127087778632267E-2</v>
      </c>
      <c r="AU1233" s="18">
        <v>0.34657941207960918</v>
      </c>
      <c r="AV1233" s="18">
        <v>0.33492177748103641</v>
      </c>
      <c r="AW1233" s="18">
        <v>0.20451354396244101</v>
      </c>
    </row>
    <row r="1235" spans="2:49" ht="29" x14ac:dyDescent="0.35">
      <c r="B1235" s="14" t="s">
        <v>115</v>
      </c>
    </row>
    <row r="1236" spans="2:49" x14ac:dyDescent="0.35">
      <c r="B1236" s="15" t="s">
        <v>18</v>
      </c>
    </row>
    <row r="1237" spans="2:49" x14ac:dyDescent="0.35">
      <c r="B1237" s="11" t="s">
        <v>59</v>
      </c>
      <c r="C1237" s="16">
        <v>2028</v>
      </c>
      <c r="D1237" s="16">
        <v>248</v>
      </c>
      <c r="E1237" s="16">
        <v>354</v>
      </c>
      <c r="F1237" s="16">
        <v>365</v>
      </c>
      <c r="G1237" s="16">
        <v>348</v>
      </c>
      <c r="H1237" s="16">
        <v>295</v>
      </c>
      <c r="I1237" s="16">
        <v>418</v>
      </c>
      <c r="K1237" s="16">
        <v>1004</v>
      </c>
      <c r="L1237" s="16">
        <v>1018</v>
      </c>
      <c r="N1237" s="16">
        <v>515</v>
      </c>
      <c r="O1237" s="16">
        <v>455</v>
      </c>
      <c r="P1237" s="16">
        <v>200</v>
      </c>
      <c r="Q1237" s="16">
        <v>507</v>
      </c>
      <c r="R1237" s="16">
        <v>238</v>
      </c>
      <c r="S1237" s="16">
        <v>44</v>
      </c>
      <c r="T1237" s="16">
        <v>69</v>
      </c>
      <c r="V1237" s="16">
        <v>565</v>
      </c>
      <c r="W1237" s="16">
        <v>604</v>
      </c>
      <c r="X1237" s="16">
        <v>114</v>
      </c>
      <c r="Y1237" s="16">
        <v>70</v>
      </c>
      <c r="Z1237" s="16">
        <v>36</v>
      </c>
      <c r="AA1237" s="16">
        <v>44</v>
      </c>
      <c r="AB1237" s="16">
        <v>442</v>
      </c>
      <c r="AC1237" s="16">
        <v>63</v>
      </c>
      <c r="AD1237" s="16">
        <v>90</v>
      </c>
      <c r="AF1237" s="16">
        <v>336</v>
      </c>
      <c r="AG1237" s="16">
        <v>677</v>
      </c>
      <c r="AH1237" s="16">
        <v>121</v>
      </c>
      <c r="AI1237" s="16">
        <v>125</v>
      </c>
      <c r="AJ1237" s="16">
        <v>261</v>
      </c>
      <c r="AK1237" s="16">
        <v>43</v>
      </c>
      <c r="AL1237" s="16">
        <v>45</v>
      </c>
      <c r="AM1237" s="16">
        <v>420</v>
      </c>
      <c r="AO1237" s="16">
        <v>312</v>
      </c>
      <c r="AP1237" s="16">
        <v>557</v>
      </c>
      <c r="AQ1237" s="16">
        <v>134</v>
      </c>
      <c r="AR1237" s="16">
        <v>212</v>
      </c>
      <c r="AS1237" s="16">
        <v>419</v>
      </c>
      <c r="AT1237" s="16">
        <v>33</v>
      </c>
      <c r="AU1237" s="16">
        <v>137</v>
      </c>
      <c r="AV1237" s="16">
        <v>147</v>
      </c>
      <c r="AW1237" s="16">
        <v>77</v>
      </c>
    </row>
    <row r="1238" spans="2:49" x14ac:dyDescent="0.35">
      <c r="B1238" s="12" t="s">
        <v>60</v>
      </c>
      <c r="C1238" s="16">
        <v>2032</v>
      </c>
      <c r="D1238" s="16">
        <v>215</v>
      </c>
      <c r="E1238" s="16">
        <v>345</v>
      </c>
      <c r="F1238" s="16">
        <v>345</v>
      </c>
      <c r="G1238" s="16">
        <v>314</v>
      </c>
      <c r="H1238" s="16">
        <v>328</v>
      </c>
      <c r="I1238" s="16">
        <v>485</v>
      </c>
      <c r="K1238" s="16">
        <v>981</v>
      </c>
      <c r="L1238" s="16">
        <v>1045</v>
      </c>
      <c r="N1238" s="16">
        <v>540</v>
      </c>
      <c r="O1238" s="16">
        <v>458</v>
      </c>
      <c r="P1238" s="16">
        <v>208</v>
      </c>
      <c r="Q1238" s="16">
        <v>495</v>
      </c>
      <c r="R1238" s="16">
        <v>222</v>
      </c>
      <c r="S1238" s="16">
        <v>37</v>
      </c>
      <c r="T1238" s="16">
        <v>71</v>
      </c>
      <c r="V1238" s="16">
        <v>598</v>
      </c>
      <c r="W1238" s="16">
        <v>590</v>
      </c>
      <c r="X1238" s="16">
        <v>115</v>
      </c>
      <c r="Y1238" s="16">
        <v>67</v>
      </c>
      <c r="Z1238" s="16">
        <v>39</v>
      </c>
      <c r="AA1238" s="16">
        <v>44</v>
      </c>
      <c r="AB1238" s="16">
        <v>427</v>
      </c>
      <c r="AC1238" s="16">
        <v>61</v>
      </c>
      <c r="AD1238" s="16">
        <v>90</v>
      </c>
      <c r="AF1238" s="16">
        <v>355</v>
      </c>
      <c r="AG1238" s="16">
        <v>660</v>
      </c>
      <c r="AH1238" s="16">
        <v>123</v>
      </c>
      <c r="AI1238" s="16">
        <v>120</v>
      </c>
      <c r="AJ1238" s="16">
        <v>274</v>
      </c>
      <c r="AK1238" s="16">
        <v>44</v>
      </c>
      <c r="AL1238" s="16">
        <v>43</v>
      </c>
      <c r="AM1238" s="16">
        <v>413</v>
      </c>
      <c r="AO1238" s="16">
        <v>321</v>
      </c>
      <c r="AP1238" s="16">
        <v>538</v>
      </c>
      <c r="AQ1238" s="16">
        <v>134</v>
      </c>
      <c r="AR1238" s="16">
        <v>200</v>
      </c>
      <c r="AS1238" s="16">
        <v>442</v>
      </c>
      <c r="AT1238" s="16">
        <v>36</v>
      </c>
      <c r="AU1238" s="16">
        <v>136</v>
      </c>
      <c r="AV1238" s="16">
        <v>151</v>
      </c>
      <c r="AW1238" s="16">
        <v>75</v>
      </c>
    </row>
    <row r="1239" spans="2:49" ht="72.5" x14ac:dyDescent="0.35">
      <c r="B1239" s="17" t="s">
        <v>442</v>
      </c>
      <c r="C1239" s="18">
        <v>0.42081084030901178</v>
      </c>
      <c r="D1239" s="18">
        <v>0.46334839618933332</v>
      </c>
      <c r="E1239" s="18">
        <v>0.48790977756545101</v>
      </c>
      <c r="F1239" s="18">
        <v>0.46452053771848301</v>
      </c>
      <c r="G1239" s="18">
        <v>0.46654106161605768</v>
      </c>
      <c r="H1239" s="18">
        <v>0.38860277139915289</v>
      </c>
      <c r="I1239" s="18">
        <v>0.31528272080526798</v>
      </c>
      <c r="K1239" s="18">
        <v>0.45713883812000561</v>
      </c>
      <c r="L1239" s="18">
        <v>0.38893456597436382</v>
      </c>
      <c r="N1239" s="18">
        <v>0.40315608398301978</v>
      </c>
      <c r="O1239" s="18">
        <v>0.4142233655729724</v>
      </c>
      <c r="P1239" s="18">
        <v>0.43490062245108912</v>
      </c>
      <c r="Q1239" s="18">
        <v>0.46363522681327052</v>
      </c>
      <c r="R1239" s="18">
        <v>0.42067384282971249</v>
      </c>
      <c r="S1239" s="18">
        <v>0.43588231693392371</v>
      </c>
      <c r="T1239" s="18">
        <v>0.24980646368097731</v>
      </c>
      <c r="V1239" s="18">
        <v>0.47859531120013699</v>
      </c>
      <c r="W1239" s="18">
        <v>0.43229321459920189</v>
      </c>
      <c r="X1239" s="18">
        <v>0.3573294903676173</v>
      </c>
      <c r="Y1239" s="18">
        <v>0.44478494265015411</v>
      </c>
      <c r="Z1239" s="18">
        <v>0.50420721454862083</v>
      </c>
      <c r="AA1239" s="18">
        <v>0.25413804987489069</v>
      </c>
      <c r="AB1239" s="18">
        <v>0.35688757218495132</v>
      </c>
      <c r="AC1239" s="18">
        <v>0.3622578709902966</v>
      </c>
      <c r="AD1239" s="18">
        <v>0.41370875764404619</v>
      </c>
      <c r="AF1239" s="18">
        <v>0.47178048545860829</v>
      </c>
      <c r="AG1239" s="18">
        <v>0.41307952027661982</v>
      </c>
      <c r="AH1239" s="18">
        <v>0.37344873683006002</v>
      </c>
      <c r="AI1239" s="18">
        <v>0.37080360464712431</v>
      </c>
      <c r="AJ1239" s="18">
        <v>0.55639284865630134</v>
      </c>
      <c r="AK1239" s="18">
        <v>0.33307752403846957</v>
      </c>
      <c r="AL1239" s="18">
        <v>0.2347014849863277</v>
      </c>
      <c r="AM1239" s="18">
        <v>0.35663439526516177</v>
      </c>
      <c r="AO1239" s="18">
        <v>0.48333410739535909</v>
      </c>
      <c r="AP1239" s="18">
        <v>0.39574925745911749</v>
      </c>
      <c r="AQ1239" s="18">
        <v>0.40974688271322468</v>
      </c>
      <c r="AR1239" s="18">
        <v>0.40323901688992148</v>
      </c>
      <c r="AS1239" s="18">
        <v>0.52052775967271192</v>
      </c>
      <c r="AT1239" s="18">
        <v>0.38066281198793478</v>
      </c>
      <c r="AU1239" s="18">
        <v>0.28167586205008499</v>
      </c>
      <c r="AV1239" s="18">
        <v>0.28325519800647531</v>
      </c>
      <c r="AW1239" s="18">
        <v>0.35901361759237138</v>
      </c>
    </row>
    <row r="1240" spans="2:49" ht="58" x14ac:dyDescent="0.35">
      <c r="B1240" s="17" t="s">
        <v>443</v>
      </c>
      <c r="C1240" s="18">
        <v>0.37630252096667799</v>
      </c>
      <c r="D1240" s="18">
        <v>0.27680667681487092</v>
      </c>
      <c r="E1240" s="18">
        <v>0.32866157534330692</v>
      </c>
      <c r="F1240" s="18">
        <v>0.32970644571968261</v>
      </c>
      <c r="G1240" s="18">
        <v>0.31426746315652998</v>
      </c>
      <c r="H1240" s="18">
        <v>0.41115958758824439</v>
      </c>
      <c r="I1240" s="18">
        <v>0.50405995104631052</v>
      </c>
      <c r="K1240" s="18">
        <v>0.41452047446471152</v>
      </c>
      <c r="L1240" s="18">
        <v>0.33963547078844208</v>
      </c>
      <c r="N1240" s="18">
        <v>0.36328007304460708</v>
      </c>
      <c r="O1240" s="18">
        <v>0.35246240847730598</v>
      </c>
      <c r="P1240" s="18">
        <v>0.39791099018751858</v>
      </c>
      <c r="Q1240" s="18">
        <v>0.37139563957603827</v>
      </c>
      <c r="R1240" s="18">
        <v>0.45869278983417011</v>
      </c>
      <c r="S1240" s="18">
        <v>0.41291261263810891</v>
      </c>
      <c r="T1240" s="18">
        <v>0.32339607299798478</v>
      </c>
      <c r="V1240" s="18">
        <v>0.38822462081995629</v>
      </c>
      <c r="W1240" s="18">
        <v>0.41752750510471992</v>
      </c>
      <c r="X1240" s="18">
        <v>0.41740347595380523</v>
      </c>
      <c r="Y1240" s="18">
        <v>0.38252788928887238</v>
      </c>
      <c r="Z1240" s="18">
        <v>0.30254377167570168</v>
      </c>
      <c r="AA1240" s="18">
        <v>0.56757031693081506</v>
      </c>
      <c r="AB1240" s="18">
        <v>0.29807516088795222</v>
      </c>
      <c r="AC1240" s="18">
        <v>0.22422776133867461</v>
      </c>
      <c r="AD1240" s="18">
        <v>0.38221107676378691</v>
      </c>
      <c r="AF1240" s="18">
        <v>0.41490241053674559</v>
      </c>
      <c r="AG1240" s="18">
        <v>0.44493200064494109</v>
      </c>
      <c r="AH1240" s="18">
        <v>0.48583115283089801</v>
      </c>
      <c r="AI1240" s="18">
        <v>0.41621787866857801</v>
      </c>
      <c r="AJ1240" s="18">
        <v>0.24814160136706509</v>
      </c>
      <c r="AK1240" s="18">
        <v>0.3726964921883979</v>
      </c>
      <c r="AL1240" s="18">
        <v>0.17159200259739679</v>
      </c>
      <c r="AM1240" s="18">
        <v>0.29578573244689799</v>
      </c>
      <c r="AO1240" s="18">
        <v>0.37888201785156839</v>
      </c>
      <c r="AP1240" s="18">
        <v>0.44795471063080361</v>
      </c>
      <c r="AQ1240" s="18">
        <v>0.43471127972127022</v>
      </c>
      <c r="AR1240" s="18">
        <v>0.3968744859207185</v>
      </c>
      <c r="AS1240" s="18">
        <v>0.31266234586944591</v>
      </c>
      <c r="AT1240" s="18">
        <v>0.42082142753419161</v>
      </c>
      <c r="AU1240" s="18">
        <v>0.27834625445954803</v>
      </c>
      <c r="AV1240" s="18">
        <v>0.3220402455848837</v>
      </c>
      <c r="AW1240" s="18">
        <v>0.33258822441828378</v>
      </c>
    </row>
    <row r="1241" spans="2:49" x14ac:dyDescent="0.35">
      <c r="B1241" s="17" t="s">
        <v>80</v>
      </c>
      <c r="C1241" s="18">
        <v>0.2028866387243102</v>
      </c>
      <c r="D1241" s="18">
        <v>0.2598449269957957</v>
      </c>
      <c r="E1241" s="18">
        <v>0.1834286470912421</v>
      </c>
      <c r="F1241" s="18">
        <v>0.20577301656183439</v>
      </c>
      <c r="G1241" s="18">
        <v>0.21919147522741239</v>
      </c>
      <c r="H1241" s="18">
        <v>0.20023764101260241</v>
      </c>
      <c r="I1241" s="18">
        <v>0.1806573281484215</v>
      </c>
      <c r="K1241" s="18">
        <v>0.1283406874152829</v>
      </c>
      <c r="L1241" s="18">
        <v>0.27142996323719393</v>
      </c>
      <c r="N1241" s="18">
        <v>0.23356384297237301</v>
      </c>
      <c r="O1241" s="18">
        <v>0.23331422594972151</v>
      </c>
      <c r="P1241" s="18">
        <v>0.1671883873613923</v>
      </c>
      <c r="Q1241" s="18">
        <v>0.16496913361069121</v>
      </c>
      <c r="R1241" s="18">
        <v>0.1206333673361175</v>
      </c>
      <c r="S1241" s="18">
        <v>0.1512050704279673</v>
      </c>
      <c r="T1241" s="18">
        <v>0.42679746332103791</v>
      </c>
      <c r="V1241" s="18">
        <v>0.13318006797990661</v>
      </c>
      <c r="W1241" s="18">
        <v>0.1501792802960783</v>
      </c>
      <c r="X1241" s="18">
        <v>0.22526703367857739</v>
      </c>
      <c r="Y1241" s="18">
        <v>0.17268716806097359</v>
      </c>
      <c r="Z1241" s="18">
        <v>0.1932490137756776</v>
      </c>
      <c r="AA1241" s="18">
        <v>0.17829163319429439</v>
      </c>
      <c r="AB1241" s="18">
        <v>0.34503726692709658</v>
      </c>
      <c r="AC1241" s="18">
        <v>0.4135143676710285</v>
      </c>
      <c r="AD1241" s="18">
        <v>0.2040801655921668</v>
      </c>
      <c r="AF1241" s="18">
        <v>0.11331710400464599</v>
      </c>
      <c r="AG1241" s="18">
        <v>0.14198847907843931</v>
      </c>
      <c r="AH1241" s="18">
        <v>0.14072011033904189</v>
      </c>
      <c r="AI1241" s="18">
        <v>0.2129785166842976</v>
      </c>
      <c r="AJ1241" s="18">
        <v>0.19546554997663371</v>
      </c>
      <c r="AK1241" s="18">
        <v>0.29422598377313258</v>
      </c>
      <c r="AL1241" s="18">
        <v>0.59370651241627548</v>
      </c>
      <c r="AM1241" s="18">
        <v>0.34757987228794018</v>
      </c>
      <c r="AO1241" s="18">
        <v>0.13778387475307269</v>
      </c>
      <c r="AP1241" s="18">
        <v>0.15629603191007899</v>
      </c>
      <c r="AQ1241" s="18">
        <v>0.15554183756550499</v>
      </c>
      <c r="AR1241" s="18">
        <v>0.19988649718935991</v>
      </c>
      <c r="AS1241" s="18">
        <v>0.16680989445784231</v>
      </c>
      <c r="AT1241" s="18">
        <v>0.1985157604778737</v>
      </c>
      <c r="AU1241" s="18">
        <v>0.43997788349036687</v>
      </c>
      <c r="AV1241" s="18">
        <v>0.39470455640864099</v>
      </c>
      <c r="AW1241" s="18">
        <v>0.3083981579893445</v>
      </c>
    </row>
    <row r="1243" spans="2:49" ht="58" x14ac:dyDescent="0.35">
      <c r="B1243" s="14" t="s">
        <v>444</v>
      </c>
    </row>
    <row r="1244" spans="2:49" x14ac:dyDescent="0.35">
      <c r="B1244" s="15" t="s">
        <v>18</v>
      </c>
    </row>
    <row r="1245" spans="2:49" x14ac:dyDescent="0.35">
      <c r="B1245" s="11" t="s">
        <v>59</v>
      </c>
      <c r="C1245" s="16">
        <v>2028</v>
      </c>
      <c r="D1245" s="16">
        <v>248</v>
      </c>
      <c r="E1245" s="16">
        <v>354</v>
      </c>
      <c r="F1245" s="16">
        <v>365</v>
      </c>
      <c r="G1245" s="16">
        <v>348</v>
      </c>
      <c r="H1245" s="16">
        <v>295</v>
      </c>
      <c r="I1245" s="16">
        <v>418</v>
      </c>
      <c r="K1245" s="16">
        <v>1004</v>
      </c>
      <c r="L1245" s="16">
        <v>1018</v>
      </c>
      <c r="N1245" s="16">
        <v>515</v>
      </c>
      <c r="O1245" s="16">
        <v>455</v>
      </c>
      <c r="P1245" s="16">
        <v>200</v>
      </c>
      <c r="Q1245" s="16">
        <v>507</v>
      </c>
      <c r="R1245" s="16">
        <v>238</v>
      </c>
      <c r="S1245" s="16">
        <v>44</v>
      </c>
      <c r="T1245" s="16">
        <v>69</v>
      </c>
      <c r="V1245" s="16">
        <v>565</v>
      </c>
      <c r="W1245" s="16">
        <v>604</v>
      </c>
      <c r="X1245" s="16">
        <v>114</v>
      </c>
      <c r="Y1245" s="16">
        <v>70</v>
      </c>
      <c r="Z1245" s="16">
        <v>36</v>
      </c>
      <c r="AA1245" s="16">
        <v>44</v>
      </c>
      <c r="AB1245" s="16">
        <v>442</v>
      </c>
      <c r="AC1245" s="16">
        <v>63</v>
      </c>
      <c r="AD1245" s="16">
        <v>90</v>
      </c>
      <c r="AF1245" s="16">
        <v>336</v>
      </c>
      <c r="AG1245" s="16">
        <v>677</v>
      </c>
      <c r="AH1245" s="16">
        <v>121</v>
      </c>
      <c r="AI1245" s="16">
        <v>125</v>
      </c>
      <c r="AJ1245" s="16">
        <v>261</v>
      </c>
      <c r="AK1245" s="16">
        <v>43</v>
      </c>
      <c r="AL1245" s="16">
        <v>45</v>
      </c>
      <c r="AM1245" s="16">
        <v>420</v>
      </c>
      <c r="AO1245" s="16">
        <v>312</v>
      </c>
      <c r="AP1245" s="16">
        <v>557</v>
      </c>
      <c r="AQ1245" s="16">
        <v>134</v>
      </c>
      <c r="AR1245" s="16">
        <v>212</v>
      </c>
      <c r="AS1245" s="16">
        <v>419</v>
      </c>
      <c r="AT1245" s="16">
        <v>33</v>
      </c>
      <c r="AU1245" s="16">
        <v>137</v>
      </c>
      <c r="AV1245" s="16">
        <v>147</v>
      </c>
      <c r="AW1245" s="16">
        <v>77</v>
      </c>
    </row>
    <row r="1246" spans="2:49" x14ac:dyDescent="0.35">
      <c r="B1246" s="12" t="s">
        <v>60</v>
      </c>
      <c r="C1246" s="16">
        <v>2032</v>
      </c>
      <c r="D1246" s="16">
        <v>215</v>
      </c>
      <c r="E1246" s="16">
        <v>345</v>
      </c>
      <c r="F1246" s="16">
        <v>345</v>
      </c>
      <c r="G1246" s="16">
        <v>314</v>
      </c>
      <c r="H1246" s="16">
        <v>328</v>
      </c>
      <c r="I1246" s="16">
        <v>485</v>
      </c>
      <c r="K1246" s="16">
        <v>981</v>
      </c>
      <c r="L1246" s="16">
        <v>1045</v>
      </c>
      <c r="N1246" s="16">
        <v>540</v>
      </c>
      <c r="O1246" s="16">
        <v>458</v>
      </c>
      <c r="P1246" s="16">
        <v>208</v>
      </c>
      <c r="Q1246" s="16">
        <v>495</v>
      </c>
      <c r="R1246" s="16">
        <v>222</v>
      </c>
      <c r="S1246" s="16">
        <v>37</v>
      </c>
      <c r="T1246" s="16">
        <v>71</v>
      </c>
      <c r="V1246" s="16">
        <v>598</v>
      </c>
      <c r="W1246" s="16">
        <v>590</v>
      </c>
      <c r="X1246" s="16">
        <v>115</v>
      </c>
      <c r="Y1246" s="16">
        <v>67</v>
      </c>
      <c r="Z1246" s="16">
        <v>39</v>
      </c>
      <c r="AA1246" s="16">
        <v>44</v>
      </c>
      <c r="AB1246" s="16">
        <v>427</v>
      </c>
      <c r="AC1246" s="16">
        <v>61</v>
      </c>
      <c r="AD1246" s="16">
        <v>90</v>
      </c>
      <c r="AF1246" s="16">
        <v>355</v>
      </c>
      <c r="AG1246" s="16">
        <v>660</v>
      </c>
      <c r="AH1246" s="16">
        <v>123</v>
      </c>
      <c r="AI1246" s="16">
        <v>120</v>
      </c>
      <c r="AJ1246" s="16">
        <v>274</v>
      </c>
      <c r="AK1246" s="16">
        <v>44</v>
      </c>
      <c r="AL1246" s="16">
        <v>43</v>
      </c>
      <c r="AM1246" s="16">
        <v>413</v>
      </c>
      <c r="AO1246" s="16">
        <v>321</v>
      </c>
      <c r="AP1246" s="16">
        <v>538</v>
      </c>
      <c r="AQ1246" s="16">
        <v>134</v>
      </c>
      <c r="AR1246" s="16">
        <v>200</v>
      </c>
      <c r="AS1246" s="16">
        <v>442</v>
      </c>
      <c r="AT1246" s="16">
        <v>36</v>
      </c>
      <c r="AU1246" s="16">
        <v>136</v>
      </c>
      <c r="AV1246" s="16">
        <v>151</v>
      </c>
      <c r="AW1246" s="16">
        <v>75</v>
      </c>
    </row>
    <row r="1247" spans="2:49" ht="72.5" x14ac:dyDescent="0.35">
      <c r="B1247" s="17" t="s">
        <v>445</v>
      </c>
      <c r="C1247" s="18">
        <v>0.25299449576772459</v>
      </c>
      <c r="D1247" s="18">
        <v>0.1799926982131522</v>
      </c>
      <c r="E1247" s="18">
        <v>0.222212649594381</v>
      </c>
      <c r="F1247" s="18">
        <v>0.20784804727870229</v>
      </c>
      <c r="G1247" s="18">
        <v>0.27718141754694359</v>
      </c>
      <c r="H1247" s="18">
        <v>0.32387597120577272</v>
      </c>
      <c r="I1247" s="18">
        <v>0.27573045633169541</v>
      </c>
      <c r="K1247" s="18">
        <v>0.29925491016072658</v>
      </c>
      <c r="L1247" s="18">
        <v>0.2098722773781837</v>
      </c>
      <c r="N1247" s="18">
        <v>0.23340540900080289</v>
      </c>
      <c r="O1247" s="18">
        <v>0.22238521879719919</v>
      </c>
      <c r="P1247" s="18">
        <v>0.23398520534573439</v>
      </c>
      <c r="Q1247" s="18">
        <v>0.32461422161420128</v>
      </c>
      <c r="R1247" s="18">
        <v>0.27158796748991088</v>
      </c>
      <c r="S1247" s="18">
        <v>0.18134159005673389</v>
      </c>
      <c r="T1247" s="18">
        <v>0.13524061334335419</v>
      </c>
      <c r="V1247" s="18">
        <v>0.29105510685183661</v>
      </c>
      <c r="W1247" s="18">
        <v>0.27237503403139818</v>
      </c>
      <c r="X1247" s="18">
        <v>0.31588613608936011</v>
      </c>
      <c r="Y1247" s="18">
        <v>0.2183612215252532</v>
      </c>
      <c r="Z1247" s="18">
        <v>0.35310434079681607</v>
      </c>
      <c r="AA1247" s="18">
        <v>0.25532436211588722</v>
      </c>
      <c r="AB1247" s="18">
        <v>0.17136775265622781</v>
      </c>
      <c r="AC1247" s="18">
        <v>0.1016759378125818</v>
      </c>
      <c r="AD1247" s="18">
        <v>0.26393457415955301</v>
      </c>
      <c r="AF1247" s="18">
        <v>0.27531471496039112</v>
      </c>
      <c r="AG1247" s="18">
        <v>0.27204606697713962</v>
      </c>
      <c r="AH1247" s="18">
        <v>0.36283738106997693</v>
      </c>
      <c r="AI1247" s="18">
        <v>0.23426359287897039</v>
      </c>
      <c r="AJ1247" s="18">
        <v>0.24771407455267641</v>
      </c>
      <c r="AK1247" s="18">
        <v>0.283719158234644</v>
      </c>
      <c r="AL1247" s="18">
        <v>8.9101822036370251E-2</v>
      </c>
      <c r="AM1247" s="18">
        <v>0.19320141044346159</v>
      </c>
      <c r="AO1247" s="18">
        <v>0.2683804302934249</v>
      </c>
      <c r="AP1247" s="18">
        <v>0.25518030494746929</v>
      </c>
      <c r="AQ1247" s="18">
        <v>0.27625486466713062</v>
      </c>
      <c r="AR1247" s="18">
        <v>0.20804941254801879</v>
      </c>
      <c r="AS1247" s="18">
        <v>0.26117689597004751</v>
      </c>
      <c r="AT1247" s="18">
        <v>0.29363819689238141</v>
      </c>
      <c r="AU1247" s="18">
        <v>0.14743969862259271</v>
      </c>
      <c r="AV1247" s="18">
        <v>0.23877313054291671</v>
      </c>
      <c r="AW1247" s="18">
        <v>0.40220293456763218</v>
      </c>
    </row>
    <row r="1248" spans="2:49" ht="58" x14ac:dyDescent="0.35">
      <c r="B1248" s="17" t="s">
        <v>446</v>
      </c>
      <c r="C1248" s="18">
        <v>0.3141120239463695</v>
      </c>
      <c r="D1248" s="18">
        <v>0.42366661169385528</v>
      </c>
      <c r="E1248" s="18">
        <v>0.37496076483204638</v>
      </c>
      <c r="F1248" s="18">
        <v>0.37205034644186541</v>
      </c>
      <c r="G1248" s="18">
        <v>0.26694405733834592</v>
      </c>
      <c r="H1248" s="18">
        <v>0.22873668890750051</v>
      </c>
      <c r="I1248" s="18">
        <v>0.26935999432344021</v>
      </c>
      <c r="K1248" s="18">
        <v>0.32181488293386062</v>
      </c>
      <c r="L1248" s="18">
        <v>0.3076095543618429</v>
      </c>
      <c r="N1248" s="18">
        <v>0.27025036610044278</v>
      </c>
      <c r="O1248" s="18">
        <v>0.34652122330243529</v>
      </c>
      <c r="P1248" s="18">
        <v>0.3061686434863698</v>
      </c>
      <c r="Q1248" s="18">
        <v>0.32740862337972743</v>
      </c>
      <c r="R1248" s="18">
        <v>0.35827232988172919</v>
      </c>
      <c r="S1248" s="18">
        <v>0.30766950450146102</v>
      </c>
      <c r="T1248" s="18">
        <v>0.23444271273420361</v>
      </c>
      <c r="V1248" s="18">
        <v>0.3064164626104996</v>
      </c>
      <c r="W1248" s="18">
        <v>0.32166306842439069</v>
      </c>
      <c r="X1248" s="18">
        <v>0.3465263738532488</v>
      </c>
      <c r="Y1248" s="18">
        <v>0.36196750255551258</v>
      </c>
      <c r="Z1248" s="18">
        <v>0.26022870021325972</v>
      </c>
      <c r="AA1248" s="18">
        <v>0.35255492324660942</v>
      </c>
      <c r="AB1248" s="18">
        <v>0.31254925387664351</v>
      </c>
      <c r="AC1248" s="18">
        <v>0.21392733071768349</v>
      </c>
      <c r="AD1248" s="18">
        <v>0.31909854338673171</v>
      </c>
      <c r="AF1248" s="18">
        <v>0.30876776633797548</v>
      </c>
      <c r="AG1248" s="18">
        <v>0.34130708392340459</v>
      </c>
      <c r="AH1248" s="18">
        <v>0.2723858080329063</v>
      </c>
      <c r="AI1248" s="18">
        <v>0.367915609549756</v>
      </c>
      <c r="AJ1248" s="18">
        <v>0.29870348615016817</v>
      </c>
      <c r="AK1248" s="18">
        <v>0.3534831296270729</v>
      </c>
      <c r="AL1248" s="18">
        <v>0.11720041298297799</v>
      </c>
      <c r="AM1248" s="18">
        <v>0.29863953784069708</v>
      </c>
      <c r="AO1248" s="18">
        <v>0.34329296019596323</v>
      </c>
      <c r="AP1248" s="18">
        <v>0.34922247322400812</v>
      </c>
      <c r="AQ1248" s="18">
        <v>0.38210467283375582</v>
      </c>
      <c r="AR1248" s="18">
        <v>0.37779765835467882</v>
      </c>
      <c r="AS1248" s="18">
        <v>0.28990966514640348</v>
      </c>
      <c r="AT1248" s="18">
        <v>0.31930671107633379</v>
      </c>
      <c r="AU1248" s="18">
        <v>0.2094199213968794</v>
      </c>
      <c r="AV1248" s="18">
        <v>0.19796169007023101</v>
      </c>
      <c r="AW1248" s="18">
        <v>0.2094591586996781</v>
      </c>
    </row>
    <row r="1249" spans="2:49" ht="72.5" x14ac:dyDescent="0.35">
      <c r="B1249" s="17" t="s">
        <v>447</v>
      </c>
      <c r="C1249" s="18">
        <v>0.2074142612163109</v>
      </c>
      <c r="D1249" s="18">
        <v>0.1821817850426323</v>
      </c>
      <c r="E1249" s="18">
        <v>0.20062219377574769</v>
      </c>
      <c r="F1249" s="18">
        <v>0.16197028951747561</v>
      </c>
      <c r="G1249" s="18">
        <v>0.19401899436005801</v>
      </c>
      <c r="H1249" s="18">
        <v>0.17775494005209011</v>
      </c>
      <c r="I1249" s="18">
        <v>0.28459328431547137</v>
      </c>
      <c r="K1249" s="18">
        <v>0.23372164955642699</v>
      </c>
      <c r="L1249" s="18">
        <v>0.18199484457233259</v>
      </c>
      <c r="N1249" s="18">
        <v>0.20761510777780751</v>
      </c>
      <c r="O1249" s="18">
        <v>0.2032630078995733</v>
      </c>
      <c r="P1249" s="18">
        <v>0.23090488466925771</v>
      </c>
      <c r="Q1249" s="18">
        <v>0.18476474120675579</v>
      </c>
      <c r="R1249" s="18">
        <v>0.23919856707711001</v>
      </c>
      <c r="S1249" s="18">
        <v>0.36142792713035288</v>
      </c>
      <c r="T1249" s="18">
        <v>0.14159081222439729</v>
      </c>
      <c r="V1249" s="18">
        <v>0.23481013549214341</v>
      </c>
      <c r="W1249" s="18">
        <v>0.2201949085968829</v>
      </c>
      <c r="X1249" s="18">
        <v>0.19390121286952491</v>
      </c>
      <c r="Y1249" s="18">
        <v>0.2140065200305952</v>
      </c>
      <c r="Z1249" s="18">
        <v>0.1113884535590145</v>
      </c>
      <c r="AA1249" s="18">
        <v>0.16002792425757151</v>
      </c>
      <c r="AB1249" s="18">
        <v>0.18585916555536089</v>
      </c>
      <c r="AC1249" s="18">
        <v>0.14585644918987531</v>
      </c>
      <c r="AD1249" s="18">
        <v>0.16339145906491331</v>
      </c>
      <c r="AF1249" s="18">
        <v>0.2485544943348289</v>
      </c>
      <c r="AG1249" s="18">
        <v>0.2243583901259453</v>
      </c>
      <c r="AH1249" s="18">
        <v>0.2170196499320364</v>
      </c>
      <c r="AI1249" s="18">
        <v>0.1752153596193094</v>
      </c>
      <c r="AJ1249" s="18">
        <v>0.231535990604988</v>
      </c>
      <c r="AK1249" s="18">
        <v>0.1144689062854405</v>
      </c>
      <c r="AL1249" s="18">
        <v>0.19986079420922079</v>
      </c>
      <c r="AM1249" s="18">
        <v>0.14602067159364759</v>
      </c>
      <c r="AO1249" s="18">
        <v>0.21403649239965461</v>
      </c>
      <c r="AP1249" s="18">
        <v>0.23071466367698901</v>
      </c>
      <c r="AQ1249" s="18">
        <v>0.19713371763748749</v>
      </c>
      <c r="AR1249" s="18">
        <v>0.1598131407676758</v>
      </c>
      <c r="AS1249" s="18">
        <v>0.22449520998107289</v>
      </c>
      <c r="AT1249" s="18">
        <v>0.1010026961828821</v>
      </c>
      <c r="AU1249" s="18">
        <v>0.1775629761255296</v>
      </c>
      <c r="AV1249" s="18">
        <v>0.19664995282104061</v>
      </c>
      <c r="AW1249" s="18">
        <v>0.1824939752955185</v>
      </c>
    </row>
    <row r="1250" spans="2:49" x14ac:dyDescent="0.35">
      <c r="B1250" s="17" t="s">
        <v>80</v>
      </c>
      <c r="C1250" s="18">
        <v>0.225479219069595</v>
      </c>
      <c r="D1250" s="18">
        <v>0.21415890505035989</v>
      </c>
      <c r="E1250" s="18">
        <v>0.20220439179782471</v>
      </c>
      <c r="F1250" s="18">
        <v>0.25813131676195672</v>
      </c>
      <c r="G1250" s="18">
        <v>0.26185553075465251</v>
      </c>
      <c r="H1250" s="18">
        <v>0.26963239983463638</v>
      </c>
      <c r="I1250" s="18">
        <v>0.1703162650293929</v>
      </c>
      <c r="K1250" s="18">
        <v>0.1452085573489858</v>
      </c>
      <c r="L1250" s="18">
        <v>0.30052332368764079</v>
      </c>
      <c r="N1250" s="18">
        <v>0.28872911712094668</v>
      </c>
      <c r="O1250" s="18">
        <v>0.22783055000079211</v>
      </c>
      <c r="P1250" s="18">
        <v>0.22894126649863791</v>
      </c>
      <c r="Q1250" s="18">
        <v>0.16321241379931539</v>
      </c>
      <c r="R1250" s="18">
        <v>0.13094113555124989</v>
      </c>
      <c r="S1250" s="18">
        <v>0.1495609783114519</v>
      </c>
      <c r="T1250" s="18">
        <v>0.48872586169804488</v>
      </c>
      <c r="V1250" s="18">
        <v>0.16771829504552041</v>
      </c>
      <c r="W1250" s="18">
        <v>0.18576698894732829</v>
      </c>
      <c r="X1250" s="18">
        <v>0.14368627718786611</v>
      </c>
      <c r="Y1250" s="18">
        <v>0.20566475588863911</v>
      </c>
      <c r="Z1250" s="18">
        <v>0.27527850543090981</v>
      </c>
      <c r="AA1250" s="18">
        <v>0.23209279037993219</v>
      </c>
      <c r="AB1250" s="18">
        <v>0.33022382791176802</v>
      </c>
      <c r="AC1250" s="18">
        <v>0.53854028227985917</v>
      </c>
      <c r="AD1250" s="18">
        <v>0.25357542338880201</v>
      </c>
      <c r="AF1250" s="18">
        <v>0.1673630243668045</v>
      </c>
      <c r="AG1250" s="18">
        <v>0.1622884589735106</v>
      </c>
      <c r="AH1250" s="18">
        <v>0.14775716096508029</v>
      </c>
      <c r="AI1250" s="18">
        <v>0.22260543795196411</v>
      </c>
      <c r="AJ1250" s="18">
        <v>0.2220464486921675</v>
      </c>
      <c r="AK1250" s="18">
        <v>0.24832880585284259</v>
      </c>
      <c r="AL1250" s="18">
        <v>0.59383697077143094</v>
      </c>
      <c r="AM1250" s="18">
        <v>0.36213838012219368</v>
      </c>
      <c r="AO1250" s="18">
        <v>0.17429011711095729</v>
      </c>
      <c r="AP1250" s="18">
        <v>0.1648825581515338</v>
      </c>
      <c r="AQ1250" s="18">
        <v>0.1445067448616261</v>
      </c>
      <c r="AR1250" s="18">
        <v>0.2543397883296265</v>
      </c>
      <c r="AS1250" s="18">
        <v>0.2244182289024762</v>
      </c>
      <c r="AT1250" s="18">
        <v>0.28605239584840292</v>
      </c>
      <c r="AU1250" s="18">
        <v>0.4655774038549983</v>
      </c>
      <c r="AV1250" s="18">
        <v>0.36661522656581169</v>
      </c>
      <c r="AW1250" s="18">
        <v>0.205843931437171</v>
      </c>
    </row>
    <row r="1252" spans="2:49" ht="58" x14ac:dyDescent="0.35">
      <c r="B1252" s="14" t="s">
        <v>448</v>
      </c>
    </row>
    <row r="1253" spans="2:49" x14ac:dyDescent="0.35">
      <c r="B1253" s="15" t="s">
        <v>18</v>
      </c>
    </row>
    <row r="1254" spans="2:49" x14ac:dyDescent="0.35">
      <c r="B1254" s="11" t="s">
        <v>59</v>
      </c>
      <c r="C1254" s="16">
        <v>2028</v>
      </c>
      <c r="D1254" s="16">
        <v>248</v>
      </c>
      <c r="E1254" s="16">
        <v>354</v>
      </c>
      <c r="F1254" s="16">
        <v>365</v>
      </c>
      <c r="G1254" s="16">
        <v>348</v>
      </c>
      <c r="H1254" s="16">
        <v>295</v>
      </c>
      <c r="I1254" s="16">
        <v>418</v>
      </c>
      <c r="K1254" s="16">
        <v>1004</v>
      </c>
      <c r="L1254" s="16">
        <v>1018</v>
      </c>
      <c r="N1254" s="16">
        <v>515</v>
      </c>
      <c r="O1254" s="16">
        <v>455</v>
      </c>
      <c r="P1254" s="16">
        <v>200</v>
      </c>
      <c r="Q1254" s="16">
        <v>507</v>
      </c>
      <c r="R1254" s="16">
        <v>238</v>
      </c>
      <c r="S1254" s="16">
        <v>44</v>
      </c>
      <c r="T1254" s="16">
        <v>69</v>
      </c>
      <c r="V1254" s="16">
        <v>565</v>
      </c>
      <c r="W1254" s="16">
        <v>604</v>
      </c>
      <c r="X1254" s="16">
        <v>114</v>
      </c>
      <c r="Y1254" s="16">
        <v>70</v>
      </c>
      <c r="Z1254" s="16">
        <v>36</v>
      </c>
      <c r="AA1254" s="16">
        <v>44</v>
      </c>
      <c r="AB1254" s="16">
        <v>442</v>
      </c>
      <c r="AC1254" s="16">
        <v>63</v>
      </c>
      <c r="AD1254" s="16">
        <v>90</v>
      </c>
      <c r="AF1254" s="16">
        <v>336</v>
      </c>
      <c r="AG1254" s="16">
        <v>677</v>
      </c>
      <c r="AH1254" s="16">
        <v>121</v>
      </c>
      <c r="AI1254" s="16">
        <v>125</v>
      </c>
      <c r="AJ1254" s="16">
        <v>261</v>
      </c>
      <c r="AK1254" s="16">
        <v>43</v>
      </c>
      <c r="AL1254" s="16">
        <v>45</v>
      </c>
      <c r="AM1254" s="16">
        <v>420</v>
      </c>
      <c r="AO1254" s="16">
        <v>312</v>
      </c>
      <c r="AP1254" s="16">
        <v>557</v>
      </c>
      <c r="AQ1254" s="16">
        <v>134</v>
      </c>
      <c r="AR1254" s="16">
        <v>212</v>
      </c>
      <c r="AS1254" s="16">
        <v>419</v>
      </c>
      <c r="AT1254" s="16">
        <v>33</v>
      </c>
      <c r="AU1254" s="16">
        <v>137</v>
      </c>
      <c r="AV1254" s="16">
        <v>147</v>
      </c>
      <c r="AW1254" s="16">
        <v>77</v>
      </c>
    </row>
    <row r="1255" spans="2:49" x14ac:dyDescent="0.35">
      <c r="B1255" s="12" t="s">
        <v>60</v>
      </c>
      <c r="C1255" s="16">
        <v>2032</v>
      </c>
      <c r="D1255" s="16">
        <v>215</v>
      </c>
      <c r="E1255" s="16">
        <v>345</v>
      </c>
      <c r="F1255" s="16">
        <v>345</v>
      </c>
      <c r="G1255" s="16">
        <v>314</v>
      </c>
      <c r="H1255" s="16">
        <v>328</v>
      </c>
      <c r="I1255" s="16">
        <v>485</v>
      </c>
      <c r="K1255" s="16">
        <v>981</v>
      </c>
      <c r="L1255" s="16">
        <v>1045</v>
      </c>
      <c r="N1255" s="16">
        <v>540</v>
      </c>
      <c r="O1255" s="16">
        <v>458</v>
      </c>
      <c r="P1255" s="16">
        <v>208</v>
      </c>
      <c r="Q1255" s="16">
        <v>495</v>
      </c>
      <c r="R1255" s="16">
        <v>222</v>
      </c>
      <c r="S1255" s="16">
        <v>37</v>
      </c>
      <c r="T1255" s="16">
        <v>71</v>
      </c>
      <c r="V1255" s="16">
        <v>598</v>
      </c>
      <c r="W1255" s="16">
        <v>590</v>
      </c>
      <c r="X1255" s="16">
        <v>115</v>
      </c>
      <c r="Y1255" s="16">
        <v>67</v>
      </c>
      <c r="Z1255" s="16">
        <v>39</v>
      </c>
      <c r="AA1255" s="16">
        <v>44</v>
      </c>
      <c r="AB1255" s="16">
        <v>427</v>
      </c>
      <c r="AC1255" s="16">
        <v>61</v>
      </c>
      <c r="AD1255" s="16">
        <v>90</v>
      </c>
      <c r="AF1255" s="16">
        <v>355</v>
      </c>
      <c r="AG1255" s="16">
        <v>660</v>
      </c>
      <c r="AH1255" s="16">
        <v>123</v>
      </c>
      <c r="AI1255" s="16">
        <v>120</v>
      </c>
      <c r="AJ1255" s="16">
        <v>274</v>
      </c>
      <c r="AK1255" s="16">
        <v>44</v>
      </c>
      <c r="AL1255" s="16">
        <v>43</v>
      </c>
      <c r="AM1255" s="16">
        <v>413</v>
      </c>
      <c r="AO1255" s="16">
        <v>321</v>
      </c>
      <c r="AP1255" s="16">
        <v>538</v>
      </c>
      <c r="AQ1255" s="16">
        <v>134</v>
      </c>
      <c r="AR1255" s="16">
        <v>200</v>
      </c>
      <c r="AS1255" s="16">
        <v>442</v>
      </c>
      <c r="AT1255" s="16">
        <v>36</v>
      </c>
      <c r="AU1255" s="16">
        <v>136</v>
      </c>
      <c r="AV1255" s="16">
        <v>151</v>
      </c>
      <c r="AW1255" s="16">
        <v>75</v>
      </c>
    </row>
    <row r="1256" spans="2:49" x14ac:dyDescent="0.35">
      <c r="B1256" s="17" t="s">
        <v>449</v>
      </c>
      <c r="C1256" s="18">
        <v>0.28270985177950148</v>
      </c>
      <c r="D1256" s="18">
        <v>0.26142206793413658</v>
      </c>
      <c r="E1256" s="18">
        <v>0.36132219367522211</v>
      </c>
      <c r="F1256" s="18">
        <v>0.31546091934682863</v>
      </c>
      <c r="G1256" s="18">
        <v>0.27757576504658088</v>
      </c>
      <c r="H1256" s="18">
        <v>0.27455746242081053</v>
      </c>
      <c r="I1256" s="18">
        <v>0.2217245766815524</v>
      </c>
      <c r="K1256" s="18">
        <v>0.31435750859571659</v>
      </c>
      <c r="L1256" s="18">
        <v>0.25375581906899131</v>
      </c>
      <c r="N1256" s="18">
        <v>0.21765635520261761</v>
      </c>
      <c r="O1256" s="18">
        <v>0.24065717217881261</v>
      </c>
      <c r="P1256" s="18">
        <v>0.2141199124821517</v>
      </c>
      <c r="Q1256" s="18">
        <v>0.36403422919376399</v>
      </c>
      <c r="R1256" s="18">
        <v>0.39762187502508189</v>
      </c>
      <c r="S1256" s="18">
        <v>0.54503985221667262</v>
      </c>
      <c r="T1256" s="18">
        <v>0.18734880229831649</v>
      </c>
      <c r="V1256" s="18">
        <v>9.1676517659471837E-2</v>
      </c>
      <c r="W1256" s="18">
        <v>0.63692622071697391</v>
      </c>
      <c r="X1256" s="18">
        <v>0.22390171901110739</v>
      </c>
      <c r="Y1256" s="18">
        <v>6.9111974314487762E-2</v>
      </c>
      <c r="Z1256" s="18">
        <v>3.2646266452898261E-2</v>
      </c>
      <c r="AA1256" s="18">
        <v>0.2204598947364052</v>
      </c>
      <c r="AB1256" s="18">
        <v>0.18118789538035551</v>
      </c>
      <c r="AC1256" s="18">
        <v>0.18366332954239339</v>
      </c>
      <c r="AD1256" s="18">
        <v>0.15444414213622601</v>
      </c>
      <c r="AF1256" s="18">
        <v>5.5629109033963002E-2</v>
      </c>
      <c r="AG1256" s="18">
        <v>0.63496104757690952</v>
      </c>
      <c r="AH1256" s="18">
        <v>0.18575312392063789</v>
      </c>
      <c r="AI1256" s="18">
        <v>0.17163541955799649</v>
      </c>
      <c r="AJ1256" s="18">
        <v>3.3989959269062807E-2</v>
      </c>
      <c r="AK1256" s="18">
        <v>0.16750600664279969</v>
      </c>
      <c r="AL1256" s="18">
        <v>0.15535434202352599</v>
      </c>
      <c r="AM1256" s="18">
        <v>0.16665968311544749</v>
      </c>
      <c r="AO1256" s="18">
        <v>3.4769426656525527E-2</v>
      </c>
      <c r="AP1256" s="18">
        <v>0.83902105502454372</v>
      </c>
      <c r="AQ1256" s="18">
        <v>0.16809830491442121</v>
      </c>
      <c r="AR1256" s="18">
        <v>0.16013635741688939</v>
      </c>
      <c r="AS1256" s="18">
        <v>1.6784811435365289E-2</v>
      </c>
      <c r="AT1256" s="18">
        <v>0.24352988072052231</v>
      </c>
      <c r="AU1256" s="18">
        <v>6.5011030015023813E-2</v>
      </c>
      <c r="AV1256" s="18">
        <v>0.12115963596108389</v>
      </c>
      <c r="AW1256" s="18">
        <v>0.18660510406653269</v>
      </c>
    </row>
    <row r="1257" spans="2:49" x14ac:dyDescent="0.35">
      <c r="B1257" s="17" t="s">
        <v>450</v>
      </c>
      <c r="C1257" s="18">
        <v>0.1883497590335636</v>
      </c>
      <c r="D1257" s="18">
        <v>0.1004370987439433</v>
      </c>
      <c r="E1257" s="18">
        <v>0.15491296501001969</v>
      </c>
      <c r="F1257" s="18">
        <v>0.14077428421961061</v>
      </c>
      <c r="G1257" s="18">
        <v>0.1513954174480506</v>
      </c>
      <c r="H1257" s="18">
        <v>0.19280200930022359</v>
      </c>
      <c r="I1257" s="18">
        <v>0.30593348001027482</v>
      </c>
      <c r="K1257" s="18">
        <v>0.19364966564587291</v>
      </c>
      <c r="L1257" s="18">
        <v>0.18367605699619349</v>
      </c>
      <c r="N1257" s="18">
        <v>0.16211480467666819</v>
      </c>
      <c r="O1257" s="18">
        <v>0.16637691397137239</v>
      </c>
      <c r="P1257" s="18">
        <v>0.23061296168431111</v>
      </c>
      <c r="Q1257" s="18">
        <v>0.22067417069773029</v>
      </c>
      <c r="R1257" s="18">
        <v>0.2232160587920482</v>
      </c>
      <c r="S1257" s="18">
        <v>0.15323707042232559</v>
      </c>
      <c r="T1257" s="18">
        <v>8.9601863773820789E-2</v>
      </c>
      <c r="V1257" s="18">
        <v>0.45554193699784001</v>
      </c>
      <c r="W1257" s="18">
        <v>6.4591938521932971E-2</v>
      </c>
      <c r="X1257" s="18">
        <v>0.1106032855683504</v>
      </c>
      <c r="Y1257" s="18">
        <v>0.10378600070687689</v>
      </c>
      <c r="Z1257" s="18">
        <v>7.1052969035466665E-2</v>
      </c>
      <c r="AA1257" s="18">
        <v>9.4580956713292641E-2</v>
      </c>
      <c r="AB1257" s="18">
        <v>7.8890417917996891E-2</v>
      </c>
      <c r="AC1257" s="18">
        <v>8.1221680327912812E-2</v>
      </c>
      <c r="AD1257" s="18">
        <v>7.4384255463432983E-2</v>
      </c>
      <c r="AF1257" s="18">
        <v>0.64218449321518722</v>
      </c>
      <c r="AG1257" s="18">
        <v>8.3512842817610941E-2</v>
      </c>
      <c r="AH1257" s="18">
        <v>0.1604507822420532</v>
      </c>
      <c r="AI1257" s="18">
        <v>0.1092669631428223</v>
      </c>
      <c r="AJ1257" s="18">
        <v>6.5185031662560664E-2</v>
      </c>
      <c r="AK1257" s="18">
        <v>0.15649002493823261</v>
      </c>
      <c r="AL1257" s="18">
        <v>4.2921600757092962E-2</v>
      </c>
      <c r="AM1257" s="18">
        <v>9.6784409668572796E-2</v>
      </c>
      <c r="AO1257" s="18">
        <v>0.78910684972531986</v>
      </c>
      <c r="AP1257" s="18">
        <v>4.7911673038232967E-2</v>
      </c>
      <c r="AQ1257" s="18">
        <v>0.17044141714326069</v>
      </c>
      <c r="AR1257" s="18">
        <v>4.9056541164395687E-2</v>
      </c>
      <c r="AS1257" s="18">
        <v>8.2710978210315561E-2</v>
      </c>
      <c r="AT1257" s="18">
        <v>5.4805244730700253E-2</v>
      </c>
      <c r="AU1257" s="18">
        <v>4.9674315779669583E-2</v>
      </c>
      <c r="AV1257" s="18">
        <v>0.11301887378797371</v>
      </c>
      <c r="AW1257" s="18">
        <v>0.1176113557785317</v>
      </c>
    </row>
    <row r="1258" spans="2:49" x14ac:dyDescent="0.35">
      <c r="B1258" s="17" t="s">
        <v>451</v>
      </c>
      <c r="C1258" s="18">
        <v>6.3098116561559281E-2</v>
      </c>
      <c r="D1258" s="18">
        <v>0.25137279085211872</v>
      </c>
      <c r="E1258" s="18">
        <v>6.8716660170277097E-2</v>
      </c>
      <c r="F1258" s="18">
        <v>7.0648101981374403E-2</v>
      </c>
      <c r="G1258" s="18">
        <v>5.2082168509266037E-2</v>
      </c>
      <c r="H1258" s="18">
        <v>9.4052759635847982E-3</v>
      </c>
      <c r="I1258" s="18">
        <v>1.37573176451659E-2</v>
      </c>
      <c r="K1258" s="18">
        <v>5.9929548488260619E-2</v>
      </c>
      <c r="L1258" s="18">
        <v>6.5374644939204751E-2</v>
      </c>
      <c r="N1258" s="18">
        <v>5.102164540811021E-2</v>
      </c>
      <c r="O1258" s="18">
        <v>9.6926841977977518E-2</v>
      </c>
      <c r="P1258" s="18">
        <v>4.9594615060343031E-2</v>
      </c>
      <c r="Q1258" s="18">
        <v>5.5342991984008362E-2</v>
      </c>
      <c r="R1258" s="18">
        <v>5.3067029071146903E-2</v>
      </c>
      <c r="S1258" s="18">
        <v>0.12685312307569649</v>
      </c>
      <c r="T1258" s="18">
        <v>2.8181671067735229E-2</v>
      </c>
      <c r="V1258" s="18">
        <v>7.8681071979822496E-3</v>
      </c>
      <c r="W1258" s="18">
        <v>6.3233175835493455E-2</v>
      </c>
      <c r="X1258" s="18">
        <v>1.555904524702326E-2</v>
      </c>
      <c r="Y1258" s="18">
        <v>0.45611634662216999</v>
      </c>
      <c r="Z1258" s="18">
        <v>0</v>
      </c>
      <c r="AA1258" s="18">
        <v>8.209581887908661E-2</v>
      </c>
      <c r="AB1258" s="18">
        <v>0.1137586479911127</v>
      </c>
      <c r="AC1258" s="18">
        <v>1.6468384126781511E-2</v>
      </c>
      <c r="AD1258" s="18">
        <v>8.3317128225244511E-3</v>
      </c>
      <c r="AF1258" s="18">
        <v>0</v>
      </c>
      <c r="AG1258" s="18">
        <v>3.598554116478387E-2</v>
      </c>
      <c r="AH1258" s="18">
        <v>3.5870373639555482E-2</v>
      </c>
      <c r="AI1258" s="18">
        <v>0.38598584486624699</v>
      </c>
      <c r="AJ1258" s="18">
        <v>2.1914566692707929E-2</v>
      </c>
      <c r="AK1258" s="18">
        <v>0.1247619641808255</v>
      </c>
      <c r="AL1258" s="18">
        <v>2.3490141040256859E-2</v>
      </c>
      <c r="AM1258" s="18">
        <v>0.10031018131540841</v>
      </c>
      <c r="AO1258" s="18">
        <v>5.661236523247134E-3</v>
      </c>
      <c r="AP1258" s="18">
        <v>2.116967989530693E-2</v>
      </c>
      <c r="AQ1258" s="18">
        <v>6.6222734615497218E-3</v>
      </c>
      <c r="AR1258" s="18">
        <v>0.48324160745685862</v>
      </c>
      <c r="AS1258" s="18">
        <v>1.1404731402220199E-2</v>
      </c>
      <c r="AT1258" s="18">
        <v>7.3052841680522632E-2</v>
      </c>
      <c r="AU1258" s="18">
        <v>3.9164531468123653E-2</v>
      </c>
      <c r="AV1258" s="18">
        <v>2.202283299861061E-2</v>
      </c>
      <c r="AW1258" s="18">
        <v>1.6609275806897261E-2</v>
      </c>
    </row>
    <row r="1259" spans="2:49" x14ac:dyDescent="0.35">
      <c r="B1259" s="17" t="s">
        <v>452</v>
      </c>
      <c r="C1259" s="18">
        <v>5.0016906342191629E-2</v>
      </c>
      <c r="D1259" s="18">
        <v>7.8769483154881387E-2</v>
      </c>
      <c r="E1259" s="18">
        <v>6.8290132237315088E-2</v>
      </c>
      <c r="F1259" s="18">
        <v>4.360783461721212E-2</v>
      </c>
      <c r="G1259" s="18">
        <v>3.1484530353648163E-2</v>
      </c>
      <c r="H1259" s="18">
        <v>4.700976315578316E-2</v>
      </c>
      <c r="I1259" s="18">
        <v>4.2866009965399021E-2</v>
      </c>
      <c r="K1259" s="18">
        <v>5.5692351454402593E-2</v>
      </c>
      <c r="L1259" s="18">
        <v>4.4953650608090263E-2</v>
      </c>
      <c r="N1259" s="18">
        <v>3.0452374291484501E-2</v>
      </c>
      <c r="O1259" s="18">
        <v>6.6271014268248357E-2</v>
      </c>
      <c r="P1259" s="18">
        <v>4.9918475434904998E-2</v>
      </c>
      <c r="Q1259" s="18">
        <v>5.6017183140233559E-2</v>
      </c>
      <c r="R1259" s="18">
        <v>6.0630488319848602E-2</v>
      </c>
      <c r="S1259" s="18">
        <v>4.7254757057636813E-2</v>
      </c>
      <c r="T1259" s="18">
        <v>2.062123825681007E-2</v>
      </c>
      <c r="V1259" s="18">
        <v>2.2449923498650642E-2</v>
      </c>
      <c r="W1259" s="18">
        <v>2.5181633826058109E-2</v>
      </c>
      <c r="X1259" s="18">
        <v>0.29348257573319048</v>
      </c>
      <c r="Y1259" s="18">
        <v>6.5134927108640273E-2</v>
      </c>
      <c r="Z1259" s="18">
        <v>5.1239690557673669E-2</v>
      </c>
      <c r="AA1259" s="18">
        <v>6.8977345467749904E-2</v>
      </c>
      <c r="AB1259" s="18">
        <v>5.3086382686761947E-2</v>
      </c>
      <c r="AC1259" s="18">
        <v>4.0107990091659829E-2</v>
      </c>
      <c r="AD1259" s="18">
        <v>5.6807100341579708E-2</v>
      </c>
      <c r="AF1259" s="18">
        <v>1.566786130605774E-2</v>
      </c>
      <c r="AG1259" s="18">
        <v>3.3706043350491592E-2</v>
      </c>
      <c r="AH1259" s="18">
        <v>0.33940499483899911</v>
      </c>
      <c r="AI1259" s="18">
        <v>6.9504593108345059E-2</v>
      </c>
      <c r="AJ1259" s="18">
        <v>2.231441105820553E-2</v>
      </c>
      <c r="AK1259" s="18">
        <v>2.6169875722106731E-2</v>
      </c>
      <c r="AL1259" s="18">
        <v>1.9283901377602049E-2</v>
      </c>
      <c r="AM1259" s="18">
        <v>3.7670061300056762E-2</v>
      </c>
      <c r="AO1259" s="18">
        <v>1.661036823202796E-2</v>
      </c>
      <c r="AP1259" s="18">
        <v>1.0102861189420709E-2</v>
      </c>
      <c r="AQ1259" s="18">
        <v>0.45164990903084729</v>
      </c>
      <c r="AR1259" s="18">
        <v>4.6997745270770608E-2</v>
      </c>
      <c r="AS1259" s="18">
        <v>1.4290414013484531E-2</v>
      </c>
      <c r="AT1259" s="18">
        <v>3.2252948526027891E-2</v>
      </c>
      <c r="AU1259" s="18">
        <v>1.540304135669209E-2</v>
      </c>
      <c r="AV1259" s="18">
        <v>7.1489040442509685E-2</v>
      </c>
      <c r="AW1259" s="18">
        <v>1.0886511383152169E-2</v>
      </c>
    </row>
    <row r="1260" spans="2:49" x14ac:dyDescent="0.35">
      <c r="B1260" s="17" t="s">
        <v>453</v>
      </c>
      <c r="C1260" s="18">
        <v>0.17051947825715461</v>
      </c>
      <c r="D1260" s="18">
        <v>0.1228420517744596</v>
      </c>
      <c r="E1260" s="18">
        <v>0.1324882862002521</v>
      </c>
      <c r="F1260" s="18">
        <v>0.14208775832469289</v>
      </c>
      <c r="G1260" s="18">
        <v>0.21142377147410349</v>
      </c>
      <c r="H1260" s="18">
        <v>0.2148549182834695</v>
      </c>
      <c r="I1260" s="18">
        <v>0.18244655085382869</v>
      </c>
      <c r="K1260" s="18">
        <v>0.18975017675718389</v>
      </c>
      <c r="L1260" s="18">
        <v>0.15336864371846501</v>
      </c>
      <c r="N1260" s="18">
        <v>0.244189825416121</v>
      </c>
      <c r="O1260" s="18">
        <v>0.16703322961111999</v>
      </c>
      <c r="P1260" s="18">
        <v>0.20800510199128669</v>
      </c>
      <c r="Q1260" s="18">
        <v>0.11538611812687249</v>
      </c>
      <c r="R1260" s="18">
        <v>0.1051147482185507</v>
      </c>
      <c r="S1260" s="18">
        <v>5.6662485838885987E-2</v>
      </c>
      <c r="T1260" s="18">
        <v>0.1704559753113101</v>
      </c>
      <c r="V1260" s="18">
        <v>0.25458394791230848</v>
      </c>
      <c r="W1260" s="18">
        <v>6.6583909707246314E-2</v>
      </c>
      <c r="X1260" s="18">
        <v>0.14962197242755909</v>
      </c>
      <c r="Y1260" s="18">
        <v>7.5404915321361871E-2</v>
      </c>
      <c r="Z1260" s="18">
        <v>0.67680731034254271</v>
      </c>
      <c r="AA1260" s="18">
        <v>6.8509131495968253E-2</v>
      </c>
      <c r="AB1260" s="18">
        <v>0.1393334349714431</v>
      </c>
      <c r="AC1260" s="18">
        <v>8.4610027404094013E-2</v>
      </c>
      <c r="AD1260" s="18">
        <v>0.42535082668449947</v>
      </c>
      <c r="AF1260" s="18">
        <v>0.16747003972635119</v>
      </c>
      <c r="AG1260" s="18">
        <v>7.2447296138532874E-2</v>
      </c>
      <c r="AH1260" s="18">
        <v>6.0223203885459563E-2</v>
      </c>
      <c r="AI1260" s="18">
        <v>2.7494764445753089E-2</v>
      </c>
      <c r="AJ1260" s="18">
        <v>0.62810880506496758</v>
      </c>
      <c r="AK1260" s="18">
        <v>4.3589550000885491E-2</v>
      </c>
      <c r="AL1260" s="18">
        <v>0.1168523247988907</v>
      </c>
      <c r="AM1260" s="18">
        <v>0.1197192158869585</v>
      </c>
      <c r="AO1260" s="18">
        <v>3.445841980395508E-2</v>
      </c>
      <c r="AP1260" s="18">
        <v>1.3211109977221811E-2</v>
      </c>
      <c r="AQ1260" s="18">
        <v>2.5824785905614059E-2</v>
      </c>
      <c r="AR1260" s="18">
        <v>2.411555699433612E-2</v>
      </c>
      <c r="AS1260" s="18">
        <v>0.69352164638382396</v>
      </c>
      <c r="AT1260" s="18">
        <v>3.3660884355016643E-2</v>
      </c>
      <c r="AU1260" s="18">
        <v>5.2798533760245972E-2</v>
      </c>
      <c r="AV1260" s="18">
        <v>1.4385830954930399E-2</v>
      </c>
      <c r="AW1260" s="18">
        <v>3.752341680883417E-2</v>
      </c>
    </row>
    <row r="1261" spans="2:49" x14ac:dyDescent="0.35">
      <c r="B1261" s="17" t="s">
        <v>454</v>
      </c>
      <c r="C1261" s="18">
        <v>4.6684998756308917E-2</v>
      </c>
      <c r="D1261" s="18">
        <v>2.942132200705996E-2</v>
      </c>
      <c r="E1261" s="18">
        <v>4.0963219692680908E-2</v>
      </c>
      <c r="F1261" s="18">
        <v>4.168508581678642E-2</v>
      </c>
      <c r="G1261" s="18">
        <v>7.3594927241784555E-2</v>
      </c>
      <c r="H1261" s="18">
        <v>6.3032334082064753E-2</v>
      </c>
      <c r="I1261" s="18">
        <v>3.3471135139872432E-2</v>
      </c>
      <c r="K1261" s="18">
        <v>4.789688792144358E-2</v>
      </c>
      <c r="L1261" s="18">
        <v>4.5794539869441313E-2</v>
      </c>
      <c r="N1261" s="18">
        <v>7.1716571189720135E-2</v>
      </c>
      <c r="O1261" s="18">
        <v>4.4620540598131857E-2</v>
      </c>
      <c r="P1261" s="18">
        <v>5.6765230608670468E-2</v>
      </c>
      <c r="Q1261" s="18">
        <v>3.5409553261646007E-2</v>
      </c>
      <c r="R1261" s="18">
        <v>1.302424491836277E-2</v>
      </c>
      <c r="S1261" s="18">
        <v>2.4789988968543879E-2</v>
      </c>
      <c r="T1261" s="18">
        <v>3.5076052292998677E-2</v>
      </c>
      <c r="V1261" s="18">
        <v>5.1953585900222768E-2</v>
      </c>
      <c r="W1261" s="18">
        <v>1.471074599875366E-2</v>
      </c>
      <c r="X1261" s="18">
        <v>8.7122395621404367E-3</v>
      </c>
      <c r="Y1261" s="18">
        <v>1.3767237276437151E-2</v>
      </c>
      <c r="Z1261" s="18">
        <v>0.14750181441873919</v>
      </c>
      <c r="AA1261" s="18">
        <v>4.5205321852714413E-2</v>
      </c>
      <c r="AB1261" s="18">
        <v>7.0581864302190198E-2</v>
      </c>
      <c r="AC1261" s="18">
        <v>7.8106829540790138E-2</v>
      </c>
      <c r="AD1261" s="18">
        <v>0.1158170310879493</v>
      </c>
      <c r="AF1261" s="18">
        <v>2.1081728974050109E-2</v>
      </c>
      <c r="AG1261" s="18">
        <v>1.208204017358854E-2</v>
      </c>
      <c r="AH1261" s="18">
        <v>8.481686391660687E-3</v>
      </c>
      <c r="AI1261" s="18">
        <v>1.1635326103413951E-2</v>
      </c>
      <c r="AJ1261" s="18">
        <v>0.1464635624131703</v>
      </c>
      <c r="AK1261" s="18">
        <v>4.8660220261067297E-2</v>
      </c>
      <c r="AL1261" s="18">
        <v>4.2689533863977891E-2</v>
      </c>
      <c r="AM1261" s="18">
        <v>7.9603472434777361E-2</v>
      </c>
      <c r="AO1261" s="18">
        <v>8.9444322610413469E-3</v>
      </c>
      <c r="AP1261" s="18">
        <v>1.448765827848635E-3</v>
      </c>
      <c r="AQ1261" s="18">
        <v>0</v>
      </c>
      <c r="AR1261" s="18">
        <v>9.770481495055201E-3</v>
      </c>
      <c r="AS1261" s="18">
        <v>8.8286264180650983E-2</v>
      </c>
      <c r="AT1261" s="18">
        <v>3.1920264305429838E-2</v>
      </c>
      <c r="AU1261" s="18">
        <v>6.4183257954284256E-2</v>
      </c>
      <c r="AV1261" s="18">
        <v>4.1933425758258869E-2</v>
      </c>
      <c r="AW1261" s="18">
        <v>0.45440238369494962</v>
      </c>
    </row>
    <row r="1262" spans="2:49" x14ac:dyDescent="0.35">
      <c r="B1262" s="17" t="s">
        <v>80</v>
      </c>
      <c r="C1262" s="18">
        <v>0.1986208892697206</v>
      </c>
      <c r="D1262" s="18">
        <v>0.15573518553340029</v>
      </c>
      <c r="E1262" s="18">
        <v>0.17330654301423301</v>
      </c>
      <c r="F1262" s="18">
        <v>0.24573601569349501</v>
      </c>
      <c r="G1262" s="18">
        <v>0.20244341992656631</v>
      </c>
      <c r="H1262" s="18">
        <v>0.19833823679406329</v>
      </c>
      <c r="I1262" s="18">
        <v>0.19980092970390681</v>
      </c>
      <c r="K1262" s="18">
        <v>0.13872386113711979</v>
      </c>
      <c r="L1262" s="18">
        <v>0.25307664479961389</v>
      </c>
      <c r="N1262" s="18">
        <v>0.22284842381527831</v>
      </c>
      <c r="O1262" s="18">
        <v>0.21811428739433711</v>
      </c>
      <c r="P1262" s="18">
        <v>0.19098370273833179</v>
      </c>
      <c r="Q1262" s="18">
        <v>0.15313575359574511</v>
      </c>
      <c r="R1262" s="18">
        <v>0.14732555565496111</v>
      </c>
      <c r="S1262" s="18">
        <v>4.6162722420238562E-2</v>
      </c>
      <c r="T1262" s="18">
        <v>0.46871439699900869</v>
      </c>
      <c r="V1262" s="18">
        <v>0.115925980833524</v>
      </c>
      <c r="W1262" s="18">
        <v>0.12877237539354169</v>
      </c>
      <c r="X1262" s="18">
        <v>0.19811916245062891</v>
      </c>
      <c r="Y1262" s="18">
        <v>0.21667859865002609</v>
      </c>
      <c r="Z1262" s="18">
        <v>2.0751949192679631E-2</v>
      </c>
      <c r="AA1262" s="18">
        <v>0.42017153085478309</v>
      </c>
      <c r="AB1262" s="18">
        <v>0.36316135675013972</v>
      </c>
      <c r="AC1262" s="18">
        <v>0.51582175896636795</v>
      </c>
      <c r="AD1262" s="18">
        <v>0.16486493146378789</v>
      </c>
      <c r="AF1262" s="18">
        <v>9.7966767744390726E-2</v>
      </c>
      <c r="AG1262" s="18">
        <v>0.12730518877808281</v>
      </c>
      <c r="AH1262" s="18">
        <v>0.2098158350816339</v>
      </c>
      <c r="AI1262" s="18">
        <v>0.22447708877542219</v>
      </c>
      <c r="AJ1262" s="18">
        <v>8.2023663839325078E-2</v>
      </c>
      <c r="AK1262" s="18">
        <v>0.43282235825408272</v>
      </c>
      <c r="AL1262" s="18">
        <v>0.5994081561386535</v>
      </c>
      <c r="AM1262" s="18">
        <v>0.39925297627877848</v>
      </c>
      <c r="AO1262" s="18">
        <v>0.11044926679788319</v>
      </c>
      <c r="AP1262" s="18">
        <v>6.7134855047425362E-2</v>
      </c>
      <c r="AQ1262" s="18">
        <v>0.17736330954430679</v>
      </c>
      <c r="AR1262" s="18">
        <v>0.22668171020169439</v>
      </c>
      <c r="AS1262" s="18">
        <v>9.3001154374139403E-2</v>
      </c>
      <c r="AT1262" s="18">
        <v>0.53077793568178044</v>
      </c>
      <c r="AU1262" s="18">
        <v>0.71376528966596076</v>
      </c>
      <c r="AV1262" s="18">
        <v>0.61599036009663299</v>
      </c>
      <c r="AW1262" s="18">
        <v>0.17636195246110231</v>
      </c>
    </row>
    <row r="1264" spans="2:49" ht="43.5" x14ac:dyDescent="0.35">
      <c r="B1264" s="14" t="s">
        <v>455</v>
      </c>
    </row>
    <row r="1265" spans="2:49" x14ac:dyDescent="0.35">
      <c r="B1265" s="15" t="s">
        <v>18</v>
      </c>
    </row>
    <row r="1266" spans="2:49" x14ac:dyDescent="0.35">
      <c r="B1266" s="11" t="s">
        <v>59</v>
      </c>
      <c r="C1266" s="16">
        <v>2028</v>
      </c>
      <c r="D1266" s="16">
        <v>248</v>
      </c>
      <c r="E1266" s="16">
        <v>354</v>
      </c>
      <c r="F1266" s="16">
        <v>365</v>
      </c>
      <c r="G1266" s="16">
        <v>348</v>
      </c>
      <c r="H1266" s="16">
        <v>295</v>
      </c>
      <c r="I1266" s="16">
        <v>418</v>
      </c>
      <c r="K1266" s="16">
        <v>1004</v>
      </c>
      <c r="L1266" s="16">
        <v>1018</v>
      </c>
      <c r="N1266" s="16">
        <v>515</v>
      </c>
      <c r="O1266" s="16">
        <v>455</v>
      </c>
      <c r="P1266" s="16">
        <v>200</v>
      </c>
      <c r="Q1266" s="16">
        <v>507</v>
      </c>
      <c r="R1266" s="16">
        <v>238</v>
      </c>
      <c r="S1266" s="16">
        <v>44</v>
      </c>
      <c r="T1266" s="16">
        <v>69</v>
      </c>
      <c r="V1266" s="16">
        <v>565</v>
      </c>
      <c r="W1266" s="16">
        <v>604</v>
      </c>
      <c r="X1266" s="16">
        <v>114</v>
      </c>
      <c r="Y1266" s="16">
        <v>70</v>
      </c>
      <c r="Z1266" s="16">
        <v>36</v>
      </c>
      <c r="AA1266" s="16">
        <v>44</v>
      </c>
      <c r="AB1266" s="16">
        <v>442</v>
      </c>
      <c r="AC1266" s="16">
        <v>63</v>
      </c>
      <c r="AD1266" s="16">
        <v>90</v>
      </c>
      <c r="AF1266" s="16">
        <v>336</v>
      </c>
      <c r="AG1266" s="16">
        <v>677</v>
      </c>
      <c r="AH1266" s="16">
        <v>121</v>
      </c>
      <c r="AI1266" s="16">
        <v>125</v>
      </c>
      <c r="AJ1266" s="16">
        <v>261</v>
      </c>
      <c r="AK1266" s="16">
        <v>43</v>
      </c>
      <c r="AL1266" s="16">
        <v>45</v>
      </c>
      <c r="AM1266" s="16">
        <v>420</v>
      </c>
      <c r="AO1266" s="16">
        <v>312</v>
      </c>
      <c r="AP1266" s="16">
        <v>557</v>
      </c>
      <c r="AQ1266" s="16">
        <v>134</v>
      </c>
      <c r="AR1266" s="16">
        <v>212</v>
      </c>
      <c r="AS1266" s="16">
        <v>419</v>
      </c>
      <c r="AT1266" s="16">
        <v>33</v>
      </c>
      <c r="AU1266" s="16">
        <v>137</v>
      </c>
      <c r="AV1266" s="16">
        <v>147</v>
      </c>
      <c r="AW1266" s="16">
        <v>77</v>
      </c>
    </row>
    <row r="1267" spans="2:49" x14ac:dyDescent="0.35">
      <c r="B1267" s="12" t="s">
        <v>60</v>
      </c>
      <c r="C1267" s="16">
        <v>2032</v>
      </c>
      <c r="D1267" s="16">
        <v>215</v>
      </c>
      <c r="E1267" s="16">
        <v>345</v>
      </c>
      <c r="F1267" s="16">
        <v>345</v>
      </c>
      <c r="G1267" s="16">
        <v>314</v>
      </c>
      <c r="H1267" s="16">
        <v>328</v>
      </c>
      <c r="I1267" s="16">
        <v>485</v>
      </c>
      <c r="K1267" s="16">
        <v>981</v>
      </c>
      <c r="L1267" s="16">
        <v>1045</v>
      </c>
      <c r="N1267" s="16">
        <v>540</v>
      </c>
      <c r="O1267" s="16">
        <v>458</v>
      </c>
      <c r="P1267" s="16">
        <v>208</v>
      </c>
      <c r="Q1267" s="16">
        <v>495</v>
      </c>
      <c r="R1267" s="16">
        <v>222</v>
      </c>
      <c r="S1267" s="16">
        <v>37</v>
      </c>
      <c r="T1267" s="16">
        <v>71</v>
      </c>
      <c r="V1267" s="16">
        <v>598</v>
      </c>
      <c r="W1267" s="16">
        <v>590</v>
      </c>
      <c r="X1267" s="16">
        <v>115</v>
      </c>
      <c r="Y1267" s="16">
        <v>67</v>
      </c>
      <c r="Z1267" s="16">
        <v>39</v>
      </c>
      <c r="AA1267" s="16">
        <v>44</v>
      </c>
      <c r="AB1267" s="16">
        <v>427</v>
      </c>
      <c r="AC1267" s="16">
        <v>61</v>
      </c>
      <c r="AD1267" s="16">
        <v>90</v>
      </c>
      <c r="AF1267" s="16">
        <v>355</v>
      </c>
      <c r="AG1267" s="16">
        <v>660</v>
      </c>
      <c r="AH1267" s="16">
        <v>123</v>
      </c>
      <c r="AI1267" s="16">
        <v>120</v>
      </c>
      <c r="AJ1267" s="16">
        <v>274</v>
      </c>
      <c r="AK1267" s="16">
        <v>44</v>
      </c>
      <c r="AL1267" s="16">
        <v>43</v>
      </c>
      <c r="AM1267" s="16">
        <v>413</v>
      </c>
      <c r="AO1267" s="16">
        <v>321</v>
      </c>
      <c r="AP1267" s="16">
        <v>538</v>
      </c>
      <c r="AQ1267" s="16">
        <v>134</v>
      </c>
      <c r="AR1267" s="16">
        <v>200</v>
      </c>
      <c r="AS1267" s="16">
        <v>442</v>
      </c>
      <c r="AT1267" s="16">
        <v>36</v>
      </c>
      <c r="AU1267" s="16">
        <v>136</v>
      </c>
      <c r="AV1267" s="16">
        <v>151</v>
      </c>
      <c r="AW1267" s="16">
        <v>75</v>
      </c>
    </row>
    <row r="1268" spans="2:49" ht="43.5" x14ac:dyDescent="0.35">
      <c r="B1268" s="17" t="s">
        <v>456</v>
      </c>
      <c r="C1268" s="18">
        <v>0.27800672658739672</v>
      </c>
      <c r="D1268" s="18">
        <v>0.24216288096734581</v>
      </c>
      <c r="E1268" s="18">
        <v>0.34090373020685871</v>
      </c>
      <c r="F1268" s="18">
        <v>0.28497281094254662</v>
      </c>
      <c r="G1268" s="18">
        <v>0.28955959526814951</v>
      </c>
      <c r="H1268" s="18">
        <v>0.25797413058870561</v>
      </c>
      <c r="I1268" s="18">
        <v>0.25028093954313102</v>
      </c>
      <c r="K1268" s="18">
        <v>0.32062245187336452</v>
      </c>
      <c r="L1268" s="18">
        <v>0.23947105362137841</v>
      </c>
      <c r="N1268" s="18">
        <v>0.2082915207168072</v>
      </c>
      <c r="O1268" s="18">
        <v>0.23852537139522609</v>
      </c>
      <c r="P1268" s="18">
        <v>0.2245433785410286</v>
      </c>
      <c r="Q1268" s="18">
        <v>0.36171663926335629</v>
      </c>
      <c r="R1268" s="18">
        <v>0.3937560911214657</v>
      </c>
      <c r="S1268" s="18">
        <v>0.46192871520258361</v>
      </c>
      <c r="T1268" s="18">
        <v>0.1788467346694545</v>
      </c>
      <c r="V1268" s="18">
        <v>0.1416896371142311</v>
      </c>
      <c r="W1268" s="18">
        <v>0.51400225114293818</v>
      </c>
      <c r="X1268" s="18">
        <v>0.31454314488754381</v>
      </c>
      <c r="Y1268" s="18">
        <v>0.30190654899198588</v>
      </c>
      <c r="Z1268" s="18">
        <v>3.2646266452898261E-2</v>
      </c>
      <c r="AA1268" s="18">
        <v>0.2749281711444102</v>
      </c>
      <c r="AB1268" s="18">
        <v>0.19720223089766839</v>
      </c>
      <c r="AC1268" s="18">
        <v>0.11625477725158399</v>
      </c>
      <c r="AD1268" s="18">
        <v>0.1760241613846982</v>
      </c>
      <c r="AF1268" s="18">
        <v>0.14167566731806699</v>
      </c>
      <c r="AG1268" s="18">
        <v>0.51426378501129799</v>
      </c>
      <c r="AH1268" s="18">
        <v>0.28158838720636648</v>
      </c>
      <c r="AI1268" s="18">
        <v>0.35879926669765511</v>
      </c>
      <c r="AJ1268" s="18">
        <v>7.0823489956938948E-2</v>
      </c>
      <c r="AK1268" s="18">
        <v>0.2075976988561764</v>
      </c>
      <c r="AL1268" s="18">
        <v>1.5851070439238179E-2</v>
      </c>
      <c r="AM1268" s="18">
        <v>0.16539930805421951</v>
      </c>
      <c r="AO1268" s="18">
        <v>0.13506250211769261</v>
      </c>
      <c r="AP1268" s="18">
        <v>0.63183742696655942</v>
      </c>
      <c r="AQ1268" s="18">
        <v>0.29531127170681931</v>
      </c>
      <c r="AR1268" s="18">
        <v>0.34519282030475551</v>
      </c>
      <c r="AS1268" s="18">
        <v>5.1711412070126042E-2</v>
      </c>
      <c r="AT1268" s="18">
        <v>0.19781637799004301</v>
      </c>
      <c r="AU1268" s="18">
        <v>0.100185834376083</v>
      </c>
      <c r="AV1268" s="18">
        <v>0.12805678229844669</v>
      </c>
      <c r="AW1268" s="18">
        <v>0.1355932041587519</v>
      </c>
    </row>
    <row r="1269" spans="2:49" ht="43.5" x14ac:dyDescent="0.35">
      <c r="B1269" s="17" t="s">
        <v>457</v>
      </c>
      <c r="C1269" s="18">
        <v>0.28707408118405758</v>
      </c>
      <c r="D1269" s="18">
        <v>0.39601883290265733</v>
      </c>
      <c r="E1269" s="18">
        <v>0.33797626176392043</v>
      </c>
      <c r="F1269" s="18">
        <v>0.32736505219520068</v>
      </c>
      <c r="G1269" s="18">
        <v>0.2669275724748309</v>
      </c>
      <c r="H1269" s="18">
        <v>0.23509588926238881</v>
      </c>
      <c r="I1269" s="18">
        <v>0.2221104059264446</v>
      </c>
      <c r="K1269" s="18">
        <v>0.28194847506949072</v>
      </c>
      <c r="L1269" s="18">
        <v>0.29237424666109563</v>
      </c>
      <c r="N1269" s="18">
        <v>0.28933170540301362</v>
      </c>
      <c r="O1269" s="18">
        <v>0.31999669213683019</v>
      </c>
      <c r="P1269" s="18">
        <v>0.27223885006174181</v>
      </c>
      <c r="Q1269" s="18">
        <v>0.2657305194618802</v>
      </c>
      <c r="R1269" s="18">
        <v>0.29105902328566519</v>
      </c>
      <c r="S1269" s="18">
        <v>0.2497023824763662</v>
      </c>
      <c r="T1269" s="18">
        <v>0.2566213703778959</v>
      </c>
      <c r="V1269" s="18">
        <v>0.29115555553436889</v>
      </c>
      <c r="W1269" s="18">
        <v>0.2732998419164076</v>
      </c>
      <c r="X1269" s="18">
        <v>0.31390316497359161</v>
      </c>
      <c r="Y1269" s="18">
        <v>0.36125808135171439</v>
      </c>
      <c r="Z1269" s="18">
        <v>0.15569787061057341</v>
      </c>
      <c r="AA1269" s="18">
        <v>0.41062867153258398</v>
      </c>
      <c r="AB1269" s="18">
        <v>0.29201874143325979</v>
      </c>
      <c r="AC1269" s="18">
        <v>0.30995423619322238</v>
      </c>
      <c r="AD1269" s="18">
        <v>0.21831608310538739</v>
      </c>
      <c r="AF1269" s="18">
        <v>0.32556726164866961</v>
      </c>
      <c r="AG1269" s="18">
        <v>0.26809918710714131</v>
      </c>
      <c r="AH1269" s="18">
        <v>0.39831245361055578</v>
      </c>
      <c r="AI1269" s="18">
        <v>0.34347776400648372</v>
      </c>
      <c r="AJ1269" s="18">
        <v>0.19182153427122639</v>
      </c>
      <c r="AK1269" s="18">
        <v>0.35506402720842078</v>
      </c>
      <c r="AL1269" s="18">
        <v>0.22025337054687841</v>
      </c>
      <c r="AM1269" s="18">
        <v>0.2976420247869539</v>
      </c>
      <c r="AO1269" s="18">
        <v>0.3679034402716535</v>
      </c>
      <c r="AP1269" s="18">
        <v>0.2444495208898208</v>
      </c>
      <c r="AQ1269" s="18">
        <v>0.41736108817533257</v>
      </c>
      <c r="AR1269" s="18">
        <v>0.37091374245633801</v>
      </c>
      <c r="AS1269" s="18">
        <v>0.24663485515825229</v>
      </c>
      <c r="AT1269" s="18">
        <v>0.41099057738708938</v>
      </c>
      <c r="AU1269" s="18">
        <v>0.20281393940808451</v>
      </c>
      <c r="AV1269" s="18">
        <v>0.27427160422430957</v>
      </c>
      <c r="AW1269" s="18">
        <v>0.14947960698057131</v>
      </c>
    </row>
    <row r="1270" spans="2:49" ht="43.5" x14ac:dyDescent="0.35">
      <c r="B1270" s="17" t="s">
        <v>458</v>
      </c>
      <c r="C1270" s="18">
        <v>0.2952832993894785</v>
      </c>
      <c r="D1270" s="18">
        <v>0.1670975859094693</v>
      </c>
      <c r="E1270" s="18">
        <v>0.15457499537606259</v>
      </c>
      <c r="F1270" s="18">
        <v>0.21227105881156161</v>
      </c>
      <c r="G1270" s="18">
        <v>0.3243857164494825</v>
      </c>
      <c r="H1270" s="18">
        <v>0.39023999446489938</v>
      </c>
      <c r="I1270" s="18">
        <v>0.42819213336629208</v>
      </c>
      <c r="K1270" s="18">
        <v>0.30831772108787547</v>
      </c>
      <c r="L1270" s="18">
        <v>0.28387021535765461</v>
      </c>
      <c r="N1270" s="18">
        <v>0.35959446146440888</v>
      </c>
      <c r="O1270" s="18">
        <v>0.26793781399537753</v>
      </c>
      <c r="P1270" s="18">
        <v>0.37873139097224168</v>
      </c>
      <c r="Q1270" s="18">
        <v>0.26334970469202001</v>
      </c>
      <c r="R1270" s="18">
        <v>0.2254280157241656</v>
      </c>
      <c r="S1270" s="18">
        <v>0.18309334717638809</v>
      </c>
      <c r="T1270" s="18">
        <v>0.23670700485881729</v>
      </c>
      <c r="V1270" s="18">
        <v>0.50381048446402832</v>
      </c>
      <c r="W1270" s="18">
        <v>0.116225778134339</v>
      </c>
      <c r="X1270" s="18">
        <v>0.20584058594325669</v>
      </c>
      <c r="Y1270" s="18">
        <v>0.17127612953292859</v>
      </c>
      <c r="Z1270" s="18">
        <v>0.78611513904666519</v>
      </c>
      <c r="AA1270" s="18">
        <v>0.2067305363739286</v>
      </c>
      <c r="AB1270" s="18">
        <v>0.24069713170140961</v>
      </c>
      <c r="AC1270" s="18">
        <v>0.1657713790203354</v>
      </c>
      <c r="AD1270" s="18">
        <v>0.46447374607035657</v>
      </c>
      <c r="AF1270" s="18">
        <v>0.46750305505132411</v>
      </c>
      <c r="AG1270" s="18">
        <v>0.1426551684062054</v>
      </c>
      <c r="AH1270" s="18">
        <v>0.18584376918250189</v>
      </c>
      <c r="AI1270" s="18">
        <v>0.14481073618553689</v>
      </c>
      <c r="AJ1270" s="18">
        <v>0.65614536852119809</v>
      </c>
      <c r="AK1270" s="18">
        <v>0.29844089949366398</v>
      </c>
      <c r="AL1270" s="18">
        <v>0.16944525209866651</v>
      </c>
      <c r="AM1270" s="18">
        <v>0.24060003929647131</v>
      </c>
      <c r="AO1270" s="18">
        <v>0.42789318849861052</v>
      </c>
      <c r="AP1270" s="18">
        <v>5.5070084403639703E-2</v>
      </c>
      <c r="AQ1270" s="18">
        <v>0.1685507222180439</v>
      </c>
      <c r="AR1270" s="18">
        <v>0.1243159455801954</v>
      </c>
      <c r="AS1270" s="18">
        <v>0.6071904567531452</v>
      </c>
      <c r="AT1270" s="18">
        <v>0.2366669634314667</v>
      </c>
      <c r="AU1270" s="18">
        <v>0.21275318530516729</v>
      </c>
      <c r="AV1270" s="18">
        <v>0.21902932739797309</v>
      </c>
      <c r="AW1270" s="18">
        <v>0.62508359835124039</v>
      </c>
    </row>
    <row r="1271" spans="2:49" x14ac:dyDescent="0.35">
      <c r="B1271" s="17" t="s">
        <v>68</v>
      </c>
      <c r="C1271" s="18">
        <v>0.13963589283906741</v>
      </c>
      <c r="D1271" s="18">
        <v>0.1947207002205274</v>
      </c>
      <c r="E1271" s="18">
        <v>0.1665450126531583</v>
      </c>
      <c r="F1271" s="18">
        <v>0.1753910780506911</v>
      </c>
      <c r="G1271" s="18">
        <v>0.11912711580753731</v>
      </c>
      <c r="H1271" s="18">
        <v>0.116689985684006</v>
      </c>
      <c r="I1271" s="18">
        <v>9.9416521164132368E-2</v>
      </c>
      <c r="K1271" s="18">
        <v>8.9111351969269351E-2</v>
      </c>
      <c r="L1271" s="18">
        <v>0.18428448435987149</v>
      </c>
      <c r="N1271" s="18">
        <v>0.14278231241577019</v>
      </c>
      <c r="O1271" s="18">
        <v>0.17354012247256609</v>
      </c>
      <c r="P1271" s="18">
        <v>0.1244863804249878</v>
      </c>
      <c r="Q1271" s="18">
        <v>0.1092031365827434</v>
      </c>
      <c r="R1271" s="18">
        <v>8.9756869868703654E-2</v>
      </c>
      <c r="S1271" s="18">
        <v>0.105275555144662</v>
      </c>
      <c r="T1271" s="18">
        <v>0.32782489009383242</v>
      </c>
      <c r="V1271" s="18">
        <v>6.334432288737149E-2</v>
      </c>
      <c r="W1271" s="18">
        <v>9.6472128806315269E-2</v>
      </c>
      <c r="X1271" s="18">
        <v>0.16571310419560789</v>
      </c>
      <c r="Y1271" s="18">
        <v>0.1655592401233712</v>
      </c>
      <c r="Z1271" s="18">
        <v>2.5540723889863341E-2</v>
      </c>
      <c r="AA1271" s="18">
        <v>0.1077126209490774</v>
      </c>
      <c r="AB1271" s="18">
        <v>0.27008189596766241</v>
      </c>
      <c r="AC1271" s="18">
        <v>0.40801960753485778</v>
      </c>
      <c r="AD1271" s="18">
        <v>0.14118600943955781</v>
      </c>
      <c r="AF1271" s="18">
        <v>6.5254015981939334E-2</v>
      </c>
      <c r="AG1271" s="18">
        <v>7.4981859475355336E-2</v>
      </c>
      <c r="AH1271" s="18">
        <v>0.13425539000057579</v>
      </c>
      <c r="AI1271" s="18">
        <v>0.1529122331103244</v>
      </c>
      <c r="AJ1271" s="18">
        <v>8.1209607250636681E-2</v>
      </c>
      <c r="AK1271" s="18">
        <v>0.13889737444173891</v>
      </c>
      <c r="AL1271" s="18">
        <v>0.59445030691521705</v>
      </c>
      <c r="AM1271" s="18">
        <v>0.29635862786235528</v>
      </c>
      <c r="AO1271" s="18">
        <v>6.9140869112043479E-2</v>
      </c>
      <c r="AP1271" s="18">
        <v>6.8642967739980271E-2</v>
      </c>
      <c r="AQ1271" s="18">
        <v>0.1187769178998042</v>
      </c>
      <c r="AR1271" s="18">
        <v>0.15957749165871121</v>
      </c>
      <c r="AS1271" s="18">
        <v>9.4463276018476525E-2</v>
      </c>
      <c r="AT1271" s="18">
        <v>0.1545260811914011</v>
      </c>
      <c r="AU1271" s="18">
        <v>0.48424704091066528</v>
      </c>
      <c r="AV1271" s="18">
        <v>0.37864228607927047</v>
      </c>
      <c r="AW1271" s="18">
        <v>8.9843590509436286E-2</v>
      </c>
    </row>
    <row r="1273" spans="2:49" ht="29" x14ac:dyDescent="0.35">
      <c r="B1273" s="14" t="s">
        <v>115</v>
      </c>
    </row>
    <row r="1274" spans="2:49" x14ac:dyDescent="0.35">
      <c r="B1274" s="15" t="s">
        <v>18</v>
      </c>
    </row>
    <row r="1275" spans="2:49" x14ac:dyDescent="0.35">
      <c r="B1275" s="11" t="s">
        <v>59</v>
      </c>
      <c r="C1275" s="16">
        <v>2028</v>
      </c>
      <c r="D1275" s="16">
        <v>248</v>
      </c>
      <c r="E1275" s="16">
        <v>354</v>
      </c>
      <c r="F1275" s="16">
        <v>365</v>
      </c>
      <c r="G1275" s="16">
        <v>348</v>
      </c>
      <c r="H1275" s="16">
        <v>295</v>
      </c>
      <c r="I1275" s="16">
        <v>418</v>
      </c>
      <c r="K1275" s="16">
        <v>1004</v>
      </c>
      <c r="L1275" s="16">
        <v>1018</v>
      </c>
      <c r="N1275" s="16">
        <v>515</v>
      </c>
      <c r="O1275" s="16">
        <v>455</v>
      </c>
      <c r="P1275" s="16">
        <v>200</v>
      </c>
      <c r="Q1275" s="16">
        <v>507</v>
      </c>
      <c r="R1275" s="16">
        <v>238</v>
      </c>
      <c r="S1275" s="16">
        <v>44</v>
      </c>
      <c r="T1275" s="16">
        <v>69</v>
      </c>
      <c r="V1275" s="16">
        <v>565</v>
      </c>
      <c r="W1275" s="16">
        <v>604</v>
      </c>
      <c r="X1275" s="16">
        <v>114</v>
      </c>
      <c r="Y1275" s="16">
        <v>70</v>
      </c>
      <c r="Z1275" s="16">
        <v>36</v>
      </c>
      <c r="AA1275" s="16">
        <v>44</v>
      </c>
      <c r="AB1275" s="16">
        <v>442</v>
      </c>
      <c r="AC1275" s="16">
        <v>63</v>
      </c>
      <c r="AD1275" s="16">
        <v>90</v>
      </c>
      <c r="AF1275" s="16">
        <v>336</v>
      </c>
      <c r="AG1275" s="16">
        <v>677</v>
      </c>
      <c r="AH1275" s="16">
        <v>121</v>
      </c>
      <c r="AI1275" s="16">
        <v>125</v>
      </c>
      <c r="AJ1275" s="16">
        <v>261</v>
      </c>
      <c r="AK1275" s="16">
        <v>43</v>
      </c>
      <c r="AL1275" s="16">
        <v>45</v>
      </c>
      <c r="AM1275" s="16">
        <v>420</v>
      </c>
      <c r="AO1275" s="16">
        <v>312</v>
      </c>
      <c r="AP1275" s="16">
        <v>557</v>
      </c>
      <c r="AQ1275" s="16">
        <v>134</v>
      </c>
      <c r="AR1275" s="16">
        <v>212</v>
      </c>
      <c r="AS1275" s="16">
        <v>419</v>
      </c>
      <c r="AT1275" s="16">
        <v>33</v>
      </c>
      <c r="AU1275" s="16">
        <v>137</v>
      </c>
      <c r="AV1275" s="16">
        <v>147</v>
      </c>
      <c r="AW1275" s="16">
        <v>77</v>
      </c>
    </row>
    <row r="1276" spans="2:49" x14ac:dyDescent="0.35">
      <c r="B1276" s="12" t="s">
        <v>60</v>
      </c>
      <c r="C1276" s="16">
        <v>2032</v>
      </c>
      <c r="D1276" s="16">
        <v>215</v>
      </c>
      <c r="E1276" s="16">
        <v>345</v>
      </c>
      <c r="F1276" s="16">
        <v>345</v>
      </c>
      <c r="G1276" s="16">
        <v>314</v>
      </c>
      <c r="H1276" s="16">
        <v>328</v>
      </c>
      <c r="I1276" s="16">
        <v>485</v>
      </c>
      <c r="K1276" s="16">
        <v>981</v>
      </c>
      <c r="L1276" s="16">
        <v>1045</v>
      </c>
      <c r="N1276" s="16">
        <v>540</v>
      </c>
      <c r="O1276" s="16">
        <v>458</v>
      </c>
      <c r="P1276" s="16">
        <v>208</v>
      </c>
      <c r="Q1276" s="16">
        <v>495</v>
      </c>
      <c r="R1276" s="16">
        <v>222</v>
      </c>
      <c r="S1276" s="16">
        <v>37</v>
      </c>
      <c r="T1276" s="16">
        <v>71</v>
      </c>
      <c r="V1276" s="16">
        <v>598</v>
      </c>
      <c r="W1276" s="16">
        <v>590</v>
      </c>
      <c r="X1276" s="16">
        <v>115</v>
      </c>
      <c r="Y1276" s="16">
        <v>67</v>
      </c>
      <c r="Z1276" s="16">
        <v>39</v>
      </c>
      <c r="AA1276" s="16">
        <v>44</v>
      </c>
      <c r="AB1276" s="16">
        <v>427</v>
      </c>
      <c r="AC1276" s="16">
        <v>61</v>
      </c>
      <c r="AD1276" s="16">
        <v>90</v>
      </c>
      <c r="AF1276" s="16">
        <v>355</v>
      </c>
      <c r="AG1276" s="16">
        <v>660</v>
      </c>
      <c r="AH1276" s="16">
        <v>123</v>
      </c>
      <c r="AI1276" s="16">
        <v>120</v>
      </c>
      <c r="AJ1276" s="16">
        <v>274</v>
      </c>
      <c r="AK1276" s="16">
        <v>44</v>
      </c>
      <c r="AL1276" s="16">
        <v>43</v>
      </c>
      <c r="AM1276" s="16">
        <v>413</v>
      </c>
      <c r="AO1276" s="16">
        <v>321</v>
      </c>
      <c r="AP1276" s="16">
        <v>538</v>
      </c>
      <c r="AQ1276" s="16">
        <v>134</v>
      </c>
      <c r="AR1276" s="16">
        <v>200</v>
      </c>
      <c r="AS1276" s="16">
        <v>442</v>
      </c>
      <c r="AT1276" s="16">
        <v>36</v>
      </c>
      <c r="AU1276" s="16">
        <v>136</v>
      </c>
      <c r="AV1276" s="16">
        <v>151</v>
      </c>
      <c r="AW1276" s="16">
        <v>75</v>
      </c>
    </row>
    <row r="1277" spans="2:49" ht="43.5" x14ac:dyDescent="0.35">
      <c r="B1277" s="17" t="s">
        <v>459</v>
      </c>
      <c r="C1277" s="18">
        <v>0.11552430985224479</v>
      </c>
      <c r="D1277" s="18">
        <v>0.15488636218201279</v>
      </c>
      <c r="E1277" s="18">
        <v>0.15187015908219911</v>
      </c>
      <c r="F1277" s="18">
        <v>0.1244064867263408</v>
      </c>
      <c r="G1277" s="18">
        <v>0.1316593334403473</v>
      </c>
      <c r="H1277" s="18">
        <v>0.1012351749076849</v>
      </c>
      <c r="I1277" s="18">
        <v>6.5116419196457456E-2</v>
      </c>
      <c r="K1277" s="18">
        <v>0.12376776663341189</v>
      </c>
      <c r="L1277" s="18">
        <v>0.10839714707635691</v>
      </c>
      <c r="N1277" s="18">
        <v>0.12182839311561749</v>
      </c>
      <c r="O1277" s="18">
        <v>0.1201734721729415</v>
      </c>
      <c r="P1277" s="18">
        <v>0.1020076657798156</v>
      </c>
      <c r="Q1277" s="18">
        <v>0.101471494693052</v>
      </c>
      <c r="R1277" s="18">
        <v>0.1055033721179101</v>
      </c>
      <c r="S1277" s="18">
        <v>0.27725093693637221</v>
      </c>
      <c r="T1277" s="18">
        <v>0.1219579290855793</v>
      </c>
      <c r="V1277" s="18">
        <v>0.12521920222279351</v>
      </c>
      <c r="W1277" s="18">
        <v>0.107298480026117</v>
      </c>
      <c r="X1277" s="18">
        <v>6.4031579114635417E-2</v>
      </c>
      <c r="Y1277" s="18">
        <v>0.1113713225890804</v>
      </c>
      <c r="Z1277" s="18">
        <v>0.18204173426204379</v>
      </c>
      <c r="AA1277" s="18">
        <v>9.0629248744706833E-2</v>
      </c>
      <c r="AB1277" s="18">
        <v>0.1188643095723978</v>
      </c>
      <c r="AC1277" s="18">
        <v>5.9989556432656292E-2</v>
      </c>
      <c r="AD1277" s="18">
        <v>0.17879183351879169</v>
      </c>
      <c r="AF1277" s="18">
        <v>0.1189806073040995</v>
      </c>
      <c r="AG1277" s="18">
        <v>0.1122809332701077</v>
      </c>
      <c r="AH1277" s="18">
        <v>3.158155002415905E-2</v>
      </c>
      <c r="AI1277" s="18">
        <v>0.1239554966142888</v>
      </c>
      <c r="AJ1277" s="18">
        <v>0.16062538955736719</v>
      </c>
      <c r="AK1277" s="18">
        <v>0.1411000075753919</v>
      </c>
      <c r="AL1277" s="18">
        <v>9.037653416569584E-2</v>
      </c>
      <c r="AM1277" s="18">
        <v>0.1103398289570905</v>
      </c>
      <c r="AO1277" s="18">
        <v>8.9497262825620691E-2</v>
      </c>
      <c r="AP1277" s="18">
        <v>0.1089979883735445</v>
      </c>
      <c r="AQ1277" s="18">
        <v>5.2525950172248738E-2</v>
      </c>
      <c r="AR1277" s="18">
        <v>9.611791972309075E-2</v>
      </c>
      <c r="AS1277" s="18">
        <v>0.17524145268104729</v>
      </c>
      <c r="AT1277" s="18">
        <v>0.17389808532819831</v>
      </c>
      <c r="AU1277" s="18">
        <v>0.1169061991173128</v>
      </c>
      <c r="AV1277" s="18">
        <v>7.6528420569978509E-2</v>
      </c>
      <c r="AW1277" s="18">
        <v>0.1336296043123785</v>
      </c>
    </row>
    <row r="1278" spans="2:49" ht="58" x14ac:dyDescent="0.35">
      <c r="B1278" s="17" t="s">
        <v>460</v>
      </c>
      <c r="C1278" s="18">
        <v>0.42313409555009768</v>
      </c>
      <c r="D1278" s="18">
        <v>0.38782975299462269</v>
      </c>
      <c r="E1278" s="18">
        <v>0.42253007045265201</v>
      </c>
      <c r="F1278" s="18">
        <v>0.38781220787541071</v>
      </c>
      <c r="G1278" s="18">
        <v>0.41745197973781922</v>
      </c>
      <c r="H1278" s="18">
        <v>0.37374011405932422</v>
      </c>
      <c r="I1278" s="18">
        <v>0.50154837331986346</v>
      </c>
      <c r="K1278" s="18">
        <v>0.45668165810955952</v>
      </c>
      <c r="L1278" s="18">
        <v>0.39388043614952928</v>
      </c>
      <c r="N1278" s="18">
        <v>0.4210114999727182</v>
      </c>
      <c r="O1278" s="18">
        <v>0.38944758217695158</v>
      </c>
      <c r="P1278" s="18">
        <v>0.48118920442371099</v>
      </c>
      <c r="Q1278" s="18">
        <v>0.44873719279126251</v>
      </c>
      <c r="R1278" s="18">
        <v>0.42469960124484879</v>
      </c>
      <c r="S1278" s="18">
        <v>0.43641926132685921</v>
      </c>
      <c r="T1278" s="18">
        <v>0.29564131681676759</v>
      </c>
      <c r="V1278" s="18">
        <v>0.51750946341413051</v>
      </c>
      <c r="W1278" s="18">
        <v>0.44362805641301278</v>
      </c>
      <c r="X1278" s="18">
        <v>0.36932341400678592</v>
      </c>
      <c r="Y1278" s="18">
        <v>0.33275702638839372</v>
      </c>
      <c r="Z1278" s="18">
        <v>0.4304557315724668</v>
      </c>
      <c r="AA1278" s="18">
        <v>0.41853266913326709</v>
      </c>
      <c r="AB1278" s="18">
        <v>0.33377516019284009</v>
      </c>
      <c r="AC1278" s="18">
        <v>0.20448278961115299</v>
      </c>
      <c r="AD1278" s="18">
        <v>0.36888354102179161</v>
      </c>
      <c r="AF1278" s="18">
        <v>0.50974894550929717</v>
      </c>
      <c r="AG1278" s="18">
        <v>0.44786670213145202</v>
      </c>
      <c r="AH1278" s="18">
        <v>0.45414070241184679</v>
      </c>
      <c r="AI1278" s="18">
        <v>0.31982763478002502</v>
      </c>
      <c r="AJ1278" s="18">
        <v>0.50079861123119918</v>
      </c>
      <c r="AK1278" s="18">
        <v>0.40989279177035542</v>
      </c>
      <c r="AL1278" s="18">
        <v>0.14506782576832941</v>
      </c>
      <c r="AM1278" s="18">
        <v>0.3084575491186804</v>
      </c>
      <c r="AO1278" s="18">
        <v>0.50190343108150726</v>
      </c>
      <c r="AP1278" s="18">
        <v>0.45563300287790048</v>
      </c>
      <c r="AQ1278" s="18">
        <v>0.47285185070712671</v>
      </c>
      <c r="AR1278" s="18">
        <v>0.32715991095420682</v>
      </c>
      <c r="AS1278" s="18">
        <v>0.48428902373693139</v>
      </c>
      <c r="AT1278" s="18">
        <v>0.35053929042811838</v>
      </c>
      <c r="AU1278" s="18">
        <v>0.2348954614672368</v>
      </c>
      <c r="AV1278" s="18">
        <v>0.2647991160110772</v>
      </c>
      <c r="AW1278" s="18">
        <v>0.35281925656192031</v>
      </c>
    </row>
    <row r="1279" spans="2:49" ht="58" x14ac:dyDescent="0.35">
      <c r="B1279" s="17" t="s">
        <v>461</v>
      </c>
      <c r="C1279" s="18">
        <v>0.30780861360896028</v>
      </c>
      <c r="D1279" s="18">
        <v>0.25341559609049291</v>
      </c>
      <c r="E1279" s="18">
        <v>0.27351692408424189</v>
      </c>
      <c r="F1279" s="18">
        <v>0.30510086602559938</v>
      </c>
      <c r="G1279" s="18">
        <v>0.29523269361523818</v>
      </c>
      <c r="H1279" s="18">
        <v>0.3603028557745736</v>
      </c>
      <c r="I1279" s="18">
        <v>0.33081845779695851</v>
      </c>
      <c r="K1279" s="18">
        <v>0.32276668282017529</v>
      </c>
      <c r="L1279" s="18">
        <v>0.29153537765834581</v>
      </c>
      <c r="N1279" s="18">
        <v>0.27021002796068921</v>
      </c>
      <c r="O1279" s="18">
        <v>0.33662920895072129</v>
      </c>
      <c r="P1279" s="18">
        <v>0.2766739790314528</v>
      </c>
      <c r="Q1279" s="18">
        <v>0.33936091707747668</v>
      </c>
      <c r="R1279" s="18">
        <v>0.36539360294254358</v>
      </c>
      <c r="S1279" s="18">
        <v>0.17711345683727259</v>
      </c>
      <c r="T1279" s="18">
        <v>0.16725195844004309</v>
      </c>
      <c r="V1279" s="18">
        <v>0.2736036353130164</v>
      </c>
      <c r="W1279" s="18">
        <v>0.34385030672529449</v>
      </c>
      <c r="X1279" s="18">
        <v>0.42468033888678292</v>
      </c>
      <c r="Y1279" s="18">
        <v>0.37691238103970809</v>
      </c>
      <c r="Z1279" s="18">
        <v>0.2097977551687194</v>
      </c>
      <c r="AA1279" s="18">
        <v>0.33119468763246801</v>
      </c>
      <c r="AB1279" s="18">
        <v>0.27125182925885449</v>
      </c>
      <c r="AC1279" s="18">
        <v>0.29000257472525182</v>
      </c>
      <c r="AD1279" s="18">
        <v>0.31567651054933499</v>
      </c>
      <c r="AF1279" s="18">
        <v>0.28116755789837161</v>
      </c>
      <c r="AG1279" s="18">
        <v>0.35531451626681948</v>
      </c>
      <c r="AH1279" s="18">
        <v>0.39060843817058027</v>
      </c>
      <c r="AI1279" s="18">
        <v>0.38080306711405842</v>
      </c>
      <c r="AJ1279" s="18">
        <v>0.21411258072964201</v>
      </c>
      <c r="AK1279" s="18">
        <v>0.29268008600632511</v>
      </c>
      <c r="AL1279" s="18">
        <v>0.21246005655859451</v>
      </c>
      <c r="AM1279" s="18">
        <v>0.28261705020238698</v>
      </c>
      <c r="AO1279" s="18">
        <v>0.29739948848386438</v>
      </c>
      <c r="AP1279" s="18">
        <v>0.34497122718982259</v>
      </c>
      <c r="AQ1279" s="18">
        <v>0.38823779009291248</v>
      </c>
      <c r="AR1279" s="18">
        <v>0.40716385020442297</v>
      </c>
      <c r="AS1279" s="18">
        <v>0.2041886485477144</v>
      </c>
      <c r="AT1279" s="18">
        <v>0.29223799534905559</v>
      </c>
      <c r="AU1279" s="18">
        <v>0.2520733983603996</v>
      </c>
      <c r="AV1279" s="18">
        <v>0.35028748364188389</v>
      </c>
      <c r="AW1279" s="18">
        <v>0.3116344017143105</v>
      </c>
    </row>
    <row r="1280" spans="2:49" x14ac:dyDescent="0.35">
      <c r="B1280" s="17" t="s">
        <v>80</v>
      </c>
      <c r="C1280" s="18">
        <v>0.15353298098869719</v>
      </c>
      <c r="D1280" s="18">
        <v>0.20386828873287149</v>
      </c>
      <c r="E1280" s="18">
        <v>0.15208284638090699</v>
      </c>
      <c r="F1280" s="18">
        <v>0.18268043937264891</v>
      </c>
      <c r="G1280" s="18">
        <v>0.15565599320659529</v>
      </c>
      <c r="H1280" s="18">
        <v>0.16472185525841701</v>
      </c>
      <c r="I1280" s="18">
        <v>0.1025167496867205</v>
      </c>
      <c r="K1280" s="18">
        <v>9.6783892436853231E-2</v>
      </c>
      <c r="L1280" s="18">
        <v>0.20618703911576791</v>
      </c>
      <c r="N1280" s="18">
        <v>0.18695007895097501</v>
      </c>
      <c r="O1280" s="18">
        <v>0.15374973669938549</v>
      </c>
      <c r="P1280" s="18">
        <v>0.1401291507650205</v>
      </c>
      <c r="Q1280" s="18">
        <v>0.1104303954382088</v>
      </c>
      <c r="R1280" s="18">
        <v>0.1044034236946975</v>
      </c>
      <c r="S1280" s="18">
        <v>0.1092163448994959</v>
      </c>
      <c r="T1280" s="18">
        <v>0.41514879565760998</v>
      </c>
      <c r="V1280" s="18">
        <v>8.3667699050059385E-2</v>
      </c>
      <c r="W1280" s="18">
        <v>0.1052231568355758</v>
      </c>
      <c r="X1280" s="18">
        <v>0.1419646679917958</v>
      </c>
      <c r="Y1280" s="18">
        <v>0.17895926998281769</v>
      </c>
      <c r="Z1280" s="18">
        <v>0.1777047789967702</v>
      </c>
      <c r="AA1280" s="18">
        <v>0.15964339448955819</v>
      </c>
      <c r="AB1280" s="18">
        <v>0.27610870097590778</v>
      </c>
      <c r="AC1280" s="18">
        <v>0.44552507923093859</v>
      </c>
      <c r="AD1280" s="18">
        <v>0.13664811491008161</v>
      </c>
      <c r="AF1280" s="18">
        <v>9.0102889288231763E-2</v>
      </c>
      <c r="AG1280" s="18">
        <v>8.4537848331620938E-2</v>
      </c>
      <c r="AH1280" s="18">
        <v>0.12366930939341381</v>
      </c>
      <c r="AI1280" s="18">
        <v>0.1754138014916278</v>
      </c>
      <c r="AJ1280" s="18">
        <v>0.1244634184817916</v>
      </c>
      <c r="AK1280" s="18">
        <v>0.15632711464792759</v>
      </c>
      <c r="AL1280" s="18">
        <v>0.55209558350738031</v>
      </c>
      <c r="AM1280" s="18">
        <v>0.29858557172184208</v>
      </c>
      <c r="AO1280" s="18">
        <v>0.1111998176090077</v>
      </c>
      <c r="AP1280" s="18">
        <v>9.0397781558732557E-2</v>
      </c>
      <c r="AQ1280" s="18">
        <v>8.638440902771205E-2</v>
      </c>
      <c r="AR1280" s="18">
        <v>0.1695583191182794</v>
      </c>
      <c r="AS1280" s="18">
        <v>0.13628087503430689</v>
      </c>
      <c r="AT1280" s="18">
        <v>0.18332462889462781</v>
      </c>
      <c r="AU1280" s="18">
        <v>0.39612494105505081</v>
      </c>
      <c r="AV1280" s="18">
        <v>0.30838497977706031</v>
      </c>
      <c r="AW1280" s="18">
        <v>0.20191673741139041</v>
      </c>
    </row>
    <row r="1282" spans="2:49" ht="29" x14ac:dyDescent="0.35">
      <c r="B1282" s="14" t="s">
        <v>115</v>
      </c>
    </row>
    <row r="1283" spans="2:49" x14ac:dyDescent="0.35">
      <c r="B1283" s="15" t="s">
        <v>18</v>
      </c>
    </row>
    <row r="1284" spans="2:49" x14ac:dyDescent="0.35">
      <c r="B1284" s="11" t="s">
        <v>59</v>
      </c>
      <c r="C1284" s="16">
        <v>2028</v>
      </c>
      <c r="D1284" s="16">
        <v>248</v>
      </c>
      <c r="E1284" s="16">
        <v>354</v>
      </c>
      <c r="F1284" s="16">
        <v>365</v>
      </c>
      <c r="G1284" s="16">
        <v>348</v>
      </c>
      <c r="H1284" s="16">
        <v>295</v>
      </c>
      <c r="I1284" s="16">
        <v>418</v>
      </c>
      <c r="K1284" s="16">
        <v>1004</v>
      </c>
      <c r="L1284" s="16">
        <v>1018</v>
      </c>
      <c r="N1284" s="16">
        <v>515</v>
      </c>
      <c r="O1284" s="16">
        <v>455</v>
      </c>
      <c r="P1284" s="16">
        <v>200</v>
      </c>
      <c r="Q1284" s="16">
        <v>507</v>
      </c>
      <c r="R1284" s="16">
        <v>238</v>
      </c>
      <c r="S1284" s="16">
        <v>44</v>
      </c>
      <c r="T1284" s="16">
        <v>69</v>
      </c>
      <c r="V1284" s="16">
        <v>565</v>
      </c>
      <c r="W1284" s="16">
        <v>604</v>
      </c>
      <c r="X1284" s="16">
        <v>114</v>
      </c>
      <c r="Y1284" s="16">
        <v>70</v>
      </c>
      <c r="Z1284" s="16">
        <v>36</v>
      </c>
      <c r="AA1284" s="16">
        <v>44</v>
      </c>
      <c r="AB1284" s="16">
        <v>442</v>
      </c>
      <c r="AC1284" s="16">
        <v>63</v>
      </c>
      <c r="AD1284" s="16">
        <v>90</v>
      </c>
      <c r="AF1284" s="16">
        <v>336</v>
      </c>
      <c r="AG1284" s="16">
        <v>677</v>
      </c>
      <c r="AH1284" s="16">
        <v>121</v>
      </c>
      <c r="AI1284" s="16">
        <v>125</v>
      </c>
      <c r="AJ1284" s="16">
        <v>261</v>
      </c>
      <c r="AK1284" s="16">
        <v>43</v>
      </c>
      <c r="AL1284" s="16">
        <v>45</v>
      </c>
      <c r="AM1284" s="16">
        <v>420</v>
      </c>
      <c r="AO1284" s="16">
        <v>312</v>
      </c>
      <c r="AP1284" s="16">
        <v>557</v>
      </c>
      <c r="AQ1284" s="16">
        <v>134</v>
      </c>
      <c r="AR1284" s="16">
        <v>212</v>
      </c>
      <c r="AS1284" s="16">
        <v>419</v>
      </c>
      <c r="AT1284" s="16">
        <v>33</v>
      </c>
      <c r="AU1284" s="16">
        <v>137</v>
      </c>
      <c r="AV1284" s="16">
        <v>147</v>
      </c>
      <c r="AW1284" s="16">
        <v>77</v>
      </c>
    </row>
    <row r="1285" spans="2:49" x14ac:dyDescent="0.35">
      <c r="B1285" s="12" t="s">
        <v>60</v>
      </c>
      <c r="C1285" s="16">
        <v>2032</v>
      </c>
      <c r="D1285" s="16">
        <v>215</v>
      </c>
      <c r="E1285" s="16">
        <v>345</v>
      </c>
      <c r="F1285" s="16">
        <v>345</v>
      </c>
      <c r="G1285" s="16">
        <v>314</v>
      </c>
      <c r="H1285" s="16">
        <v>328</v>
      </c>
      <c r="I1285" s="16">
        <v>485</v>
      </c>
      <c r="K1285" s="16">
        <v>981</v>
      </c>
      <c r="L1285" s="16">
        <v>1045</v>
      </c>
      <c r="N1285" s="16">
        <v>540</v>
      </c>
      <c r="O1285" s="16">
        <v>458</v>
      </c>
      <c r="P1285" s="16">
        <v>208</v>
      </c>
      <c r="Q1285" s="16">
        <v>495</v>
      </c>
      <c r="R1285" s="16">
        <v>222</v>
      </c>
      <c r="S1285" s="16">
        <v>37</v>
      </c>
      <c r="T1285" s="16">
        <v>71</v>
      </c>
      <c r="V1285" s="16">
        <v>598</v>
      </c>
      <c r="W1285" s="16">
        <v>590</v>
      </c>
      <c r="X1285" s="16">
        <v>115</v>
      </c>
      <c r="Y1285" s="16">
        <v>67</v>
      </c>
      <c r="Z1285" s="16">
        <v>39</v>
      </c>
      <c r="AA1285" s="16">
        <v>44</v>
      </c>
      <c r="AB1285" s="16">
        <v>427</v>
      </c>
      <c r="AC1285" s="16">
        <v>61</v>
      </c>
      <c r="AD1285" s="16">
        <v>90</v>
      </c>
      <c r="AF1285" s="16">
        <v>355</v>
      </c>
      <c r="AG1285" s="16">
        <v>660</v>
      </c>
      <c r="AH1285" s="16">
        <v>123</v>
      </c>
      <c r="AI1285" s="16">
        <v>120</v>
      </c>
      <c r="AJ1285" s="16">
        <v>274</v>
      </c>
      <c r="AK1285" s="16">
        <v>44</v>
      </c>
      <c r="AL1285" s="16">
        <v>43</v>
      </c>
      <c r="AM1285" s="16">
        <v>413</v>
      </c>
      <c r="AO1285" s="16">
        <v>321</v>
      </c>
      <c r="AP1285" s="16">
        <v>538</v>
      </c>
      <c r="AQ1285" s="16">
        <v>134</v>
      </c>
      <c r="AR1285" s="16">
        <v>200</v>
      </c>
      <c r="AS1285" s="16">
        <v>442</v>
      </c>
      <c r="AT1285" s="16">
        <v>36</v>
      </c>
      <c r="AU1285" s="16">
        <v>136</v>
      </c>
      <c r="AV1285" s="16">
        <v>151</v>
      </c>
      <c r="AW1285" s="16">
        <v>75</v>
      </c>
    </row>
    <row r="1286" spans="2:49" ht="101.5" x14ac:dyDescent="0.35">
      <c r="B1286" s="17" t="s">
        <v>462</v>
      </c>
      <c r="C1286" s="18">
        <v>0.2220159009128288</v>
      </c>
      <c r="D1286" s="18">
        <v>0.29618171017385492</v>
      </c>
      <c r="E1286" s="18">
        <v>0.29944994811726278</v>
      </c>
      <c r="F1286" s="18">
        <v>0.26006784567196423</v>
      </c>
      <c r="G1286" s="18">
        <v>0.22680980847236401</v>
      </c>
      <c r="H1286" s="18">
        <v>0.16966267043713981</v>
      </c>
      <c r="I1286" s="18">
        <v>0.1392975428141342</v>
      </c>
      <c r="K1286" s="18">
        <v>0.23980393856617521</v>
      </c>
      <c r="L1286" s="18">
        <v>0.20649221889985639</v>
      </c>
      <c r="N1286" s="18">
        <v>0.20806001618891959</v>
      </c>
      <c r="O1286" s="18">
        <v>0.25526337243755259</v>
      </c>
      <c r="P1286" s="18">
        <v>0.18279815910108829</v>
      </c>
      <c r="Q1286" s="18">
        <v>0.20420670037889399</v>
      </c>
      <c r="R1286" s="18">
        <v>0.26829061106363328</v>
      </c>
      <c r="S1286" s="18">
        <v>0.30185698585006399</v>
      </c>
      <c r="T1286" s="18">
        <v>0.16632497981415389</v>
      </c>
      <c r="V1286" s="18">
        <v>0.26576595625014821</v>
      </c>
      <c r="W1286" s="18">
        <v>0.19838023530923371</v>
      </c>
      <c r="X1286" s="18">
        <v>9.6669560687750192E-2</v>
      </c>
      <c r="Y1286" s="18">
        <v>0.25579145631554201</v>
      </c>
      <c r="Z1286" s="18">
        <v>0.32087501649226879</v>
      </c>
      <c r="AA1286" s="18">
        <v>0.12519839335024349</v>
      </c>
      <c r="AB1286" s="18">
        <v>0.2286735812294966</v>
      </c>
      <c r="AC1286" s="18">
        <v>0.19746580641794739</v>
      </c>
      <c r="AD1286" s="18">
        <v>0.2105881040104601</v>
      </c>
      <c r="AF1286" s="18">
        <v>0.24794544632923049</v>
      </c>
      <c r="AG1286" s="18">
        <v>0.19776712937747129</v>
      </c>
      <c r="AH1286" s="18">
        <v>9.3635601558988951E-2</v>
      </c>
      <c r="AI1286" s="18">
        <v>0.24496891923971459</v>
      </c>
      <c r="AJ1286" s="18">
        <v>0.35902512338207249</v>
      </c>
      <c r="AK1286" s="18">
        <v>0.17014194743479591</v>
      </c>
      <c r="AL1286" s="18">
        <v>0.2347305702299417</v>
      </c>
      <c r="AM1286" s="18">
        <v>0.18344830631806469</v>
      </c>
      <c r="AO1286" s="18">
        <v>0.2000806398962249</v>
      </c>
      <c r="AP1286" s="18">
        <v>0.21402837651928569</v>
      </c>
      <c r="AQ1286" s="18">
        <v>0.134722860556203</v>
      </c>
      <c r="AR1286" s="18">
        <v>0.18822447661393871</v>
      </c>
      <c r="AS1286" s="18">
        <v>0.34341240891154512</v>
      </c>
      <c r="AT1286" s="18">
        <v>0.12726962975318751</v>
      </c>
      <c r="AU1286" s="18">
        <v>0.18255456188603511</v>
      </c>
      <c r="AV1286" s="18">
        <v>0.1058576517451246</v>
      </c>
      <c r="AW1286" s="18">
        <v>0.25271818932758039</v>
      </c>
    </row>
    <row r="1287" spans="2:49" ht="101.5" x14ac:dyDescent="0.35">
      <c r="B1287" s="17" t="s">
        <v>463</v>
      </c>
      <c r="C1287" s="18">
        <v>0.53804985632507596</v>
      </c>
      <c r="D1287" s="18">
        <v>0.47200589413022492</v>
      </c>
      <c r="E1287" s="18">
        <v>0.49062151083384259</v>
      </c>
      <c r="F1287" s="18">
        <v>0.47427416631086811</v>
      </c>
      <c r="G1287" s="18">
        <v>0.54695780871733579</v>
      </c>
      <c r="H1287" s="18">
        <v>0.58073223110457728</v>
      </c>
      <c r="I1287" s="18">
        <v>0.61182674309772922</v>
      </c>
      <c r="K1287" s="18">
        <v>0.58577205297143076</v>
      </c>
      <c r="L1287" s="18">
        <v>0.49331683219133449</v>
      </c>
      <c r="N1287" s="18">
        <v>0.49095918383779202</v>
      </c>
      <c r="O1287" s="18">
        <v>0.50862642751238241</v>
      </c>
      <c r="P1287" s="18">
        <v>0.58302141794569706</v>
      </c>
      <c r="Q1287" s="18">
        <v>0.59379550718956065</v>
      </c>
      <c r="R1287" s="18">
        <v>0.58956535124902443</v>
      </c>
      <c r="S1287" s="18">
        <v>0.59911175035805986</v>
      </c>
      <c r="T1287" s="18">
        <v>0.37241669985450632</v>
      </c>
      <c r="V1287" s="18">
        <v>0.52847712600153396</v>
      </c>
      <c r="W1287" s="18">
        <v>0.63879995716966631</v>
      </c>
      <c r="X1287" s="18">
        <v>0.69491966533626892</v>
      </c>
      <c r="Y1287" s="18">
        <v>0.57956784720617049</v>
      </c>
      <c r="Z1287" s="18">
        <v>0.26830256859056067</v>
      </c>
      <c r="AA1287" s="18">
        <v>0.70377767035906014</v>
      </c>
      <c r="AB1287" s="18">
        <v>0.40684257509300559</v>
      </c>
      <c r="AC1287" s="18">
        <v>0.32046872857245029</v>
      </c>
      <c r="AD1287" s="18">
        <v>0.51726362818975014</v>
      </c>
      <c r="AF1287" s="18">
        <v>0.53348340164057018</v>
      </c>
      <c r="AG1287" s="18">
        <v>0.64753844511728831</v>
      </c>
      <c r="AH1287" s="18">
        <v>0.71611056421464825</v>
      </c>
      <c r="AI1287" s="18">
        <v>0.58939645142965147</v>
      </c>
      <c r="AJ1287" s="18">
        <v>0.37563164815086342</v>
      </c>
      <c r="AK1287" s="18">
        <v>0.610235681651636</v>
      </c>
      <c r="AL1287" s="18">
        <v>0.14836090191461559</v>
      </c>
      <c r="AM1287" s="18">
        <v>0.43948741109570688</v>
      </c>
      <c r="AO1287" s="18">
        <v>0.57091901517054289</v>
      </c>
      <c r="AP1287" s="18">
        <v>0.63249158793540328</v>
      </c>
      <c r="AQ1287" s="18">
        <v>0.71926077276450706</v>
      </c>
      <c r="AR1287" s="18">
        <v>0.63082543673157088</v>
      </c>
      <c r="AS1287" s="18">
        <v>0.41137227988831881</v>
      </c>
      <c r="AT1287" s="18">
        <v>0.61124921719299974</v>
      </c>
      <c r="AU1287" s="18">
        <v>0.32991447212055292</v>
      </c>
      <c r="AV1287" s="18">
        <v>0.40890289984717171</v>
      </c>
      <c r="AW1287" s="18">
        <v>0.49808584907335601</v>
      </c>
    </row>
    <row r="1288" spans="2:49" x14ac:dyDescent="0.35">
      <c r="B1288" s="17" t="s">
        <v>80</v>
      </c>
      <c r="C1288" s="18">
        <v>0.23993424276209541</v>
      </c>
      <c r="D1288" s="18">
        <v>0.23181239569591999</v>
      </c>
      <c r="E1288" s="18">
        <v>0.20992854104889441</v>
      </c>
      <c r="F1288" s="18">
        <v>0.26565798801716772</v>
      </c>
      <c r="G1288" s="18">
        <v>0.22623238281030039</v>
      </c>
      <c r="H1288" s="18">
        <v>0.24960509845828269</v>
      </c>
      <c r="I1288" s="18">
        <v>0.24887571408813661</v>
      </c>
      <c r="K1288" s="18">
        <v>0.174424008462394</v>
      </c>
      <c r="L1288" s="18">
        <v>0.30019094890880899</v>
      </c>
      <c r="N1288" s="18">
        <v>0.3009807999732883</v>
      </c>
      <c r="O1288" s="18">
        <v>0.23611020005006489</v>
      </c>
      <c r="P1288" s="18">
        <v>0.23418042295321451</v>
      </c>
      <c r="Q1288" s="18">
        <v>0.2019977924315452</v>
      </c>
      <c r="R1288" s="18">
        <v>0.1421440376873423</v>
      </c>
      <c r="S1288" s="18">
        <v>9.9031263791876017E-2</v>
      </c>
      <c r="T1288" s="18">
        <v>0.46125832033133979</v>
      </c>
      <c r="V1288" s="18">
        <v>0.2057569177483177</v>
      </c>
      <c r="W1288" s="18">
        <v>0.16281980752110001</v>
      </c>
      <c r="X1288" s="18">
        <v>0.20841077397598079</v>
      </c>
      <c r="Y1288" s="18">
        <v>0.16464069647828761</v>
      </c>
      <c r="Z1288" s="18">
        <v>0.41082241491717048</v>
      </c>
      <c r="AA1288" s="18">
        <v>0.1710239362906964</v>
      </c>
      <c r="AB1288" s="18">
        <v>0.36448384367749798</v>
      </c>
      <c r="AC1288" s="18">
        <v>0.48206546500960179</v>
      </c>
      <c r="AD1288" s="18">
        <v>0.27214826779978968</v>
      </c>
      <c r="AF1288" s="18">
        <v>0.21857115203019931</v>
      </c>
      <c r="AG1288" s="18">
        <v>0.15469442550524051</v>
      </c>
      <c r="AH1288" s="18">
        <v>0.1902538342263628</v>
      </c>
      <c r="AI1288" s="18">
        <v>0.16563462933063369</v>
      </c>
      <c r="AJ1288" s="18">
        <v>0.2653432284670641</v>
      </c>
      <c r="AK1288" s="18">
        <v>0.21962237091356829</v>
      </c>
      <c r="AL1288" s="18">
        <v>0.6169085278554427</v>
      </c>
      <c r="AM1288" s="18">
        <v>0.37706428258622843</v>
      </c>
      <c r="AO1288" s="18">
        <v>0.22900034493323229</v>
      </c>
      <c r="AP1288" s="18">
        <v>0.15348003554531109</v>
      </c>
      <c r="AQ1288" s="18">
        <v>0.1460163666792898</v>
      </c>
      <c r="AR1288" s="18">
        <v>0.18095008665449039</v>
      </c>
      <c r="AS1288" s="18">
        <v>0.24521531120013609</v>
      </c>
      <c r="AT1288" s="18">
        <v>0.26148115305381298</v>
      </c>
      <c r="AU1288" s="18">
        <v>0.48753096599341222</v>
      </c>
      <c r="AV1288" s="18">
        <v>0.48523944840770372</v>
      </c>
      <c r="AW1288" s="18">
        <v>0.24919596159906329</v>
      </c>
    </row>
    <row r="1290" spans="2:49" ht="116" x14ac:dyDescent="0.35">
      <c r="B1290" s="14" t="s">
        <v>464</v>
      </c>
    </row>
    <row r="1291" spans="2:49" x14ac:dyDescent="0.35">
      <c r="B1291" s="15" t="s">
        <v>18</v>
      </c>
    </row>
    <row r="1292" spans="2:49" x14ac:dyDescent="0.35">
      <c r="B1292" s="11" t="s">
        <v>59</v>
      </c>
      <c r="C1292" s="16">
        <v>2028</v>
      </c>
      <c r="D1292" s="16">
        <v>248</v>
      </c>
      <c r="E1292" s="16">
        <v>354</v>
      </c>
      <c r="F1292" s="16">
        <v>365</v>
      </c>
      <c r="G1292" s="16">
        <v>348</v>
      </c>
      <c r="H1292" s="16">
        <v>295</v>
      </c>
      <c r="I1292" s="16">
        <v>418</v>
      </c>
      <c r="K1292" s="16">
        <v>1004</v>
      </c>
      <c r="L1292" s="16">
        <v>1018</v>
      </c>
      <c r="N1292" s="16">
        <v>515</v>
      </c>
      <c r="O1292" s="16">
        <v>455</v>
      </c>
      <c r="P1292" s="16">
        <v>200</v>
      </c>
      <c r="Q1292" s="16">
        <v>507</v>
      </c>
      <c r="R1292" s="16">
        <v>238</v>
      </c>
      <c r="S1292" s="16">
        <v>44</v>
      </c>
      <c r="T1292" s="16">
        <v>69</v>
      </c>
      <c r="V1292" s="16">
        <v>565</v>
      </c>
      <c r="W1292" s="16">
        <v>604</v>
      </c>
      <c r="X1292" s="16">
        <v>114</v>
      </c>
      <c r="Y1292" s="16">
        <v>70</v>
      </c>
      <c r="Z1292" s="16">
        <v>36</v>
      </c>
      <c r="AA1292" s="16">
        <v>44</v>
      </c>
      <c r="AB1292" s="16">
        <v>442</v>
      </c>
      <c r="AC1292" s="16">
        <v>63</v>
      </c>
      <c r="AD1292" s="16">
        <v>90</v>
      </c>
      <c r="AF1292" s="16">
        <v>336</v>
      </c>
      <c r="AG1292" s="16">
        <v>677</v>
      </c>
      <c r="AH1292" s="16">
        <v>121</v>
      </c>
      <c r="AI1292" s="16">
        <v>125</v>
      </c>
      <c r="AJ1292" s="16">
        <v>261</v>
      </c>
      <c r="AK1292" s="16">
        <v>43</v>
      </c>
      <c r="AL1292" s="16">
        <v>45</v>
      </c>
      <c r="AM1292" s="16">
        <v>420</v>
      </c>
      <c r="AO1292" s="16">
        <v>312</v>
      </c>
      <c r="AP1292" s="16">
        <v>557</v>
      </c>
      <c r="AQ1292" s="16">
        <v>134</v>
      </c>
      <c r="AR1292" s="16">
        <v>212</v>
      </c>
      <c r="AS1292" s="16">
        <v>419</v>
      </c>
      <c r="AT1292" s="16">
        <v>33</v>
      </c>
      <c r="AU1292" s="16">
        <v>137</v>
      </c>
      <c r="AV1292" s="16">
        <v>147</v>
      </c>
      <c r="AW1292" s="16">
        <v>77</v>
      </c>
    </row>
    <row r="1293" spans="2:49" x14ac:dyDescent="0.35">
      <c r="B1293" s="12" t="s">
        <v>60</v>
      </c>
      <c r="C1293" s="16">
        <v>2032</v>
      </c>
      <c r="D1293" s="16">
        <v>215</v>
      </c>
      <c r="E1293" s="16">
        <v>345</v>
      </c>
      <c r="F1293" s="16">
        <v>345</v>
      </c>
      <c r="G1293" s="16">
        <v>314</v>
      </c>
      <c r="H1293" s="16">
        <v>328</v>
      </c>
      <c r="I1293" s="16">
        <v>485</v>
      </c>
      <c r="K1293" s="16">
        <v>981</v>
      </c>
      <c r="L1293" s="16">
        <v>1045</v>
      </c>
      <c r="N1293" s="16">
        <v>540</v>
      </c>
      <c r="O1293" s="16">
        <v>458</v>
      </c>
      <c r="P1293" s="16">
        <v>208</v>
      </c>
      <c r="Q1293" s="16">
        <v>495</v>
      </c>
      <c r="R1293" s="16">
        <v>222</v>
      </c>
      <c r="S1293" s="16">
        <v>37</v>
      </c>
      <c r="T1293" s="16">
        <v>71</v>
      </c>
      <c r="V1293" s="16">
        <v>598</v>
      </c>
      <c r="W1293" s="16">
        <v>590</v>
      </c>
      <c r="X1293" s="16">
        <v>115</v>
      </c>
      <c r="Y1293" s="16">
        <v>67</v>
      </c>
      <c r="Z1293" s="16">
        <v>39</v>
      </c>
      <c r="AA1293" s="16">
        <v>44</v>
      </c>
      <c r="AB1293" s="16">
        <v>427</v>
      </c>
      <c r="AC1293" s="16">
        <v>61</v>
      </c>
      <c r="AD1293" s="16">
        <v>90</v>
      </c>
      <c r="AF1293" s="16">
        <v>355</v>
      </c>
      <c r="AG1293" s="16">
        <v>660</v>
      </c>
      <c r="AH1293" s="16">
        <v>123</v>
      </c>
      <c r="AI1293" s="16">
        <v>120</v>
      </c>
      <c r="AJ1293" s="16">
        <v>274</v>
      </c>
      <c r="AK1293" s="16">
        <v>44</v>
      </c>
      <c r="AL1293" s="16">
        <v>43</v>
      </c>
      <c r="AM1293" s="16">
        <v>413</v>
      </c>
      <c r="AO1293" s="16">
        <v>321</v>
      </c>
      <c r="AP1293" s="16">
        <v>538</v>
      </c>
      <c r="AQ1293" s="16">
        <v>134</v>
      </c>
      <c r="AR1293" s="16">
        <v>200</v>
      </c>
      <c r="AS1293" s="16">
        <v>442</v>
      </c>
      <c r="AT1293" s="16">
        <v>36</v>
      </c>
      <c r="AU1293" s="16">
        <v>136</v>
      </c>
      <c r="AV1293" s="16">
        <v>151</v>
      </c>
      <c r="AW1293" s="16">
        <v>75</v>
      </c>
    </row>
    <row r="1294" spans="2:49" x14ac:dyDescent="0.35">
      <c r="B1294" s="17" t="s">
        <v>104</v>
      </c>
      <c r="C1294" s="18">
        <v>0.28187958704940741</v>
      </c>
      <c r="D1294" s="18">
        <v>0.28733606213858093</v>
      </c>
      <c r="E1294" s="18">
        <v>0.26826538098993269</v>
      </c>
      <c r="F1294" s="18">
        <v>0.26866591048865279</v>
      </c>
      <c r="G1294" s="18">
        <v>0.26512600779454709</v>
      </c>
      <c r="H1294" s="18">
        <v>0.30383857033209227</v>
      </c>
      <c r="I1294" s="18">
        <v>0.29452348584933141</v>
      </c>
      <c r="K1294" s="18">
        <v>0.34713955699588478</v>
      </c>
      <c r="L1294" s="18">
        <v>0.220259697242804</v>
      </c>
      <c r="N1294" s="18">
        <v>0.20574529551477441</v>
      </c>
      <c r="O1294" s="18">
        <v>0.29669171011832518</v>
      </c>
      <c r="P1294" s="18">
        <v>0.28062065380959361</v>
      </c>
      <c r="Q1294" s="18">
        <v>0.31701969775085398</v>
      </c>
      <c r="R1294" s="18">
        <v>0.34782835520543481</v>
      </c>
      <c r="S1294" s="18">
        <v>0.47965253187200058</v>
      </c>
      <c r="T1294" s="18">
        <v>0.21480675355592821</v>
      </c>
      <c r="V1294" s="18">
        <v>0.22733614838313021</v>
      </c>
      <c r="W1294" s="18">
        <v>0.36192213724227551</v>
      </c>
      <c r="X1294" s="18">
        <v>0.45310766214937448</v>
      </c>
      <c r="Y1294" s="18">
        <v>0.35358520257962628</v>
      </c>
      <c r="Z1294" s="18">
        <v>9.6517230027976728E-2</v>
      </c>
      <c r="AA1294" s="18">
        <v>0.4787679305578294</v>
      </c>
      <c r="AB1294" s="18">
        <v>0.21728851778070071</v>
      </c>
      <c r="AC1294" s="18">
        <v>8.8710565253400639E-2</v>
      </c>
      <c r="AD1294" s="18">
        <v>0.27018912190419259</v>
      </c>
      <c r="AF1294" s="18">
        <v>0.2067044566460991</v>
      </c>
      <c r="AG1294" s="18">
        <v>0.38207080493706358</v>
      </c>
      <c r="AH1294" s="18">
        <v>0.40809786947396492</v>
      </c>
      <c r="AI1294" s="18">
        <v>0.37169220945076492</v>
      </c>
      <c r="AJ1294" s="18">
        <v>0.14001088928917679</v>
      </c>
      <c r="AK1294" s="18">
        <v>0.3616897506814904</v>
      </c>
      <c r="AL1294" s="18">
        <v>0.1075947330016771</v>
      </c>
      <c r="AM1294" s="18">
        <v>0.2264664494962764</v>
      </c>
      <c r="AO1294" s="18">
        <v>0.2051740164383167</v>
      </c>
      <c r="AP1294" s="18">
        <v>0.37435875263903418</v>
      </c>
      <c r="AQ1294" s="18">
        <v>0.43175996285333412</v>
      </c>
      <c r="AR1294" s="18">
        <v>0.45283484899018278</v>
      </c>
      <c r="AS1294" s="18">
        <v>0.15143413344323561</v>
      </c>
      <c r="AT1294" s="18">
        <v>0.35026962642468201</v>
      </c>
      <c r="AU1294" s="18">
        <v>0.1827134666701957</v>
      </c>
      <c r="AV1294" s="18">
        <v>0.21355709694186001</v>
      </c>
      <c r="AW1294" s="18">
        <v>0.27731444777263192</v>
      </c>
    </row>
    <row r="1295" spans="2:49" x14ac:dyDescent="0.35">
      <c r="B1295" s="17" t="s">
        <v>105</v>
      </c>
      <c r="C1295" s="18">
        <v>0.23713172480513089</v>
      </c>
      <c r="D1295" s="18">
        <v>0.25401866559395642</v>
      </c>
      <c r="E1295" s="18">
        <v>0.29412671863900602</v>
      </c>
      <c r="F1295" s="18">
        <v>0.27797429361883219</v>
      </c>
      <c r="G1295" s="18">
        <v>0.2284859545039703</v>
      </c>
      <c r="H1295" s="18">
        <v>0.18713330036067929</v>
      </c>
      <c r="I1295" s="18">
        <v>0.1994755913872216</v>
      </c>
      <c r="K1295" s="18">
        <v>0.2357909664669853</v>
      </c>
      <c r="L1295" s="18">
        <v>0.23871177712679831</v>
      </c>
      <c r="N1295" s="18">
        <v>0.21984901348147931</v>
      </c>
      <c r="O1295" s="18">
        <v>0.2347322973844875</v>
      </c>
      <c r="P1295" s="18">
        <v>0.25552932116170179</v>
      </c>
      <c r="Q1295" s="18">
        <v>0.25339601005957008</v>
      </c>
      <c r="R1295" s="18">
        <v>0.25642090531781631</v>
      </c>
      <c r="S1295" s="18">
        <v>0.16469210700954401</v>
      </c>
      <c r="T1295" s="18">
        <v>0.19423882860389849</v>
      </c>
      <c r="V1295" s="18">
        <v>0.21778629092300139</v>
      </c>
      <c r="W1295" s="18">
        <v>0.29332527505660771</v>
      </c>
      <c r="X1295" s="18">
        <v>0.22456447662666509</v>
      </c>
      <c r="Y1295" s="18">
        <v>0.2934981395806005</v>
      </c>
      <c r="Z1295" s="18">
        <v>8.7105749067821911E-2</v>
      </c>
      <c r="AA1295" s="18">
        <v>0.22060914235111859</v>
      </c>
      <c r="AB1295" s="18">
        <v>0.21610217210492519</v>
      </c>
      <c r="AC1295" s="18">
        <v>0.15483950423299819</v>
      </c>
      <c r="AD1295" s="18">
        <v>0.20124698880584041</v>
      </c>
      <c r="AF1295" s="18">
        <v>0.26779914500361301</v>
      </c>
      <c r="AG1295" s="18">
        <v>0.28751912309875399</v>
      </c>
      <c r="AH1295" s="18">
        <v>0.22676077733775549</v>
      </c>
      <c r="AI1295" s="18">
        <v>0.30497911676187323</v>
      </c>
      <c r="AJ1295" s="18">
        <v>0.13882855980981099</v>
      </c>
      <c r="AK1295" s="18">
        <v>0.19107420153631399</v>
      </c>
      <c r="AL1295" s="18">
        <v>4.0834133293135413E-2</v>
      </c>
      <c r="AM1295" s="18">
        <v>0.20417738962914589</v>
      </c>
      <c r="AO1295" s="18">
        <v>0.2427382372639951</v>
      </c>
      <c r="AP1295" s="18">
        <v>0.30468271790242679</v>
      </c>
      <c r="AQ1295" s="18">
        <v>0.28579386538350671</v>
      </c>
      <c r="AR1295" s="18">
        <v>0.2646800217763618</v>
      </c>
      <c r="AS1295" s="18">
        <v>0.19293660175707431</v>
      </c>
      <c r="AT1295" s="18">
        <v>0.27918491700962589</v>
      </c>
      <c r="AU1295" s="18">
        <v>0.1607974640850526</v>
      </c>
      <c r="AV1295" s="18">
        <v>0.14178704660395841</v>
      </c>
      <c r="AW1295" s="18">
        <v>0.13845974072354869</v>
      </c>
    </row>
    <row r="1296" spans="2:49" x14ac:dyDescent="0.35">
      <c r="B1296" s="17" t="s">
        <v>106</v>
      </c>
      <c r="C1296" s="18">
        <v>0.22895958665751689</v>
      </c>
      <c r="D1296" s="18">
        <v>0.26233642812421792</v>
      </c>
      <c r="E1296" s="18">
        <v>0.264551019331287</v>
      </c>
      <c r="F1296" s="18">
        <v>0.2080577284386976</v>
      </c>
      <c r="G1296" s="18">
        <v>0.2416600454687616</v>
      </c>
      <c r="H1296" s="18">
        <v>0.20947014451276469</v>
      </c>
      <c r="I1296" s="18">
        <v>0.2087122667256236</v>
      </c>
      <c r="K1296" s="18">
        <v>0.19097985268759321</v>
      </c>
      <c r="L1296" s="18">
        <v>0.26439224311034781</v>
      </c>
      <c r="N1296" s="18">
        <v>0.26388515723537892</v>
      </c>
      <c r="O1296" s="18">
        <v>0.2310589146861575</v>
      </c>
      <c r="P1296" s="18">
        <v>0.24423277323570641</v>
      </c>
      <c r="Q1296" s="18">
        <v>0.21516503328008921</v>
      </c>
      <c r="R1296" s="18">
        <v>0.1833463906444395</v>
      </c>
      <c r="S1296" s="18">
        <v>0.14463414136694799</v>
      </c>
      <c r="T1296" s="18">
        <v>0.1873495510034387</v>
      </c>
      <c r="V1296" s="18">
        <v>0.23857181362741281</v>
      </c>
      <c r="W1296" s="18">
        <v>0.21506955797477259</v>
      </c>
      <c r="X1296" s="18">
        <v>0.1783170549597739</v>
      </c>
      <c r="Y1296" s="18">
        <v>0.20845128376623201</v>
      </c>
      <c r="Z1296" s="18">
        <v>0.39499487292196173</v>
      </c>
      <c r="AA1296" s="18">
        <v>0.1201920231542179</v>
      </c>
      <c r="AB1296" s="18">
        <v>0.24269424610636581</v>
      </c>
      <c r="AC1296" s="18">
        <v>0.28955761082706227</v>
      </c>
      <c r="AD1296" s="18">
        <v>0.21079445739002861</v>
      </c>
      <c r="AF1296" s="18">
        <v>0.2370567155386733</v>
      </c>
      <c r="AG1296" s="18">
        <v>0.20672296974812951</v>
      </c>
      <c r="AH1296" s="18">
        <v>0.22628474044042779</v>
      </c>
      <c r="AI1296" s="18">
        <v>0.12519136952075841</v>
      </c>
      <c r="AJ1296" s="18">
        <v>0.30824297573411419</v>
      </c>
      <c r="AK1296" s="18">
        <v>0.2176041753260391</v>
      </c>
      <c r="AL1296" s="18">
        <v>0.33348354973516797</v>
      </c>
      <c r="AM1296" s="18">
        <v>0.2261056234767394</v>
      </c>
      <c r="AO1296" s="18">
        <v>0.25848989260397243</v>
      </c>
      <c r="AP1296" s="18">
        <v>0.20635863577772831</v>
      </c>
      <c r="AQ1296" s="18">
        <v>0.20836683826295441</v>
      </c>
      <c r="AR1296" s="18">
        <v>0.14139029806161621</v>
      </c>
      <c r="AS1296" s="18">
        <v>0.27828787208993139</v>
      </c>
      <c r="AT1296" s="18">
        <v>0.2224426714340231</v>
      </c>
      <c r="AU1296" s="18">
        <v>0.21936829499869309</v>
      </c>
      <c r="AV1296" s="18">
        <v>0.2418747794151801</v>
      </c>
      <c r="AW1296" s="18">
        <v>0.23854903356511031</v>
      </c>
    </row>
    <row r="1297" spans="2:49" x14ac:dyDescent="0.35">
      <c r="B1297" s="17" t="s">
        <v>107</v>
      </c>
      <c r="C1297" s="18">
        <v>5.2805788151682798E-2</v>
      </c>
      <c r="D1297" s="18">
        <v>4.8596151578303333E-2</v>
      </c>
      <c r="E1297" s="18">
        <v>3.1627730881950623E-2</v>
      </c>
      <c r="F1297" s="18">
        <v>5.7089839944232362E-2</v>
      </c>
      <c r="G1297" s="18">
        <v>5.8249653081341987E-2</v>
      </c>
      <c r="H1297" s="18">
        <v>5.091341104703527E-2</v>
      </c>
      <c r="I1297" s="18">
        <v>6.4449079467121029E-2</v>
      </c>
      <c r="K1297" s="18">
        <v>5.5439931546627103E-2</v>
      </c>
      <c r="L1297" s="18">
        <v>5.0612518532019833E-2</v>
      </c>
      <c r="N1297" s="18">
        <v>4.9995342190143573E-2</v>
      </c>
      <c r="O1297" s="18">
        <v>5.1691585389512629E-2</v>
      </c>
      <c r="P1297" s="18">
        <v>4.8179726939102441E-2</v>
      </c>
      <c r="Q1297" s="18">
        <v>5.5080697040096507E-2</v>
      </c>
      <c r="R1297" s="18">
        <v>5.2627855363670498E-2</v>
      </c>
      <c r="S1297" s="18">
        <v>4.9193688468888622E-2</v>
      </c>
      <c r="T1297" s="18">
        <v>8.1654761078343518E-2</v>
      </c>
      <c r="V1297" s="18">
        <v>8.1312464701713077E-2</v>
      </c>
      <c r="W1297" s="18">
        <v>1.6763892312557638E-2</v>
      </c>
      <c r="X1297" s="18">
        <v>3.5539106155177351E-2</v>
      </c>
      <c r="Y1297" s="18">
        <v>2.394195506742168E-2</v>
      </c>
      <c r="Z1297" s="18">
        <v>0.1384997403250878</v>
      </c>
      <c r="AA1297" s="18">
        <v>3.6589342714123563E-2</v>
      </c>
      <c r="AB1297" s="18">
        <v>5.1099596470109802E-2</v>
      </c>
      <c r="AC1297" s="18">
        <v>6.195899118423618E-2</v>
      </c>
      <c r="AD1297" s="18">
        <v>0.1152176808002404</v>
      </c>
      <c r="AF1297" s="18">
        <v>7.1869888271407653E-2</v>
      </c>
      <c r="AG1297" s="18">
        <v>1.955573332059948E-2</v>
      </c>
      <c r="AH1297" s="18">
        <v>3.7567821945901587E-2</v>
      </c>
      <c r="AI1297" s="18">
        <v>1.7163471630777059E-2</v>
      </c>
      <c r="AJ1297" s="18">
        <v>0.13439091764970329</v>
      </c>
      <c r="AK1297" s="18">
        <v>4.209594916298643E-2</v>
      </c>
      <c r="AL1297" s="18">
        <v>2.4388915650299259E-2</v>
      </c>
      <c r="AM1297" s="18">
        <v>5.4381907073499713E-2</v>
      </c>
      <c r="AO1297" s="18">
        <v>7.7638613669998552E-2</v>
      </c>
      <c r="AP1297" s="18">
        <v>2.0311269394923288E-2</v>
      </c>
      <c r="AQ1297" s="18">
        <v>1.537465763899353E-2</v>
      </c>
      <c r="AR1297" s="18">
        <v>2.9013079569221049E-2</v>
      </c>
      <c r="AS1297" s="18">
        <v>9.8897478923236665E-2</v>
      </c>
      <c r="AT1297" s="18">
        <v>2.1160788796035671E-2</v>
      </c>
      <c r="AU1297" s="18">
        <v>5.716422374705768E-2</v>
      </c>
      <c r="AV1297" s="18">
        <v>2.8464453505794341E-2</v>
      </c>
      <c r="AW1297" s="18">
        <v>9.4144422760856619E-2</v>
      </c>
    </row>
    <row r="1298" spans="2:49" x14ac:dyDescent="0.35">
      <c r="B1298" s="17" t="s">
        <v>108</v>
      </c>
      <c r="C1298" s="18">
        <v>7.1423079112502133E-2</v>
      </c>
      <c r="D1298" s="18">
        <v>2.918745212669174E-2</v>
      </c>
      <c r="E1298" s="18">
        <v>4.1318527711789767E-2</v>
      </c>
      <c r="F1298" s="18">
        <v>4.0626350197404529E-2</v>
      </c>
      <c r="G1298" s="18">
        <v>6.1504677450211397E-2</v>
      </c>
      <c r="H1298" s="18">
        <v>0.11195749178591929</v>
      </c>
      <c r="I1298" s="18">
        <v>0.1124617733217296</v>
      </c>
      <c r="K1298" s="18">
        <v>9.5783212046000044E-2</v>
      </c>
      <c r="L1298" s="18">
        <v>4.8931775411110233E-2</v>
      </c>
      <c r="N1298" s="18">
        <v>9.8766748154405545E-2</v>
      </c>
      <c r="O1298" s="18">
        <v>5.7580292108054362E-2</v>
      </c>
      <c r="P1298" s="18">
        <v>7.5859921986885945E-2</v>
      </c>
      <c r="Q1298" s="18">
        <v>6.3044725305586427E-2</v>
      </c>
      <c r="R1298" s="18">
        <v>6.7826326358840769E-2</v>
      </c>
      <c r="S1298" s="18">
        <v>6.2796267490742783E-2</v>
      </c>
      <c r="T1298" s="18">
        <v>1.3614351121871831E-2</v>
      </c>
      <c r="V1298" s="18">
        <v>0.1391183783860441</v>
      </c>
      <c r="W1298" s="18">
        <v>1.8942447688708029E-2</v>
      </c>
      <c r="X1298" s="18">
        <v>3.228232191479008E-2</v>
      </c>
      <c r="Y1298" s="18">
        <v>1.983063541902037E-2</v>
      </c>
      <c r="Z1298" s="18">
        <v>0.26178273646251532</v>
      </c>
      <c r="AA1298" s="18">
        <v>2.6954982808978262E-2</v>
      </c>
      <c r="AB1298" s="18">
        <v>4.6889072541258292E-2</v>
      </c>
      <c r="AC1298" s="18">
        <v>4.3529966963580032E-2</v>
      </c>
      <c r="AD1298" s="18">
        <v>0.1275678478239142</v>
      </c>
      <c r="AF1298" s="18">
        <v>0.1353695608185195</v>
      </c>
      <c r="AG1298" s="18">
        <v>2.3175081691149201E-2</v>
      </c>
      <c r="AH1298" s="18">
        <v>2.4256505550894428E-2</v>
      </c>
      <c r="AI1298" s="18">
        <v>3.8297082358649363E-2</v>
      </c>
      <c r="AJ1298" s="18">
        <v>0.19689566932294131</v>
      </c>
      <c r="AK1298" s="18">
        <v>4.9432789426442178E-2</v>
      </c>
      <c r="AL1298" s="18">
        <v>1.4237185051736651E-2</v>
      </c>
      <c r="AM1298" s="18">
        <v>4.2220217344962001E-2</v>
      </c>
      <c r="AO1298" s="18">
        <v>9.8609925468568532E-2</v>
      </c>
      <c r="AP1298" s="18">
        <v>1.164953145975426E-2</v>
      </c>
      <c r="AQ1298" s="18">
        <v>1.532920510598851E-2</v>
      </c>
      <c r="AR1298" s="18">
        <v>1.6458130480937621E-2</v>
      </c>
      <c r="AS1298" s="18">
        <v>0.17582449534903319</v>
      </c>
      <c r="AT1298" s="18">
        <v>3.3660884355016643E-2</v>
      </c>
      <c r="AU1298" s="18">
        <v>4.1852481786297392E-2</v>
      </c>
      <c r="AV1298" s="18">
        <v>5.3267444082513507E-2</v>
      </c>
      <c r="AW1298" s="18">
        <v>0.1229379476392034</v>
      </c>
    </row>
    <row r="1299" spans="2:49" x14ac:dyDescent="0.35">
      <c r="B1299" s="17" t="s">
        <v>80</v>
      </c>
      <c r="C1299" s="18">
        <v>0.12780023422375991</v>
      </c>
      <c r="D1299" s="18">
        <v>0.11852524043824959</v>
      </c>
      <c r="E1299" s="18">
        <v>0.1001106224460338</v>
      </c>
      <c r="F1299" s="18">
        <v>0.14758587731218051</v>
      </c>
      <c r="G1299" s="18">
        <v>0.14497366170116779</v>
      </c>
      <c r="H1299" s="18">
        <v>0.13668708196150889</v>
      </c>
      <c r="I1299" s="18">
        <v>0.1203778032489727</v>
      </c>
      <c r="K1299" s="18">
        <v>7.4866480256909604E-2</v>
      </c>
      <c r="L1299" s="18">
        <v>0.1770919885769198</v>
      </c>
      <c r="N1299" s="18">
        <v>0.16175844342381829</v>
      </c>
      <c r="O1299" s="18">
        <v>0.1282452003134627</v>
      </c>
      <c r="P1299" s="18">
        <v>9.5577602867009628E-2</v>
      </c>
      <c r="Q1299" s="18">
        <v>9.6293836563803581E-2</v>
      </c>
      <c r="R1299" s="18">
        <v>9.1950167109798128E-2</v>
      </c>
      <c r="S1299" s="18">
        <v>9.9031263791876017E-2</v>
      </c>
      <c r="T1299" s="18">
        <v>0.30833575463651919</v>
      </c>
      <c r="V1299" s="18">
        <v>9.5874903978698217E-2</v>
      </c>
      <c r="W1299" s="18">
        <v>9.3976689725078666E-2</v>
      </c>
      <c r="X1299" s="18">
        <v>7.6189378194218921E-2</v>
      </c>
      <c r="Y1299" s="18">
        <v>0.10069278358709929</v>
      </c>
      <c r="Z1299" s="18">
        <v>2.1099671194636651E-2</v>
      </c>
      <c r="AA1299" s="18">
        <v>0.1168865784137325</v>
      </c>
      <c r="AB1299" s="18">
        <v>0.22592639499664041</v>
      </c>
      <c r="AC1299" s="18">
        <v>0.36140336153872232</v>
      </c>
      <c r="AD1299" s="18">
        <v>7.4983903275783761E-2</v>
      </c>
      <c r="AF1299" s="18">
        <v>8.1200233721687443E-2</v>
      </c>
      <c r="AG1299" s="18">
        <v>8.0956287204304533E-2</v>
      </c>
      <c r="AH1299" s="18">
        <v>7.7032285251055724E-2</v>
      </c>
      <c r="AI1299" s="18">
        <v>0.14267675027717719</v>
      </c>
      <c r="AJ1299" s="18">
        <v>8.1630988194253337E-2</v>
      </c>
      <c r="AK1299" s="18">
        <v>0.13810313386672809</v>
      </c>
      <c r="AL1299" s="18">
        <v>0.47946148326798371</v>
      </c>
      <c r="AM1299" s="18">
        <v>0.24664841297937651</v>
      </c>
      <c r="AO1299" s="18">
        <v>0.1173493145551489</v>
      </c>
      <c r="AP1299" s="18">
        <v>8.263909282613327E-2</v>
      </c>
      <c r="AQ1299" s="18">
        <v>4.3375470755222779E-2</v>
      </c>
      <c r="AR1299" s="18">
        <v>9.562362112168063E-2</v>
      </c>
      <c r="AS1299" s="18">
        <v>0.1026194184374888</v>
      </c>
      <c r="AT1299" s="18">
        <v>9.3281111980616782E-2</v>
      </c>
      <c r="AU1299" s="18">
        <v>0.3381040687127036</v>
      </c>
      <c r="AV1299" s="18">
        <v>0.3210491794506935</v>
      </c>
      <c r="AW1299" s="18">
        <v>0.1285944075386489</v>
      </c>
    </row>
    <row r="1301" spans="2:49" ht="116" x14ac:dyDescent="0.35">
      <c r="B1301" s="14" t="s">
        <v>465</v>
      </c>
    </row>
    <row r="1302" spans="2:49" x14ac:dyDescent="0.35">
      <c r="B1302" s="15" t="s">
        <v>18</v>
      </c>
    </row>
    <row r="1303" spans="2:49" x14ac:dyDescent="0.35">
      <c r="B1303" s="11" t="s">
        <v>59</v>
      </c>
      <c r="C1303" s="16">
        <v>2028</v>
      </c>
      <c r="D1303" s="16">
        <v>248</v>
      </c>
      <c r="E1303" s="16">
        <v>354</v>
      </c>
      <c r="F1303" s="16">
        <v>365</v>
      </c>
      <c r="G1303" s="16">
        <v>348</v>
      </c>
      <c r="H1303" s="16">
        <v>295</v>
      </c>
      <c r="I1303" s="16">
        <v>418</v>
      </c>
      <c r="K1303" s="16">
        <v>1004</v>
      </c>
      <c r="L1303" s="16">
        <v>1018</v>
      </c>
      <c r="N1303" s="16">
        <v>515</v>
      </c>
      <c r="O1303" s="16">
        <v>455</v>
      </c>
      <c r="P1303" s="16">
        <v>200</v>
      </c>
      <c r="Q1303" s="16">
        <v>507</v>
      </c>
      <c r="R1303" s="16">
        <v>238</v>
      </c>
      <c r="S1303" s="16">
        <v>44</v>
      </c>
      <c r="T1303" s="16">
        <v>69</v>
      </c>
      <c r="V1303" s="16">
        <v>565</v>
      </c>
      <c r="W1303" s="16">
        <v>604</v>
      </c>
      <c r="X1303" s="16">
        <v>114</v>
      </c>
      <c r="Y1303" s="16">
        <v>70</v>
      </c>
      <c r="Z1303" s="16">
        <v>36</v>
      </c>
      <c r="AA1303" s="16">
        <v>44</v>
      </c>
      <c r="AB1303" s="16">
        <v>442</v>
      </c>
      <c r="AC1303" s="16">
        <v>63</v>
      </c>
      <c r="AD1303" s="16">
        <v>90</v>
      </c>
      <c r="AF1303" s="16">
        <v>336</v>
      </c>
      <c r="AG1303" s="16">
        <v>677</v>
      </c>
      <c r="AH1303" s="16">
        <v>121</v>
      </c>
      <c r="AI1303" s="16">
        <v>125</v>
      </c>
      <c r="AJ1303" s="16">
        <v>261</v>
      </c>
      <c r="AK1303" s="16">
        <v>43</v>
      </c>
      <c r="AL1303" s="16">
        <v>45</v>
      </c>
      <c r="AM1303" s="16">
        <v>420</v>
      </c>
      <c r="AO1303" s="16">
        <v>312</v>
      </c>
      <c r="AP1303" s="16">
        <v>557</v>
      </c>
      <c r="AQ1303" s="16">
        <v>134</v>
      </c>
      <c r="AR1303" s="16">
        <v>212</v>
      </c>
      <c r="AS1303" s="16">
        <v>419</v>
      </c>
      <c r="AT1303" s="16">
        <v>33</v>
      </c>
      <c r="AU1303" s="16">
        <v>137</v>
      </c>
      <c r="AV1303" s="16">
        <v>147</v>
      </c>
      <c r="AW1303" s="16">
        <v>77</v>
      </c>
    </row>
    <row r="1304" spans="2:49" x14ac:dyDescent="0.35">
      <c r="B1304" s="12" t="s">
        <v>60</v>
      </c>
      <c r="C1304" s="16">
        <v>2032</v>
      </c>
      <c r="D1304" s="16">
        <v>215</v>
      </c>
      <c r="E1304" s="16">
        <v>345</v>
      </c>
      <c r="F1304" s="16">
        <v>345</v>
      </c>
      <c r="G1304" s="16">
        <v>314</v>
      </c>
      <c r="H1304" s="16">
        <v>328</v>
      </c>
      <c r="I1304" s="16">
        <v>485</v>
      </c>
      <c r="K1304" s="16">
        <v>981</v>
      </c>
      <c r="L1304" s="16">
        <v>1045</v>
      </c>
      <c r="N1304" s="16">
        <v>540</v>
      </c>
      <c r="O1304" s="16">
        <v>458</v>
      </c>
      <c r="P1304" s="16">
        <v>208</v>
      </c>
      <c r="Q1304" s="16">
        <v>495</v>
      </c>
      <c r="R1304" s="16">
        <v>222</v>
      </c>
      <c r="S1304" s="16">
        <v>37</v>
      </c>
      <c r="T1304" s="16">
        <v>71</v>
      </c>
      <c r="V1304" s="16">
        <v>598</v>
      </c>
      <c r="W1304" s="16">
        <v>590</v>
      </c>
      <c r="X1304" s="16">
        <v>115</v>
      </c>
      <c r="Y1304" s="16">
        <v>67</v>
      </c>
      <c r="Z1304" s="16">
        <v>39</v>
      </c>
      <c r="AA1304" s="16">
        <v>44</v>
      </c>
      <c r="AB1304" s="16">
        <v>427</v>
      </c>
      <c r="AC1304" s="16">
        <v>61</v>
      </c>
      <c r="AD1304" s="16">
        <v>90</v>
      </c>
      <c r="AF1304" s="16">
        <v>355</v>
      </c>
      <c r="AG1304" s="16">
        <v>660</v>
      </c>
      <c r="AH1304" s="16">
        <v>123</v>
      </c>
      <c r="AI1304" s="16">
        <v>120</v>
      </c>
      <c r="AJ1304" s="16">
        <v>274</v>
      </c>
      <c r="AK1304" s="16">
        <v>44</v>
      </c>
      <c r="AL1304" s="16">
        <v>43</v>
      </c>
      <c r="AM1304" s="16">
        <v>413</v>
      </c>
      <c r="AO1304" s="16">
        <v>321</v>
      </c>
      <c r="AP1304" s="16">
        <v>538</v>
      </c>
      <c r="AQ1304" s="16">
        <v>134</v>
      </c>
      <c r="AR1304" s="16">
        <v>200</v>
      </c>
      <c r="AS1304" s="16">
        <v>442</v>
      </c>
      <c r="AT1304" s="16">
        <v>36</v>
      </c>
      <c r="AU1304" s="16">
        <v>136</v>
      </c>
      <c r="AV1304" s="16">
        <v>151</v>
      </c>
      <c r="AW1304" s="16">
        <v>75</v>
      </c>
    </row>
    <row r="1305" spans="2:49" x14ac:dyDescent="0.35">
      <c r="B1305" s="17" t="s">
        <v>466</v>
      </c>
      <c r="C1305" s="18">
        <v>0.14724710282795131</v>
      </c>
      <c r="D1305" s="18">
        <v>0.144989310032235</v>
      </c>
      <c r="E1305" s="18">
        <v>0.1241981815712643</v>
      </c>
      <c r="F1305" s="18">
        <v>0.10997091691211849</v>
      </c>
      <c r="G1305" s="18">
        <v>0.109694649517371</v>
      </c>
      <c r="H1305" s="18">
        <v>0.1854918001707605</v>
      </c>
      <c r="I1305" s="18">
        <v>0.18959592409568921</v>
      </c>
      <c r="K1305" s="18">
        <v>0.17285865781931059</v>
      </c>
      <c r="L1305" s="18">
        <v>0.1239825682808373</v>
      </c>
      <c r="N1305" s="18">
        <v>0.15794825418547451</v>
      </c>
      <c r="O1305" s="18">
        <v>0.135889660319188</v>
      </c>
      <c r="P1305" s="18">
        <v>0.14457793529359511</v>
      </c>
      <c r="Q1305" s="18">
        <v>0.15413822788721751</v>
      </c>
      <c r="R1305" s="18">
        <v>0.14920527400164271</v>
      </c>
      <c r="S1305" s="18">
        <v>0.15991354964365539</v>
      </c>
      <c r="T1305" s="18">
        <v>8.5982011887353313E-2</v>
      </c>
      <c r="V1305" s="18">
        <v>0.24765620653819581</v>
      </c>
      <c r="W1305" s="18">
        <v>7.4399627716566927E-2</v>
      </c>
      <c r="X1305" s="18">
        <v>7.0075547631277324E-2</v>
      </c>
      <c r="Y1305" s="18">
        <v>0.125584143007405</v>
      </c>
      <c r="Z1305" s="18">
        <v>0.31652426006612411</v>
      </c>
      <c r="AA1305" s="18">
        <v>1.8645608972494111E-2</v>
      </c>
      <c r="AB1305" s="18">
        <v>0.1189553505868681</v>
      </c>
      <c r="AC1305" s="18">
        <v>7.7422799336088963E-2</v>
      </c>
      <c r="AD1305" s="18">
        <v>0.24268122989116631</v>
      </c>
      <c r="AF1305" s="18">
        <v>0.25106092771018268</v>
      </c>
      <c r="AG1305" s="18">
        <v>7.1738622519891923E-2</v>
      </c>
      <c r="AH1305" s="18">
        <v>8.4676742931296914E-2</v>
      </c>
      <c r="AI1305" s="18">
        <v>0.10820721095357259</v>
      </c>
      <c r="AJ1305" s="18">
        <v>0.32387274074066458</v>
      </c>
      <c r="AK1305" s="18">
        <v>7.0890245348767422E-2</v>
      </c>
      <c r="AL1305" s="18">
        <v>4.1257660688047579E-2</v>
      </c>
      <c r="AM1305" s="18">
        <v>0.1105380672754164</v>
      </c>
      <c r="AO1305" s="18">
        <v>0.22293712883327479</v>
      </c>
      <c r="AP1305" s="18">
        <v>7.0530808395484396E-2</v>
      </c>
      <c r="AQ1305" s="18">
        <v>4.61541084036887E-2</v>
      </c>
      <c r="AR1305" s="18">
        <v>6.6781290332886267E-2</v>
      </c>
      <c r="AS1305" s="18">
        <v>0.29750275711649332</v>
      </c>
      <c r="AT1305" s="18">
        <v>0</v>
      </c>
      <c r="AU1305" s="18">
        <v>7.6202376225913651E-2</v>
      </c>
      <c r="AV1305" s="18">
        <v>8.6031317825745662E-2</v>
      </c>
      <c r="AW1305" s="18">
        <v>0.20417280166948709</v>
      </c>
    </row>
    <row r="1306" spans="2:49" x14ac:dyDescent="0.35">
      <c r="B1306" s="17" t="s">
        <v>467</v>
      </c>
      <c r="C1306" s="18">
        <v>0.45952434646528528</v>
      </c>
      <c r="D1306" s="18">
        <v>0.50144896087567248</v>
      </c>
      <c r="E1306" s="18">
        <v>0.567537321791174</v>
      </c>
      <c r="F1306" s="18">
        <v>0.4797550205335866</v>
      </c>
      <c r="G1306" s="18">
        <v>0.47132240097760247</v>
      </c>
      <c r="H1306" s="18">
        <v>0.36705660979291338</v>
      </c>
      <c r="I1306" s="18">
        <v>0.40469911046328072</v>
      </c>
      <c r="K1306" s="18">
        <v>0.48500850189675021</v>
      </c>
      <c r="L1306" s="18">
        <v>0.43640305292445353</v>
      </c>
      <c r="N1306" s="18">
        <v>0.42729704595254819</v>
      </c>
      <c r="O1306" s="18">
        <v>0.44282136831821828</v>
      </c>
      <c r="P1306" s="18">
        <v>0.42733145530300159</v>
      </c>
      <c r="Q1306" s="18">
        <v>0.4972939090315277</v>
      </c>
      <c r="R1306" s="18">
        <v>0.53690947918128873</v>
      </c>
      <c r="S1306" s="18">
        <v>0.60071686308550643</v>
      </c>
      <c r="T1306" s="18">
        <v>0.32784895868438352</v>
      </c>
      <c r="V1306" s="18">
        <v>0.44248590722423309</v>
      </c>
      <c r="W1306" s="18">
        <v>0.575310546734904</v>
      </c>
      <c r="X1306" s="18">
        <v>0.48416499447417038</v>
      </c>
      <c r="Y1306" s="18">
        <v>0.44462182049121052</v>
      </c>
      <c r="Z1306" s="18">
        <v>0.40820142814607152</v>
      </c>
      <c r="AA1306" s="18">
        <v>0.31579748662194967</v>
      </c>
      <c r="AB1306" s="18">
        <v>0.36510970119808878</v>
      </c>
      <c r="AC1306" s="18">
        <v>0.35826968770399048</v>
      </c>
      <c r="AD1306" s="18">
        <v>0.40424394975899391</v>
      </c>
      <c r="AF1306" s="18">
        <v>0.45436854177120412</v>
      </c>
      <c r="AG1306" s="18">
        <v>0.58173739477726105</v>
      </c>
      <c r="AH1306" s="18">
        <v>0.48541334985900059</v>
      </c>
      <c r="AI1306" s="18">
        <v>0.46760008902409822</v>
      </c>
      <c r="AJ1306" s="18">
        <v>0.35061499829695492</v>
      </c>
      <c r="AK1306" s="18">
        <v>0.37670124585326431</v>
      </c>
      <c r="AL1306" s="18">
        <v>0.28396238615412128</v>
      </c>
      <c r="AM1306" s="18">
        <v>0.3578256226070069</v>
      </c>
      <c r="AO1306" s="18">
        <v>0.47172787508115482</v>
      </c>
      <c r="AP1306" s="18">
        <v>0.62824608322548559</v>
      </c>
      <c r="AQ1306" s="18">
        <v>0.53871533981949504</v>
      </c>
      <c r="AR1306" s="18">
        <v>0.42895428562185778</v>
      </c>
      <c r="AS1306" s="18">
        <v>0.37775666309232492</v>
      </c>
      <c r="AT1306" s="18">
        <v>0.41867597186150263</v>
      </c>
      <c r="AU1306" s="18">
        <v>0.27703821947976598</v>
      </c>
      <c r="AV1306" s="18">
        <v>0.29054849324590359</v>
      </c>
      <c r="AW1306" s="18">
        <v>0.30798426059791428</v>
      </c>
    </row>
    <row r="1307" spans="2:49" x14ac:dyDescent="0.35">
      <c r="B1307" s="17" t="s">
        <v>468</v>
      </c>
      <c r="C1307" s="18">
        <v>0.16320025487328041</v>
      </c>
      <c r="D1307" s="18">
        <v>0.18476596670919951</v>
      </c>
      <c r="E1307" s="18">
        <v>0.1432267236220737</v>
      </c>
      <c r="F1307" s="18">
        <v>0.17353018862290301</v>
      </c>
      <c r="G1307" s="18">
        <v>0.14057131968314621</v>
      </c>
      <c r="H1307" s="18">
        <v>0.19041882431510249</v>
      </c>
      <c r="I1307" s="18">
        <v>0.15668965751055841</v>
      </c>
      <c r="K1307" s="18">
        <v>0.1964622229078431</v>
      </c>
      <c r="L1307" s="18">
        <v>0.13025165819630241</v>
      </c>
      <c r="N1307" s="18">
        <v>0.1214017731614597</v>
      </c>
      <c r="O1307" s="18">
        <v>0.1738849225978403</v>
      </c>
      <c r="P1307" s="18">
        <v>0.20585685923408631</v>
      </c>
      <c r="Q1307" s="18">
        <v>0.18471029990415699</v>
      </c>
      <c r="R1307" s="18">
        <v>0.16649206167955211</v>
      </c>
      <c r="S1307" s="18">
        <v>0.1215102410010777</v>
      </c>
      <c r="T1307" s="18">
        <v>0.1486499538471692</v>
      </c>
      <c r="V1307" s="18">
        <v>9.5520228730154838E-2</v>
      </c>
      <c r="W1307" s="18">
        <v>0.18203921767853329</v>
      </c>
      <c r="X1307" s="18">
        <v>0.25542992599025988</v>
      </c>
      <c r="Y1307" s="18">
        <v>0.26461296760082348</v>
      </c>
      <c r="Z1307" s="18">
        <v>6.3375734205463483E-2</v>
      </c>
      <c r="AA1307" s="18">
        <v>0.4533072531435639</v>
      </c>
      <c r="AB1307" s="18">
        <v>0.18006960193518179</v>
      </c>
      <c r="AC1307" s="18">
        <v>9.0789977655012136E-2</v>
      </c>
      <c r="AD1307" s="18">
        <v>0.1664204899979819</v>
      </c>
      <c r="AF1307" s="18">
        <v>8.7484985318661002E-2</v>
      </c>
      <c r="AG1307" s="18">
        <v>0.19160175067918919</v>
      </c>
      <c r="AH1307" s="18">
        <v>0.27615948768361759</v>
      </c>
      <c r="AI1307" s="18">
        <v>0.23095427308539371</v>
      </c>
      <c r="AJ1307" s="18">
        <v>8.0073131431241618E-2</v>
      </c>
      <c r="AK1307" s="18">
        <v>0.31111874297108733</v>
      </c>
      <c r="AL1307" s="18">
        <v>6.5049916638669075E-2</v>
      </c>
      <c r="AM1307" s="18">
        <v>0.17924112640705239</v>
      </c>
      <c r="AO1307" s="18">
        <v>8.6646353864306205E-2</v>
      </c>
      <c r="AP1307" s="18">
        <v>0.15513955679245139</v>
      </c>
      <c r="AQ1307" s="18">
        <v>0.27737655200060529</v>
      </c>
      <c r="AR1307" s="18">
        <v>0.3401813835371767</v>
      </c>
      <c r="AS1307" s="18">
        <v>8.8873562810282608E-2</v>
      </c>
      <c r="AT1307" s="18">
        <v>0.36121923047013987</v>
      </c>
      <c r="AU1307" s="18">
        <v>0.18397088652451471</v>
      </c>
      <c r="AV1307" s="18">
        <v>0.1555936589487551</v>
      </c>
      <c r="AW1307" s="18">
        <v>0.19553216928085521</v>
      </c>
    </row>
    <row r="1308" spans="2:49" x14ac:dyDescent="0.35">
      <c r="B1308" s="17" t="s">
        <v>80</v>
      </c>
      <c r="C1308" s="18">
        <v>0.23002829583348311</v>
      </c>
      <c r="D1308" s="18">
        <v>0.1687957623828929</v>
      </c>
      <c r="E1308" s="18">
        <v>0.16503777301548789</v>
      </c>
      <c r="F1308" s="18">
        <v>0.2367438739313919</v>
      </c>
      <c r="G1308" s="18">
        <v>0.27841162982188039</v>
      </c>
      <c r="H1308" s="18">
        <v>0.25703276572122341</v>
      </c>
      <c r="I1308" s="18">
        <v>0.24901530793047169</v>
      </c>
      <c r="K1308" s="18">
        <v>0.14567061737609599</v>
      </c>
      <c r="L1308" s="18">
        <v>0.30936272059840669</v>
      </c>
      <c r="N1308" s="18">
        <v>0.29335292670051738</v>
      </c>
      <c r="O1308" s="18">
        <v>0.2474040487647533</v>
      </c>
      <c r="P1308" s="18">
        <v>0.2222337501693169</v>
      </c>
      <c r="Q1308" s="18">
        <v>0.16385756317709779</v>
      </c>
      <c r="R1308" s="18">
        <v>0.1473931851375164</v>
      </c>
      <c r="S1308" s="18">
        <v>0.1178593462697603</v>
      </c>
      <c r="T1308" s="18">
        <v>0.43751907558109399</v>
      </c>
      <c r="V1308" s="18">
        <v>0.2143376575074161</v>
      </c>
      <c r="W1308" s="18">
        <v>0.16825060786999591</v>
      </c>
      <c r="X1308" s="18">
        <v>0.1903295319042923</v>
      </c>
      <c r="Y1308" s="18">
        <v>0.16518106890056111</v>
      </c>
      <c r="Z1308" s="18">
        <v>0.21189857758234101</v>
      </c>
      <c r="AA1308" s="18">
        <v>0.21224965126199249</v>
      </c>
      <c r="AB1308" s="18">
        <v>0.33586534627986131</v>
      </c>
      <c r="AC1308" s="18">
        <v>0.47351753530490798</v>
      </c>
      <c r="AD1308" s="18">
        <v>0.18665433035185791</v>
      </c>
      <c r="AF1308" s="18">
        <v>0.20708554519995229</v>
      </c>
      <c r="AG1308" s="18">
        <v>0.15492223202365801</v>
      </c>
      <c r="AH1308" s="18">
        <v>0.15375041952608479</v>
      </c>
      <c r="AI1308" s="18">
        <v>0.1932384269369353</v>
      </c>
      <c r="AJ1308" s="18">
        <v>0.24543912953113889</v>
      </c>
      <c r="AK1308" s="18">
        <v>0.241289765826881</v>
      </c>
      <c r="AL1308" s="18">
        <v>0.60973003651916191</v>
      </c>
      <c r="AM1308" s="18">
        <v>0.35239518371052442</v>
      </c>
      <c r="AO1308" s="18">
        <v>0.2186886422212643</v>
      </c>
      <c r="AP1308" s="18">
        <v>0.14608355158657879</v>
      </c>
      <c r="AQ1308" s="18">
        <v>0.13775399977621089</v>
      </c>
      <c r="AR1308" s="18">
        <v>0.16408304050807929</v>
      </c>
      <c r="AS1308" s="18">
        <v>0.23586701698089929</v>
      </c>
      <c r="AT1308" s="18">
        <v>0.22010479766835761</v>
      </c>
      <c r="AU1308" s="18">
        <v>0.46278851776980567</v>
      </c>
      <c r="AV1308" s="18">
        <v>0.46782652997959567</v>
      </c>
      <c r="AW1308" s="18">
        <v>0.2923107684517432</v>
      </c>
    </row>
    <row r="1310" spans="2:49" ht="72.5" x14ac:dyDescent="0.35">
      <c r="B1310" s="14" t="s">
        <v>469</v>
      </c>
    </row>
    <row r="1311" spans="2:49" x14ac:dyDescent="0.35">
      <c r="B1311" s="15" t="s">
        <v>18</v>
      </c>
    </row>
    <row r="1312" spans="2:49" x14ac:dyDescent="0.35">
      <c r="B1312" s="11" t="s">
        <v>59</v>
      </c>
      <c r="C1312" s="16">
        <v>2028</v>
      </c>
      <c r="D1312" s="16">
        <v>248</v>
      </c>
      <c r="E1312" s="16">
        <v>354</v>
      </c>
      <c r="F1312" s="16">
        <v>365</v>
      </c>
      <c r="G1312" s="16">
        <v>348</v>
      </c>
      <c r="H1312" s="16">
        <v>295</v>
      </c>
      <c r="I1312" s="16">
        <v>418</v>
      </c>
      <c r="K1312" s="16">
        <v>1004</v>
      </c>
      <c r="L1312" s="16">
        <v>1018</v>
      </c>
      <c r="N1312" s="16">
        <v>515</v>
      </c>
      <c r="O1312" s="16">
        <v>455</v>
      </c>
      <c r="P1312" s="16">
        <v>200</v>
      </c>
      <c r="Q1312" s="16">
        <v>507</v>
      </c>
      <c r="R1312" s="16">
        <v>238</v>
      </c>
      <c r="S1312" s="16">
        <v>44</v>
      </c>
      <c r="T1312" s="16">
        <v>69</v>
      </c>
      <c r="V1312" s="16">
        <v>565</v>
      </c>
      <c r="W1312" s="16">
        <v>604</v>
      </c>
      <c r="X1312" s="16">
        <v>114</v>
      </c>
      <c r="Y1312" s="16">
        <v>70</v>
      </c>
      <c r="Z1312" s="16">
        <v>36</v>
      </c>
      <c r="AA1312" s="16">
        <v>44</v>
      </c>
      <c r="AB1312" s="16">
        <v>442</v>
      </c>
      <c r="AC1312" s="16">
        <v>63</v>
      </c>
      <c r="AD1312" s="16">
        <v>90</v>
      </c>
      <c r="AF1312" s="16">
        <v>336</v>
      </c>
      <c r="AG1312" s="16">
        <v>677</v>
      </c>
      <c r="AH1312" s="16">
        <v>121</v>
      </c>
      <c r="AI1312" s="16">
        <v>125</v>
      </c>
      <c r="AJ1312" s="16">
        <v>261</v>
      </c>
      <c r="AK1312" s="16">
        <v>43</v>
      </c>
      <c r="AL1312" s="16">
        <v>45</v>
      </c>
      <c r="AM1312" s="16">
        <v>420</v>
      </c>
      <c r="AO1312" s="16">
        <v>312</v>
      </c>
      <c r="AP1312" s="16">
        <v>557</v>
      </c>
      <c r="AQ1312" s="16">
        <v>134</v>
      </c>
      <c r="AR1312" s="16">
        <v>212</v>
      </c>
      <c r="AS1312" s="16">
        <v>419</v>
      </c>
      <c r="AT1312" s="16">
        <v>33</v>
      </c>
      <c r="AU1312" s="16">
        <v>137</v>
      </c>
      <c r="AV1312" s="16">
        <v>147</v>
      </c>
      <c r="AW1312" s="16">
        <v>77</v>
      </c>
    </row>
    <row r="1313" spans="2:49" x14ac:dyDescent="0.35">
      <c r="B1313" s="12" t="s">
        <v>60</v>
      </c>
      <c r="C1313" s="16">
        <v>2032</v>
      </c>
      <c r="D1313" s="16">
        <v>215</v>
      </c>
      <c r="E1313" s="16">
        <v>345</v>
      </c>
      <c r="F1313" s="16">
        <v>345</v>
      </c>
      <c r="G1313" s="16">
        <v>314</v>
      </c>
      <c r="H1313" s="16">
        <v>328</v>
      </c>
      <c r="I1313" s="16">
        <v>485</v>
      </c>
      <c r="K1313" s="16">
        <v>981</v>
      </c>
      <c r="L1313" s="16">
        <v>1045</v>
      </c>
      <c r="N1313" s="16">
        <v>540</v>
      </c>
      <c r="O1313" s="16">
        <v>458</v>
      </c>
      <c r="P1313" s="16">
        <v>208</v>
      </c>
      <c r="Q1313" s="16">
        <v>495</v>
      </c>
      <c r="R1313" s="16">
        <v>222</v>
      </c>
      <c r="S1313" s="16">
        <v>37</v>
      </c>
      <c r="T1313" s="16">
        <v>71</v>
      </c>
      <c r="V1313" s="16">
        <v>598</v>
      </c>
      <c r="W1313" s="16">
        <v>590</v>
      </c>
      <c r="X1313" s="16">
        <v>115</v>
      </c>
      <c r="Y1313" s="16">
        <v>67</v>
      </c>
      <c r="Z1313" s="16">
        <v>39</v>
      </c>
      <c r="AA1313" s="16">
        <v>44</v>
      </c>
      <c r="AB1313" s="16">
        <v>427</v>
      </c>
      <c r="AC1313" s="16">
        <v>61</v>
      </c>
      <c r="AD1313" s="16">
        <v>90</v>
      </c>
      <c r="AF1313" s="16">
        <v>355</v>
      </c>
      <c r="AG1313" s="16">
        <v>660</v>
      </c>
      <c r="AH1313" s="16">
        <v>123</v>
      </c>
      <c r="AI1313" s="16">
        <v>120</v>
      </c>
      <c r="AJ1313" s="16">
        <v>274</v>
      </c>
      <c r="AK1313" s="16">
        <v>44</v>
      </c>
      <c r="AL1313" s="16">
        <v>43</v>
      </c>
      <c r="AM1313" s="16">
        <v>413</v>
      </c>
      <c r="AO1313" s="16">
        <v>321</v>
      </c>
      <c r="AP1313" s="16">
        <v>538</v>
      </c>
      <c r="AQ1313" s="16">
        <v>134</v>
      </c>
      <c r="AR1313" s="16">
        <v>200</v>
      </c>
      <c r="AS1313" s="16">
        <v>442</v>
      </c>
      <c r="AT1313" s="16">
        <v>36</v>
      </c>
      <c r="AU1313" s="16">
        <v>136</v>
      </c>
      <c r="AV1313" s="16">
        <v>151</v>
      </c>
      <c r="AW1313" s="16">
        <v>75</v>
      </c>
    </row>
    <row r="1314" spans="2:49" ht="43.5" x14ac:dyDescent="0.35">
      <c r="B1314" s="17" t="s">
        <v>470</v>
      </c>
      <c r="C1314" s="18">
        <v>0.33949872433867367</v>
      </c>
      <c r="D1314" s="18">
        <v>0.28810807012794171</v>
      </c>
      <c r="E1314" s="18">
        <v>0.34067547362104361</v>
      </c>
      <c r="F1314" s="18">
        <v>0.31174556188969021</v>
      </c>
      <c r="G1314" s="18">
        <v>0.31051496048431532</v>
      </c>
      <c r="H1314" s="18">
        <v>0.31737837889252701</v>
      </c>
      <c r="I1314" s="18">
        <v>0.41498462308912049</v>
      </c>
      <c r="K1314" s="18">
        <v>0.37627943685765469</v>
      </c>
      <c r="L1314" s="18">
        <v>0.30573436594713282</v>
      </c>
      <c r="N1314" s="18">
        <v>0.26834972870888502</v>
      </c>
      <c r="O1314" s="18">
        <v>0.33554651212159547</v>
      </c>
      <c r="P1314" s="18">
        <v>0.35453519891399871</v>
      </c>
      <c r="Q1314" s="18">
        <v>0.39380437187292311</v>
      </c>
      <c r="R1314" s="18">
        <v>0.4269427736659272</v>
      </c>
      <c r="S1314" s="18">
        <v>0.28651442898958118</v>
      </c>
      <c r="T1314" s="18">
        <v>0.2379990518232096</v>
      </c>
      <c r="V1314" s="18">
        <v>0.31473140353950169</v>
      </c>
      <c r="W1314" s="18">
        <v>0.40462377321106452</v>
      </c>
      <c r="X1314" s="18">
        <v>0.45779955110703252</v>
      </c>
      <c r="Y1314" s="18">
        <v>0.31586230945403843</v>
      </c>
      <c r="Z1314" s="18">
        <v>0.1115308956313644</v>
      </c>
      <c r="AA1314" s="18">
        <v>0.44354979533246591</v>
      </c>
      <c r="AB1314" s="18">
        <v>0.27733493879692123</v>
      </c>
      <c r="AC1314" s="18">
        <v>0.1990237538592442</v>
      </c>
      <c r="AD1314" s="18">
        <v>0.38266640260510931</v>
      </c>
      <c r="AF1314" s="18">
        <v>0.31147755782587871</v>
      </c>
      <c r="AG1314" s="18">
        <v>0.4146927118287278</v>
      </c>
      <c r="AH1314" s="18">
        <v>0.5247381663220595</v>
      </c>
      <c r="AI1314" s="18">
        <v>0.35453960949792618</v>
      </c>
      <c r="AJ1314" s="18">
        <v>0.19249992529396071</v>
      </c>
      <c r="AK1314" s="18">
        <v>0.32163922885815299</v>
      </c>
      <c r="AL1314" s="18">
        <v>0.16860298849584501</v>
      </c>
      <c r="AM1314" s="18">
        <v>0.30091677393284177</v>
      </c>
      <c r="AO1314" s="18">
        <v>0.31777139376847929</v>
      </c>
      <c r="AP1314" s="18">
        <v>0.41065555258642489</v>
      </c>
      <c r="AQ1314" s="18">
        <v>0.46385176805367689</v>
      </c>
      <c r="AR1314" s="18">
        <v>0.42536191189079381</v>
      </c>
      <c r="AS1314" s="18">
        <v>0.2420728781815879</v>
      </c>
      <c r="AT1314" s="18">
        <v>0.34277640177891222</v>
      </c>
      <c r="AU1314" s="18">
        <v>0.2086718382170886</v>
      </c>
      <c r="AV1314" s="18">
        <v>0.33421613305133308</v>
      </c>
      <c r="AW1314" s="18">
        <v>0.29189423816101517</v>
      </c>
    </row>
    <row r="1315" spans="2:49" x14ac:dyDescent="0.35">
      <c r="B1315" s="17" t="s">
        <v>471</v>
      </c>
      <c r="C1315" s="18">
        <v>0.27641929018432593</v>
      </c>
      <c r="D1315" s="18">
        <v>0.25502525714521668</v>
      </c>
      <c r="E1315" s="18">
        <v>0.30135582602748712</v>
      </c>
      <c r="F1315" s="18">
        <v>0.26161500436172852</v>
      </c>
      <c r="G1315" s="18">
        <v>0.29622210482397771</v>
      </c>
      <c r="H1315" s="18">
        <v>0.27066581762029979</v>
      </c>
      <c r="I1315" s="18">
        <v>0.26978887095604331</v>
      </c>
      <c r="K1315" s="18">
        <v>0.33129493025839479</v>
      </c>
      <c r="L1315" s="18">
        <v>0.22533305965112649</v>
      </c>
      <c r="N1315" s="18">
        <v>0.22679198163714481</v>
      </c>
      <c r="O1315" s="18">
        <v>0.27327729419901597</v>
      </c>
      <c r="P1315" s="18">
        <v>0.28497166411504232</v>
      </c>
      <c r="Q1315" s="18">
        <v>0.32456696343462321</v>
      </c>
      <c r="R1315" s="18">
        <v>0.30048067050636079</v>
      </c>
      <c r="S1315" s="18">
        <v>0.33480326978459651</v>
      </c>
      <c r="T1315" s="18">
        <v>0.20777208686164869</v>
      </c>
      <c r="V1315" s="18">
        <v>0.22865965705971311</v>
      </c>
      <c r="W1315" s="18">
        <v>0.3600176046695126</v>
      </c>
      <c r="X1315" s="18">
        <v>0.4110638266352713</v>
      </c>
      <c r="Y1315" s="18">
        <v>0.22989150872222761</v>
      </c>
      <c r="Z1315" s="18">
        <v>7.2076519232322195E-2</v>
      </c>
      <c r="AA1315" s="18">
        <v>0.3417605697798396</v>
      </c>
      <c r="AB1315" s="18">
        <v>0.23356336491527591</v>
      </c>
      <c r="AC1315" s="18">
        <v>0.14153245864868741</v>
      </c>
      <c r="AD1315" s="18">
        <v>0.26107842403577708</v>
      </c>
      <c r="AF1315" s="18">
        <v>0.21289283907747569</v>
      </c>
      <c r="AG1315" s="18">
        <v>0.36801338601245948</v>
      </c>
      <c r="AH1315" s="18">
        <v>0.35030874556790509</v>
      </c>
      <c r="AI1315" s="18">
        <v>0.31379968983332301</v>
      </c>
      <c r="AJ1315" s="18">
        <v>0.17782415126677359</v>
      </c>
      <c r="AK1315" s="18">
        <v>0.24192862842464721</v>
      </c>
      <c r="AL1315" s="18">
        <v>8.0666959016523362E-2</v>
      </c>
      <c r="AM1315" s="18">
        <v>0.24121417115123331</v>
      </c>
      <c r="AO1315" s="18">
        <v>0.2198801153890331</v>
      </c>
      <c r="AP1315" s="18">
        <v>0.38036732031797971</v>
      </c>
      <c r="AQ1315" s="18">
        <v>0.35165454781391248</v>
      </c>
      <c r="AR1315" s="18">
        <v>0.32361201851946048</v>
      </c>
      <c r="AS1315" s="18">
        <v>0.20516040974419569</v>
      </c>
      <c r="AT1315" s="18">
        <v>0.30704474371806739</v>
      </c>
      <c r="AU1315" s="18">
        <v>0.18172815970673009</v>
      </c>
      <c r="AV1315" s="18">
        <v>0.21491054099612561</v>
      </c>
      <c r="AW1315" s="18">
        <v>0.21308975020359741</v>
      </c>
    </row>
    <row r="1316" spans="2:49" ht="43.5" x14ac:dyDescent="0.35">
      <c r="B1316" s="17" t="s">
        <v>472</v>
      </c>
      <c r="C1316" s="18">
        <v>0.271645334274419</v>
      </c>
      <c r="D1316" s="18">
        <v>0.22632679888783089</v>
      </c>
      <c r="E1316" s="18">
        <v>0.19415113085508839</v>
      </c>
      <c r="F1316" s="18">
        <v>0.21138446682606321</v>
      </c>
      <c r="G1316" s="18">
        <v>0.26607570627278021</v>
      </c>
      <c r="H1316" s="18">
        <v>0.26368101246714593</v>
      </c>
      <c r="I1316" s="18">
        <v>0.39882770028913911</v>
      </c>
      <c r="K1316" s="18">
        <v>0.31163788855609342</v>
      </c>
      <c r="L1316" s="18">
        <v>0.23450625429173119</v>
      </c>
      <c r="N1316" s="18">
        <v>0.2343250978943541</v>
      </c>
      <c r="O1316" s="18">
        <v>0.28142934258520108</v>
      </c>
      <c r="P1316" s="18">
        <v>0.27000519897801861</v>
      </c>
      <c r="Q1316" s="18">
        <v>0.29817369633791252</v>
      </c>
      <c r="R1316" s="18">
        <v>0.31424943975840097</v>
      </c>
      <c r="S1316" s="18">
        <v>0.31802888584012079</v>
      </c>
      <c r="T1316" s="18">
        <v>0.15466057766724631</v>
      </c>
      <c r="V1316" s="18">
        <v>0.30493323857690391</v>
      </c>
      <c r="W1316" s="18">
        <v>0.30398874545506638</v>
      </c>
      <c r="X1316" s="18">
        <v>0.36302333083320232</v>
      </c>
      <c r="Y1316" s="18">
        <v>0.28635866691800499</v>
      </c>
      <c r="Z1316" s="18">
        <v>0.2769145661621254</v>
      </c>
      <c r="AA1316" s="18">
        <v>0.38208055300755628</v>
      </c>
      <c r="AB1316" s="18">
        <v>0.17953239938403931</v>
      </c>
      <c r="AC1316" s="18">
        <v>0.12583938611355369</v>
      </c>
      <c r="AD1316" s="18">
        <v>0.19059798049490409</v>
      </c>
      <c r="AF1316" s="18">
        <v>0.32129184349159889</v>
      </c>
      <c r="AG1316" s="18">
        <v>0.30618250129620128</v>
      </c>
      <c r="AH1316" s="18">
        <v>0.37456083243411648</v>
      </c>
      <c r="AI1316" s="18">
        <v>0.33217675756216841</v>
      </c>
      <c r="AJ1316" s="18">
        <v>0.174975117650506</v>
      </c>
      <c r="AK1316" s="18">
        <v>0.25474275005482289</v>
      </c>
      <c r="AL1316" s="18">
        <v>9.2097996624373762E-2</v>
      </c>
      <c r="AM1316" s="18">
        <v>0.21003575346763731</v>
      </c>
      <c r="AO1316" s="18">
        <v>0.31599367161342901</v>
      </c>
      <c r="AP1316" s="18">
        <v>0.29399502919958043</v>
      </c>
      <c r="AQ1316" s="18">
        <v>0.33502665512233593</v>
      </c>
      <c r="AR1316" s="18">
        <v>0.32719033562714572</v>
      </c>
      <c r="AS1316" s="18">
        <v>0.1937546205736069</v>
      </c>
      <c r="AT1316" s="18">
        <v>0.29885656323546023</v>
      </c>
      <c r="AU1316" s="18">
        <v>0.21405405416709811</v>
      </c>
      <c r="AV1316" s="18">
        <v>0.26552911702391141</v>
      </c>
      <c r="AW1316" s="18">
        <v>0.22346433269590321</v>
      </c>
    </row>
    <row r="1317" spans="2:49" ht="29" x14ac:dyDescent="0.35">
      <c r="B1317" s="17" t="s">
        <v>473</v>
      </c>
      <c r="C1317" s="18">
        <v>0.25877232872066058</v>
      </c>
      <c r="D1317" s="18">
        <v>0.24517402933311519</v>
      </c>
      <c r="E1317" s="18">
        <v>0.26943434316855958</v>
      </c>
      <c r="F1317" s="18">
        <v>0.24156927175792561</v>
      </c>
      <c r="G1317" s="18">
        <v>0.2466964206905089</v>
      </c>
      <c r="H1317" s="18">
        <v>0.25673382215654827</v>
      </c>
      <c r="I1317" s="18">
        <v>0.27867250912473263</v>
      </c>
      <c r="K1317" s="18">
        <v>0.26960065489501028</v>
      </c>
      <c r="L1317" s="18">
        <v>0.24997720501671691</v>
      </c>
      <c r="N1317" s="18">
        <v>0.23654380498351649</v>
      </c>
      <c r="O1317" s="18">
        <v>0.27987284486544028</v>
      </c>
      <c r="P1317" s="18">
        <v>0.25246315433238031</v>
      </c>
      <c r="Q1317" s="18">
        <v>0.27708716475145118</v>
      </c>
      <c r="R1317" s="18">
        <v>0.2631492875120654</v>
      </c>
      <c r="S1317" s="18">
        <v>0.15648547543882721</v>
      </c>
      <c r="T1317" s="18">
        <v>0.2222296288620802</v>
      </c>
      <c r="V1317" s="18">
        <v>0.25339795722938602</v>
      </c>
      <c r="W1317" s="18">
        <v>0.27533868240593512</v>
      </c>
      <c r="X1317" s="18">
        <v>0.3123519284094653</v>
      </c>
      <c r="Y1317" s="18">
        <v>0.27864481695514581</v>
      </c>
      <c r="Z1317" s="18">
        <v>0.1249849090911138</v>
      </c>
      <c r="AA1317" s="18">
        <v>0.33556159330061841</v>
      </c>
      <c r="AB1317" s="18">
        <v>0.2473486948049661</v>
      </c>
      <c r="AC1317" s="18">
        <v>0.1133481028804661</v>
      </c>
      <c r="AD1317" s="18">
        <v>0.27645382063374702</v>
      </c>
      <c r="AF1317" s="18">
        <v>0.24692189985123131</v>
      </c>
      <c r="AG1317" s="18">
        <v>0.30662644232615782</v>
      </c>
      <c r="AH1317" s="18">
        <v>0.35529156324103361</v>
      </c>
      <c r="AI1317" s="18">
        <v>0.24387233203304179</v>
      </c>
      <c r="AJ1317" s="18">
        <v>0.1672790791914486</v>
      </c>
      <c r="AK1317" s="18">
        <v>0.32914430250225429</v>
      </c>
      <c r="AL1317" s="18">
        <v>0.121179461617729</v>
      </c>
      <c r="AM1317" s="18">
        <v>0.23547807274318819</v>
      </c>
      <c r="AO1317" s="18">
        <v>0.2551159219586282</v>
      </c>
      <c r="AP1317" s="18">
        <v>0.3193921753719372</v>
      </c>
      <c r="AQ1317" s="18">
        <v>0.31054811570602348</v>
      </c>
      <c r="AR1317" s="18">
        <v>0.29888675639307899</v>
      </c>
      <c r="AS1317" s="18">
        <v>0.18104037639169521</v>
      </c>
      <c r="AT1317" s="18">
        <v>0.30402924335350501</v>
      </c>
      <c r="AU1317" s="18">
        <v>0.1899382130750262</v>
      </c>
      <c r="AV1317" s="18">
        <v>0.2352626399240168</v>
      </c>
      <c r="AW1317" s="18">
        <v>0.2489266745695646</v>
      </c>
    </row>
    <row r="1318" spans="2:49" ht="43.5" x14ac:dyDescent="0.35">
      <c r="B1318" s="17" t="s">
        <v>474</v>
      </c>
      <c r="C1318" s="18">
        <v>0.21825200359618899</v>
      </c>
      <c r="D1318" s="18">
        <v>0.209805669547804</v>
      </c>
      <c r="E1318" s="18">
        <v>0.20628411577074299</v>
      </c>
      <c r="F1318" s="18">
        <v>0.2429929514040011</v>
      </c>
      <c r="G1318" s="18">
        <v>0.21234156650957009</v>
      </c>
      <c r="H1318" s="18">
        <v>0.2085492167047891</v>
      </c>
      <c r="I1318" s="18">
        <v>0.22329040509209169</v>
      </c>
      <c r="K1318" s="18">
        <v>0.244164062090518</v>
      </c>
      <c r="L1318" s="18">
        <v>0.19508144739373259</v>
      </c>
      <c r="N1318" s="18">
        <v>0.19037724609071541</v>
      </c>
      <c r="O1318" s="18">
        <v>0.1948003793365784</v>
      </c>
      <c r="P1318" s="18">
        <v>0.2455778720341433</v>
      </c>
      <c r="Q1318" s="18">
        <v>0.2403306542657285</v>
      </c>
      <c r="R1318" s="18">
        <v>0.25521414805258918</v>
      </c>
      <c r="S1318" s="18">
        <v>0.33895940907682831</v>
      </c>
      <c r="T1318" s="18">
        <v>0.16897719970045</v>
      </c>
      <c r="V1318" s="18">
        <v>0.21766718690874701</v>
      </c>
      <c r="W1318" s="18">
        <v>0.26693903500820942</v>
      </c>
      <c r="X1318" s="18">
        <v>0.19358379855273961</v>
      </c>
      <c r="Y1318" s="18">
        <v>0.22258034813767261</v>
      </c>
      <c r="Z1318" s="18">
        <v>0.1272137389074712</v>
      </c>
      <c r="AA1318" s="18">
        <v>0.27620466934071047</v>
      </c>
      <c r="AB1318" s="18">
        <v>0.18035458797001311</v>
      </c>
      <c r="AC1318" s="18">
        <v>0.16171159666748411</v>
      </c>
      <c r="AD1318" s="18">
        <v>0.1608203324257467</v>
      </c>
      <c r="AF1318" s="18">
        <v>0.24071521634279991</v>
      </c>
      <c r="AG1318" s="18">
        <v>0.26017642036049582</v>
      </c>
      <c r="AH1318" s="18">
        <v>0.19563414378885499</v>
      </c>
      <c r="AI1318" s="18">
        <v>0.25684720349148288</v>
      </c>
      <c r="AJ1318" s="18">
        <v>0.13832433382289969</v>
      </c>
      <c r="AK1318" s="18">
        <v>0.23673399320958979</v>
      </c>
      <c r="AL1318" s="18">
        <v>0.18690749852803359</v>
      </c>
      <c r="AM1318" s="18">
        <v>0.18180292057696379</v>
      </c>
      <c r="AO1318" s="18">
        <v>0.24683210159683111</v>
      </c>
      <c r="AP1318" s="18">
        <v>0.26720457141026288</v>
      </c>
      <c r="AQ1318" s="18">
        <v>0.18913229404228379</v>
      </c>
      <c r="AR1318" s="18">
        <v>0.27239834315549383</v>
      </c>
      <c r="AS1318" s="18">
        <v>0.15957272769122799</v>
      </c>
      <c r="AT1318" s="18">
        <v>0.2411247694199351</v>
      </c>
      <c r="AU1318" s="18">
        <v>0.1132594390364416</v>
      </c>
      <c r="AV1318" s="18">
        <v>0.21862153469235421</v>
      </c>
      <c r="AW1318" s="18">
        <v>0.17668104632130069</v>
      </c>
    </row>
    <row r="1319" spans="2:49" ht="29" x14ac:dyDescent="0.35">
      <c r="B1319" s="17" t="s">
        <v>475</v>
      </c>
      <c r="C1319" s="18">
        <v>0.19592423317044361</v>
      </c>
      <c r="D1319" s="18">
        <v>0.20497431042423539</v>
      </c>
      <c r="E1319" s="18">
        <v>0.19582630209160129</v>
      </c>
      <c r="F1319" s="18">
        <v>0.1622295424658694</v>
      </c>
      <c r="G1319" s="18">
        <v>0.20017391692887801</v>
      </c>
      <c r="H1319" s="18">
        <v>0.1883908271584821</v>
      </c>
      <c r="I1319" s="18">
        <v>0.2183429443126258</v>
      </c>
      <c r="K1319" s="18">
        <v>0.2346504662713228</v>
      </c>
      <c r="L1319" s="18">
        <v>0.159670600497621</v>
      </c>
      <c r="N1319" s="18">
        <v>0.1407135907813529</v>
      </c>
      <c r="O1319" s="18">
        <v>0.20127848063506451</v>
      </c>
      <c r="P1319" s="18">
        <v>0.210189743663868</v>
      </c>
      <c r="Q1319" s="18">
        <v>0.22953809038209269</v>
      </c>
      <c r="R1319" s="18">
        <v>0.25635357134709691</v>
      </c>
      <c r="S1319" s="18">
        <v>0.2315998672693502</v>
      </c>
      <c r="T1319" s="18">
        <v>9.7597918626135496E-2</v>
      </c>
      <c r="V1319" s="18">
        <v>0.20990921166422369</v>
      </c>
      <c r="W1319" s="18">
        <v>0.23115144019307679</v>
      </c>
      <c r="X1319" s="18">
        <v>0.25236588275177851</v>
      </c>
      <c r="Y1319" s="18">
        <v>0.20423248030419511</v>
      </c>
      <c r="Z1319" s="18">
        <v>0.1062403328786671</v>
      </c>
      <c r="AA1319" s="18">
        <v>0.22019592459207479</v>
      </c>
      <c r="AB1319" s="18">
        <v>0.13433733800957259</v>
      </c>
      <c r="AC1319" s="18">
        <v>4.0586384796079761E-2</v>
      </c>
      <c r="AD1319" s="18">
        <v>0.21903783722823411</v>
      </c>
      <c r="AF1319" s="18">
        <v>0.19747839113912569</v>
      </c>
      <c r="AG1319" s="18">
        <v>0.24379895330087969</v>
      </c>
      <c r="AH1319" s="18">
        <v>0.20467660247483169</v>
      </c>
      <c r="AI1319" s="18">
        <v>0.2697575935580806</v>
      </c>
      <c r="AJ1319" s="18">
        <v>0.15445175243150711</v>
      </c>
      <c r="AK1319" s="18">
        <v>0.1849195259336068</v>
      </c>
      <c r="AL1319" s="18">
        <v>5.9887013964936502E-2</v>
      </c>
      <c r="AM1319" s="18">
        <v>0.13688824809350439</v>
      </c>
      <c r="AO1319" s="18">
        <v>0.19666229540775351</v>
      </c>
      <c r="AP1319" s="18">
        <v>0.26160428908727368</v>
      </c>
      <c r="AQ1319" s="18">
        <v>0.22220619114777801</v>
      </c>
      <c r="AR1319" s="18">
        <v>0.2132797476956606</v>
      </c>
      <c r="AS1319" s="18">
        <v>0.13438389074284229</v>
      </c>
      <c r="AT1319" s="18">
        <v>0.23094714397904831</v>
      </c>
      <c r="AU1319" s="18">
        <v>0.10804191554424231</v>
      </c>
      <c r="AV1319" s="18">
        <v>0.15647995792747019</v>
      </c>
      <c r="AW1319" s="18">
        <v>0.21293108116666171</v>
      </c>
    </row>
    <row r="1320" spans="2:49" ht="43.5" x14ac:dyDescent="0.35">
      <c r="B1320" s="17" t="s">
        <v>476</v>
      </c>
      <c r="C1320" s="18">
        <v>0.18308312452470041</v>
      </c>
      <c r="D1320" s="18">
        <v>0.16466952465554441</v>
      </c>
      <c r="E1320" s="18">
        <v>0.16866572427624529</v>
      </c>
      <c r="F1320" s="18">
        <v>0.19795526328692731</v>
      </c>
      <c r="G1320" s="18">
        <v>0.1320782290605643</v>
      </c>
      <c r="H1320" s="18">
        <v>0.2026208711418889</v>
      </c>
      <c r="I1320" s="18">
        <v>0.21068975356104391</v>
      </c>
      <c r="K1320" s="18">
        <v>0.2212182359957216</v>
      </c>
      <c r="L1320" s="18">
        <v>0.14825112452859979</v>
      </c>
      <c r="N1320" s="18">
        <v>0.16786308745001211</v>
      </c>
      <c r="O1320" s="18">
        <v>0.1685654856862267</v>
      </c>
      <c r="P1320" s="18">
        <v>0.18762477914640879</v>
      </c>
      <c r="Q1320" s="18">
        <v>0.20379216854584459</v>
      </c>
      <c r="R1320" s="18">
        <v>0.21681723471024611</v>
      </c>
      <c r="S1320" s="18">
        <v>0.28089629040335201</v>
      </c>
      <c r="T1320" s="18">
        <v>7.8093352376915934E-2</v>
      </c>
      <c r="V1320" s="18">
        <v>0.26446540273015628</v>
      </c>
      <c r="W1320" s="18">
        <v>0.16488839990323501</v>
      </c>
      <c r="X1320" s="18">
        <v>0.1294435053034361</v>
      </c>
      <c r="Y1320" s="18">
        <v>0.18721379333355481</v>
      </c>
      <c r="Z1320" s="18">
        <v>0.14579228843851841</v>
      </c>
      <c r="AA1320" s="18">
        <v>0.15531397257336041</v>
      </c>
      <c r="AB1320" s="18">
        <v>0.13869375927066341</v>
      </c>
      <c r="AC1320" s="18">
        <v>9.0285601272223723E-2</v>
      </c>
      <c r="AD1320" s="18">
        <v>0.13033748360694761</v>
      </c>
      <c r="AF1320" s="18">
        <v>0.24803304535610399</v>
      </c>
      <c r="AG1320" s="18">
        <v>0.16723998197804629</v>
      </c>
      <c r="AH1320" s="18">
        <v>0.13743232821325119</v>
      </c>
      <c r="AI1320" s="18">
        <v>0.1765060854591024</v>
      </c>
      <c r="AJ1320" s="18">
        <v>0.27040647643306459</v>
      </c>
      <c r="AK1320" s="18">
        <v>0.23666530242223319</v>
      </c>
      <c r="AL1320" s="18">
        <v>0.15275340432985721</v>
      </c>
      <c r="AM1320" s="18">
        <v>0.1075486405341352</v>
      </c>
      <c r="AO1320" s="18">
        <v>0.24702401810032901</v>
      </c>
      <c r="AP1320" s="18">
        <v>0.14455338402165141</v>
      </c>
      <c r="AQ1320" s="18">
        <v>0.1697858300628077</v>
      </c>
      <c r="AR1320" s="18">
        <v>0.14068020954422841</v>
      </c>
      <c r="AS1320" s="18">
        <v>0.2362624252038221</v>
      </c>
      <c r="AT1320" s="18">
        <v>0.23401389469748229</v>
      </c>
      <c r="AU1320" s="18">
        <v>0.1043734414753294</v>
      </c>
      <c r="AV1320" s="18">
        <v>0.1371834282723132</v>
      </c>
      <c r="AW1320" s="18">
        <v>0.21976109668106439</v>
      </c>
    </row>
    <row r="1321" spans="2:49" ht="29" x14ac:dyDescent="0.35">
      <c r="B1321" s="17" t="s">
        <v>477</v>
      </c>
      <c r="C1321" s="18">
        <v>0.16938584669274309</v>
      </c>
      <c r="D1321" s="18">
        <v>0.25702489963849112</v>
      </c>
      <c r="E1321" s="18">
        <v>0.25599441403938661</v>
      </c>
      <c r="F1321" s="18">
        <v>0.1643275860850783</v>
      </c>
      <c r="G1321" s="18">
        <v>0.13499970366387529</v>
      </c>
      <c r="H1321" s="18">
        <v>0.13660684155319899</v>
      </c>
      <c r="I1321" s="18">
        <v>0.116976472278643</v>
      </c>
      <c r="K1321" s="18">
        <v>0.1675040517600819</v>
      </c>
      <c r="L1321" s="18">
        <v>0.17135397362073071</v>
      </c>
      <c r="N1321" s="18">
        <v>0.17174995165010809</v>
      </c>
      <c r="O1321" s="18">
        <v>0.16700247216842931</v>
      </c>
      <c r="P1321" s="18">
        <v>0.14896296506027229</v>
      </c>
      <c r="Q1321" s="18">
        <v>0.16848579406741229</v>
      </c>
      <c r="R1321" s="18">
        <v>0.2053938054613757</v>
      </c>
      <c r="S1321" s="18">
        <v>0.2121843943656051</v>
      </c>
      <c r="T1321" s="18">
        <v>9.788794595749005E-2</v>
      </c>
      <c r="V1321" s="18">
        <v>0.14858933405791239</v>
      </c>
      <c r="W1321" s="18">
        <v>0.18695945979537201</v>
      </c>
      <c r="X1321" s="18">
        <v>0.12084872734892869</v>
      </c>
      <c r="Y1321" s="18">
        <v>0.2053311106834067</v>
      </c>
      <c r="Z1321" s="18">
        <v>4.8754644628794107E-2</v>
      </c>
      <c r="AA1321" s="18">
        <v>0.1924901283913224</v>
      </c>
      <c r="AB1321" s="18">
        <v>0.1938840807535214</v>
      </c>
      <c r="AC1321" s="18">
        <v>0.1444395442256422</v>
      </c>
      <c r="AD1321" s="18">
        <v>0.1696400251284155</v>
      </c>
      <c r="AF1321" s="18">
        <v>0.1591262078920242</v>
      </c>
      <c r="AG1321" s="18">
        <v>0.1834614084194057</v>
      </c>
      <c r="AH1321" s="18">
        <v>0.14937795036033941</v>
      </c>
      <c r="AI1321" s="18">
        <v>0.14318107656583201</v>
      </c>
      <c r="AJ1321" s="18">
        <v>0.15884045013103151</v>
      </c>
      <c r="AK1321" s="18">
        <v>0.2126919094314777</v>
      </c>
      <c r="AL1321" s="18">
        <v>0.16141950434426791</v>
      </c>
      <c r="AM1321" s="18">
        <v>0.17249846019236131</v>
      </c>
      <c r="AO1321" s="18">
        <v>0.16444612263735681</v>
      </c>
      <c r="AP1321" s="18">
        <v>0.19621788664044659</v>
      </c>
      <c r="AQ1321" s="18">
        <v>0.19690798962365799</v>
      </c>
      <c r="AR1321" s="18">
        <v>0.19660898337002661</v>
      </c>
      <c r="AS1321" s="18">
        <v>0.1548279201915172</v>
      </c>
      <c r="AT1321" s="18">
        <v>0.16001688584979379</v>
      </c>
      <c r="AU1321" s="18">
        <v>0.1127029123580066</v>
      </c>
      <c r="AV1321" s="18">
        <v>0.15811110466739611</v>
      </c>
      <c r="AW1321" s="18">
        <v>9.1892327371533841E-2</v>
      </c>
    </row>
    <row r="1322" spans="2:49" ht="58" x14ac:dyDescent="0.35">
      <c r="B1322" s="17" t="s">
        <v>478</v>
      </c>
      <c r="C1322" s="18">
        <v>0.15935994666870509</v>
      </c>
      <c r="D1322" s="18">
        <v>0.1814593828934048</v>
      </c>
      <c r="E1322" s="18">
        <v>0.19881844701056209</v>
      </c>
      <c r="F1322" s="18">
        <v>0.19371463801735209</v>
      </c>
      <c r="G1322" s="18">
        <v>0.1794468462730964</v>
      </c>
      <c r="H1322" s="18">
        <v>0.12675925439697039</v>
      </c>
      <c r="I1322" s="18">
        <v>0.1060980940911329</v>
      </c>
      <c r="K1322" s="18">
        <v>0.1731992115639282</v>
      </c>
      <c r="L1322" s="18">
        <v>0.1472115518010817</v>
      </c>
      <c r="N1322" s="18">
        <v>0.13327676395627749</v>
      </c>
      <c r="O1322" s="18">
        <v>0.1145322822741498</v>
      </c>
      <c r="P1322" s="18">
        <v>0.15636807766215841</v>
      </c>
      <c r="Q1322" s="18">
        <v>0.1918045678382303</v>
      </c>
      <c r="R1322" s="18">
        <v>0.23120529809206869</v>
      </c>
      <c r="S1322" s="18">
        <v>0.35636893036789979</v>
      </c>
      <c r="T1322" s="18">
        <v>0.1023103166525893</v>
      </c>
      <c r="V1322" s="18">
        <v>0.1636839270154479</v>
      </c>
      <c r="W1322" s="18">
        <v>0.16418396750294481</v>
      </c>
      <c r="X1322" s="18">
        <v>0.2082937882186488</v>
      </c>
      <c r="Y1322" s="18">
        <v>0.22899134835191329</v>
      </c>
      <c r="Z1322" s="18">
        <v>0.13794757683568079</v>
      </c>
      <c r="AA1322" s="18">
        <v>0.14039194093255289</v>
      </c>
      <c r="AB1322" s="18">
        <v>0.1377431666107537</v>
      </c>
      <c r="AC1322" s="18">
        <v>0.12827612089738849</v>
      </c>
      <c r="AD1322" s="18">
        <v>0.12753185571935241</v>
      </c>
      <c r="AF1322" s="18">
        <v>0.2117354961940697</v>
      </c>
      <c r="AG1322" s="18">
        <v>0.15229476960371341</v>
      </c>
      <c r="AH1322" s="18">
        <v>0.21634434463966359</v>
      </c>
      <c r="AI1322" s="18">
        <v>0.19920422606645199</v>
      </c>
      <c r="AJ1322" s="18">
        <v>0.13746066181673591</v>
      </c>
      <c r="AK1322" s="18">
        <v>0.20262169796242521</v>
      </c>
      <c r="AL1322" s="18">
        <v>0.10205719158305759</v>
      </c>
      <c r="AM1322" s="18">
        <v>0.1128972967726812</v>
      </c>
      <c r="AO1322" s="18">
        <v>0.1904949548362585</v>
      </c>
      <c r="AP1322" s="18">
        <v>0.1414430547517839</v>
      </c>
      <c r="AQ1322" s="18">
        <v>0.21746714981201459</v>
      </c>
      <c r="AR1322" s="18">
        <v>0.19332082297441541</v>
      </c>
      <c r="AS1322" s="18">
        <v>0.16354074117333711</v>
      </c>
      <c r="AT1322" s="18">
        <v>0.2422433098881645</v>
      </c>
      <c r="AU1322" s="18">
        <v>5.511986178547694E-2</v>
      </c>
      <c r="AV1322" s="18">
        <v>0.1123261195766805</v>
      </c>
      <c r="AW1322" s="18">
        <v>0.1800354620414128</v>
      </c>
    </row>
    <row r="1323" spans="2:49" ht="29" x14ac:dyDescent="0.35">
      <c r="B1323" s="17" t="s">
        <v>479</v>
      </c>
      <c r="C1323" s="18">
        <v>0.11515435419152981</v>
      </c>
      <c r="D1323" s="18">
        <v>0.1514797454110067</v>
      </c>
      <c r="E1323" s="18">
        <v>0.171334427035325</v>
      </c>
      <c r="F1323" s="18">
        <v>0.11862830810428809</v>
      </c>
      <c r="G1323" s="18">
        <v>8.4823713409281104E-2</v>
      </c>
      <c r="H1323" s="18">
        <v>9.1555885892018157E-2</v>
      </c>
      <c r="I1323" s="18">
        <v>9.2225797933531778E-2</v>
      </c>
      <c r="K1323" s="18">
        <v>0.12045807002102379</v>
      </c>
      <c r="L1323" s="18">
        <v>0.1107850993828127</v>
      </c>
      <c r="N1323" s="18">
        <v>0.1006211545724533</v>
      </c>
      <c r="O1323" s="18">
        <v>0.1087548947411745</v>
      </c>
      <c r="P1323" s="18">
        <v>8.7073842356136716E-2</v>
      </c>
      <c r="Q1323" s="18">
        <v>0.13638873869022999</v>
      </c>
      <c r="R1323" s="18">
        <v>0.14137205545591139</v>
      </c>
      <c r="S1323" s="18">
        <v>0.19511135630677789</v>
      </c>
      <c r="T1323" s="18">
        <v>7.7662402064946692E-2</v>
      </c>
      <c r="V1323" s="18">
        <v>9.1607661475857791E-2</v>
      </c>
      <c r="W1323" s="18">
        <v>0.1487609952464346</v>
      </c>
      <c r="X1323" s="18">
        <v>0.1239652473547046</v>
      </c>
      <c r="Y1323" s="18">
        <v>0.117647488368674</v>
      </c>
      <c r="Z1323" s="18">
        <v>0.1112792443906413</v>
      </c>
      <c r="AA1323" s="18">
        <v>0.1538651688665402</v>
      </c>
      <c r="AB1323" s="18">
        <v>0.1101970280278097</v>
      </c>
      <c r="AC1323" s="18">
        <v>8.3872885765823274E-2</v>
      </c>
      <c r="AD1323" s="18">
        <v>6.5899441104217304E-2</v>
      </c>
      <c r="AF1323" s="18">
        <v>0.1018961768505561</v>
      </c>
      <c r="AG1323" s="18">
        <v>0.14258846286238699</v>
      </c>
      <c r="AH1323" s="18">
        <v>0.14530986287965861</v>
      </c>
      <c r="AI1323" s="18">
        <v>0.11417540428110309</v>
      </c>
      <c r="AJ1323" s="18">
        <v>0.11160966012229211</v>
      </c>
      <c r="AK1323" s="18">
        <v>0.1713223654481017</v>
      </c>
      <c r="AL1323" s="18">
        <v>0.1245265287566919</v>
      </c>
      <c r="AM1323" s="18">
        <v>6.9376821427595506E-2</v>
      </c>
      <c r="AO1323" s="18">
        <v>8.5581035957703222E-2</v>
      </c>
      <c r="AP1323" s="18">
        <v>0.14675808586527439</v>
      </c>
      <c r="AQ1323" s="18">
        <v>0.15403238261839339</v>
      </c>
      <c r="AR1323" s="18">
        <v>0.137348646753714</v>
      </c>
      <c r="AS1323" s="18">
        <v>0.10725175404740341</v>
      </c>
      <c r="AT1323" s="18">
        <v>0.1064586834922014</v>
      </c>
      <c r="AU1323" s="18">
        <v>7.9688507378395543E-2</v>
      </c>
      <c r="AV1323" s="18">
        <v>7.4480728456479475E-2</v>
      </c>
      <c r="AW1323" s="18">
        <v>8.3090790843983506E-2</v>
      </c>
    </row>
    <row r="1324" spans="2:49" x14ac:dyDescent="0.35">
      <c r="B1324" s="17" t="s">
        <v>80</v>
      </c>
      <c r="C1324" s="18">
        <v>0.2077908826624045</v>
      </c>
      <c r="D1324" s="18">
        <v>0.19524045021870759</v>
      </c>
      <c r="E1324" s="18">
        <v>0.1490809242556804</v>
      </c>
      <c r="F1324" s="18">
        <v>0.22167256795098919</v>
      </c>
      <c r="G1324" s="18">
        <v>0.23310674343183391</v>
      </c>
      <c r="H1324" s="18">
        <v>0.2313962416061138</v>
      </c>
      <c r="I1324" s="18">
        <v>0.2128528087077152</v>
      </c>
      <c r="K1324" s="18">
        <v>0.11515390206810421</v>
      </c>
      <c r="L1324" s="18">
        <v>0.29322636580376099</v>
      </c>
      <c r="N1324" s="18">
        <v>0.30355356264178168</v>
      </c>
      <c r="O1324" s="18">
        <v>0.2132976346098924</v>
      </c>
      <c r="P1324" s="18">
        <v>0.1257983038181312</v>
      </c>
      <c r="Q1324" s="18">
        <v>0.15852924807468899</v>
      </c>
      <c r="R1324" s="18">
        <v>9.576498233001482E-2</v>
      </c>
      <c r="S1324" s="18">
        <v>8.1628897201302245E-2</v>
      </c>
      <c r="T1324" s="18">
        <v>0.44419261775533281</v>
      </c>
      <c r="V1324" s="18">
        <v>0.16007617948631209</v>
      </c>
      <c r="W1324" s="18">
        <v>0.15711854897675201</v>
      </c>
      <c r="X1324" s="18">
        <v>0.13196815199969791</v>
      </c>
      <c r="Y1324" s="18">
        <v>0.1018493619056809</v>
      </c>
      <c r="Z1324" s="18">
        <v>0.30513594907007141</v>
      </c>
      <c r="AA1324" s="18">
        <v>0.13694241654532679</v>
      </c>
      <c r="AB1324" s="18">
        <v>0.3261218893073618</v>
      </c>
      <c r="AC1324" s="18">
        <v>0.57012841227737032</v>
      </c>
      <c r="AD1324" s="18">
        <v>0.21671211646201971</v>
      </c>
      <c r="AF1324" s="18">
        <v>0.16135965371724459</v>
      </c>
      <c r="AG1324" s="18">
        <v>0.14794095458882861</v>
      </c>
      <c r="AH1324" s="18">
        <v>0.1234788173035888</v>
      </c>
      <c r="AI1324" s="18">
        <v>0.13387967526724839</v>
      </c>
      <c r="AJ1324" s="18">
        <v>0.22368338283395631</v>
      </c>
      <c r="AK1324" s="18">
        <v>0.12079485774588</v>
      </c>
      <c r="AL1324" s="18">
        <v>0.55797778474025028</v>
      </c>
      <c r="AM1324" s="18">
        <v>0.35233498807215657</v>
      </c>
      <c r="AO1324" s="18">
        <v>0.19506583198163141</v>
      </c>
      <c r="AP1324" s="18">
        <v>0.1426477111015354</v>
      </c>
      <c r="AQ1324" s="18">
        <v>0.132695400394576</v>
      </c>
      <c r="AR1324" s="18">
        <v>0.13772936012604639</v>
      </c>
      <c r="AS1324" s="18">
        <v>0.21558124473676091</v>
      </c>
      <c r="AT1324" s="18">
        <v>0.1007614165022363</v>
      </c>
      <c r="AU1324" s="18">
        <v>0.48636724228360251</v>
      </c>
      <c r="AV1324" s="18">
        <v>0.39002308017193132</v>
      </c>
      <c r="AW1324" s="18">
        <v>0.18454942088859511</v>
      </c>
    </row>
    <row r="1325" spans="2:49" x14ac:dyDescent="0.35">
      <c r="B1325" s="17" t="s">
        <v>480</v>
      </c>
      <c r="C1325" s="18">
        <v>1.302811891218511E-2</v>
      </c>
      <c r="D1325" s="18">
        <v>0</v>
      </c>
      <c r="E1325" s="18">
        <v>2.8257795717499421E-3</v>
      </c>
      <c r="F1325" s="18">
        <v>1.169761257669942E-2</v>
      </c>
      <c r="G1325" s="18">
        <v>6.0264166923346832E-3</v>
      </c>
      <c r="H1325" s="18">
        <v>2.285864728778109E-2</v>
      </c>
      <c r="I1325" s="18">
        <v>2.4882778265380729E-2</v>
      </c>
      <c r="K1325" s="18">
        <v>1.9256189564189771E-2</v>
      </c>
      <c r="L1325" s="18">
        <v>7.250130794951965E-3</v>
      </c>
      <c r="N1325" s="18">
        <v>9.0431890223419929E-3</v>
      </c>
      <c r="O1325" s="18">
        <v>1.489936764100167E-2</v>
      </c>
      <c r="P1325" s="18">
        <v>2.6748262096639299E-2</v>
      </c>
      <c r="Q1325" s="18">
        <v>8.3669544476193247E-3</v>
      </c>
      <c r="R1325" s="18">
        <v>1.3806368955834911E-2</v>
      </c>
      <c r="S1325" s="18">
        <v>0</v>
      </c>
      <c r="T1325" s="18">
        <v>2.7923418444194069E-2</v>
      </c>
      <c r="V1325" s="18">
        <v>2.381471943298916E-2</v>
      </c>
      <c r="W1325" s="18">
        <v>3.1403765644793741E-3</v>
      </c>
      <c r="X1325" s="18">
        <v>0</v>
      </c>
      <c r="Y1325" s="18">
        <v>0</v>
      </c>
      <c r="Z1325" s="18">
        <v>7.184886099946175E-2</v>
      </c>
      <c r="AA1325" s="18">
        <v>0</v>
      </c>
      <c r="AB1325" s="18">
        <v>1.1835794283049331E-2</v>
      </c>
      <c r="AC1325" s="18">
        <v>1.7261393432689641E-2</v>
      </c>
      <c r="AD1325" s="18">
        <v>1.5917319890697348E-2</v>
      </c>
      <c r="AF1325" s="18">
        <v>1.963869105688926E-2</v>
      </c>
      <c r="AG1325" s="18">
        <v>1.3295215552929301E-3</v>
      </c>
      <c r="AH1325" s="18">
        <v>0</v>
      </c>
      <c r="AI1325" s="18">
        <v>9.9200803743929762E-3</v>
      </c>
      <c r="AJ1325" s="18">
        <v>3.5581674650583733E-2</v>
      </c>
      <c r="AK1325" s="18">
        <v>0</v>
      </c>
      <c r="AL1325" s="18">
        <v>2.462127207889498E-2</v>
      </c>
      <c r="AM1325" s="18">
        <v>1.604752152381508E-2</v>
      </c>
      <c r="AO1325" s="18">
        <v>1.5902749743904321E-2</v>
      </c>
      <c r="AP1325" s="18">
        <v>0</v>
      </c>
      <c r="AQ1325" s="18">
        <v>0</v>
      </c>
      <c r="AR1325" s="18">
        <v>4.8756503827297919E-3</v>
      </c>
      <c r="AS1325" s="18">
        <v>2.9805012086592739E-2</v>
      </c>
      <c r="AT1325" s="18">
        <v>0</v>
      </c>
      <c r="AU1325" s="18">
        <v>2.293940003534645E-2</v>
      </c>
      <c r="AV1325" s="18">
        <v>7.0191257092267426E-3</v>
      </c>
      <c r="AW1325" s="18">
        <v>4.0578100114596637E-2</v>
      </c>
    </row>
    <row r="1327" spans="2:49" ht="72.5" x14ac:dyDescent="0.35">
      <c r="B1327" s="14" t="s">
        <v>481</v>
      </c>
    </row>
    <row r="1328" spans="2:49" x14ac:dyDescent="0.35">
      <c r="B1328" s="15" t="s">
        <v>18</v>
      </c>
    </row>
    <row r="1329" spans="2:49" x14ac:dyDescent="0.35">
      <c r="B1329" s="11" t="s">
        <v>59</v>
      </c>
      <c r="C1329" s="16">
        <v>2028</v>
      </c>
      <c r="D1329" s="16">
        <v>248</v>
      </c>
      <c r="E1329" s="16">
        <v>354</v>
      </c>
      <c r="F1329" s="16">
        <v>365</v>
      </c>
      <c r="G1329" s="16">
        <v>348</v>
      </c>
      <c r="H1329" s="16">
        <v>295</v>
      </c>
      <c r="I1329" s="16">
        <v>418</v>
      </c>
      <c r="K1329" s="16">
        <v>1004</v>
      </c>
      <c r="L1329" s="16">
        <v>1018</v>
      </c>
      <c r="N1329" s="16">
        <v>515</v>
      </c>
      <c r="O1329" s="16">
        <v>455</v>
      </c>
      <c r="P1329" s="16">
        <v>200</v>
      </c>
      <c r="Q1329" s="16">
        <v>507</v>
      </c>
      <c r="R1329" s="16">
        <v>238</v>
      </c>
      <c r="S1329" s="16">
        <v>44</v>
      </c>
      <c r="T1329" s="16">
        <v>69</v>
      </c>
      <c r="V1329" s="16">
        <v>565</v>
      </c>
      <c r="W1329" s="16">
        <v>604</v>
      </c>
      <c r="X1329" s="16">
        <v>114</v>
      </c>
      <c r="Y1329" s="16">
        <v>70</v>
      </c>
      <c r="Z1329" s="16">
        <v>36</v>
      </c>
      <c r="AA1329" s="16">
        <v>44</v>
      </c>
      <c r="AB1329" s="16">
        <v>442</v>
      </c>
      <c r="AC1329" s="16">
        <v>63</v>
      </c>
      <c r="AD1329" s="16">
        <v>90</v>
      </c>
      <c r="AF1329" s="16">
        <v>336</v>
      </c>
      <c r="AG1329" s="16">
        <v>677</v>
      </c>
      <c r="AH1329" s="16">
        <v>121</v>
      </c>
      <c r="AI1329" s="16">
        <v>125</v>
      </c>
      <c r="AJ1329" s="16">
        <v>261</v>
      </c>
      <c r="AK1329" s="16">
        <v>43</v>
      </c>
      <c r="AL1329" s="16">
        <v>45</v>
      </c>
      <c r="AM1329" s="16">
        <v>420</v>
      </c>
      <c r="AO1329" s="16">
        <v>312</v>
      </c>
      <c r="AP1329" s="16">
        <v>557</v>
      </c>
      <c r="AQ1329" s="16">
        <v>134</v>
      </c>
      <c r="AR1329" s="16">
        <v>212</v>
      </c>
      <c r="AS1329" s="16">
        <v>419</v>
      </c>
      <c r="AT1329" s="16">
        <v>33</v>
      </c>
      <c r="AU1329" s="16">
        <v>137</v>
      </c>
      <c r="AV1329" s="16">
        <v>147</v>
      </c>
      <c r="AW1329" s="16">
        <v>77</v>
      </c>
    </row>
    <row r="1330" spans="2:49" x14ac:dyDescent="0.35">
      <c r="B1330" s="12" t="s">
        <v>60</v>
      </c>
      <c r="C1330" s="16">
        <v>2032</v>
      </c>
      <c r="D1330" s="16">
        <v>215</v>
      </c>
      <c r="E1330" s="16">
        <v>345</v>
      </c>
      <c r="F1330" s="16">
        <v>345</v>
      </c>
      <c r="G1330" s="16">
        <v>314</v>
      </c>
      <c r="H1330" s="16">
        <v>328</v>
      </c>
      <c r="I1330" s="16">
        <v>485</v>
      </c>
      <c r="K1330" s="16">
        <v>981</v>
      </c>
      <c r="L1330" s="16">
        <v>1045</v>
      </c>
      <c r="N1330" s="16">
        <v>540</v>
      </c>
      <c r="O1330" s="16">
        <v>458</v>
      </c>
      <c r="P1330" s="16">
        <v>208</v>
      </c>
      <c r="Q1330" s="16">
        <v>495</v>
      </c>
      <c r="R1330" s="16">
        <v>222</v>
      </c>
      <c r="S1330" s="16">
        <v>37</v>
      </c>
      <c r="T1330" s="16">
        <v>71</v>
      </c>
      <c r="V1330" s="16">
        <v>598</v>
      </c>
      <c r="W1330" s="16">
        <v>590</v>
      </c>
      <c r="X1330" s="16">
        <v>115</v>
      </c>
      <c r="Y1330" s="16">
        <v>67</v>
      </c>
      <c r="Z1330" s="16">
        <v>39</v>
      </c>
      <c r="AA1330" s="16">
        <v>44</v>
      </c>
      <c r="AB1330" s="16">
        <v>427</v>
      </c>
      <c r="AC1330" s="16">
        <v>61</v>
      </c>
      <c r="AD1330" s="16">
        <v>90</v>
      </c>
      <c r="AF1330" s="16">
        <v>355</v>
      </c>
      <c r="AG1330" s="16">
        <v>660</v>
      </c>
      <c r="AH1330" s="16">
        <v>123</v>
      </c>
      <c r="AI1330" s="16">
        <v>120</v>
      </c>
      <c r="AJ1330" s="16">
        <v>274</v>
      </c>
      <c r="AK1330" s="16">
        <v>44</v>
      </c>
      <c r="AL1330" s="16">
        <v>43</v>
      </c>
      <c r="AM1330" s="16">
        <v>413</v>
      </c>
      <c r="AO1330" s="16">
        <v>321</v>
      </c>
      <c r="AP1330" s="16">
        <v>538</v>
      </c>
      <c r="AQ1330" s="16">
        <v>134</v>
      </c>
      <c r="AR1330" s="16">
        <v>200</v>
      </c>
      <c r="AS1330" s="16">
        <v>442</v>
      </c>
      <c r="AT1330" s="16">
        <v>36</v>
      </c>
      <c r="AU1330" s="16">
        <v>136</v>
      </c>
      <c r="AV1330" s="16">
        <v>151</v>
      </c>
      <c r="AW1330" s="16">
        <v>75</v>
      </c>
    </row>
    <row r="1331" spans="2:49" x14ac:dyDescent="0.35">
      <c r="B1331" s="17" t="s">
        <v>482</v>
      </c>
      <c r="C1331" s="18">
        <v>0.40530674112092319</v>
      </c>
      <c r="D1331" s="18">
        <v>0.1734728292054733</v>
      </c>
      <c r="E1331" s="18">
        <v>0.29003237488824779</v>
      </c>
      <c r="F1331" s="18">
        <v>0.32688581353988921</v>
      </c>
      <c r="G1331" s="18">
        <v>0.39293731110253222</v>
      </c>
      <c r="H1331" s="18">
        <v>0.57597032095946743</v>
      </c>
      <c r="I1331" s="18">
        <v>0.53833899723024747</v>
      </c>
      <c r="K1331" s="18">
        <v>0.5099313677334022</v>
      </c>
      <c r="L1331" s="18">
        <v>0.30726349492049349</v>
      </c>
      <c r="N1331" s="18">
        <v>0.42454411196642788</v>
      </c>
      <c r="O1331" s="18">
        <v>0.3896107776815439</v>
      </c>
      <c r="P1331" s="18">
        <v>0.49127469704886029</v>
      </c>
      <c r="Q1331" s="18">
        <v>0.36491171599922861</v>
      </c>
      <c r="R1331" s="18">
        <v>0.38035110467988031</v>
      </c>
      <c r="S1331" s="18">
        <v>0.47435285134268301</v>
      </c>
      <c r="T1331" s="18">
        <v>0.43144246852036061</v>
      </c>
      <c r="V1331" s="18">
        <v>0.56520473691198481</v>
      </c>
      <c r="W1331" s="18">
        <v>0.37947222734800362</v>
      </c>
      <c r="X1331" s="18">
        <v>0.34141412390502618</v>
      </c>
      <c r="Y1331" s="18">
        <v>0.26835449577862303</v>
      </c>
      <c r="Z1331" s="18">
        <v>0.56134110862901387</v>
      </c>
      <c r="AA1331" s="18">
        <v>0.3932121372712048</v>
      </c>
      <c r="AB1331" s="18">
        <v>0.27177707948214608</v>
      </c>
      <c r="AC1331" s="18">
        <v>9.8594500433705518E-2</v>
      </c>
      <c r="AD1331" s="18">
        <v>0.47446646951563448</v>
      </c>
      <c r="AF1331" s="18">
        <v>0.54120188629406163</v>
      </c>
      <c r="AG1331" s="18">
        <v>0.42277268520306222</v>
      </c>
      <c r="AH1331" s="18">
        <v>0.35587114707590101</v>
      </c>
      <c r="AI1331" s="18">
        <v>0.32462240878861598</v>
      </c>
      <c r="AJ1331" s="18">
        <v>0.49532755679133589</v>
      </c>
      <c r="AK1331" s="18">
        <v>0.3132640587900305</v>
      </c>
      <c r="AL1331" s="18">
        <v>0.1200633931944389</v>
      </c>
      <c r="AM1331" s="18">
        <v>0.27824134098929049</v>
      </c>
      <c r="AO1331" s="18">
        <v>0.52835958815758444</v>
      </c>
      <c r="AP1331" s="18">
        <v>0.38213059688178042</v>
      </c>
      <c r="AQ1331" s="18">
        <v>0.33897657120838959</v>
      </c>
      <c r="AR1331" s="18">
        <v>0.25478547091044451</v>
      </c>
      <c r="AS1331" s="18">
        <v>0.52842845369206359</v>
      </c>
      <c r="AT1331" s="18">
        <v>0.28677358563259547</v>
      </c>
      <c r="AU1331" s="18">
        <v>0.21285656013715909</v>
      </c>
      <c r="AV1331" s="18">
        <v>0.26416656259894389</v>
      </c>
      <c r="AW1331" s="18">
        <v>0.5269107782430914</v>
      </c>
    </row>
    <row r="1332" spans="2:49" x14ac:dyDescent="0.35">
      <c r="B1332" s="17" t="s">
        <v>483</v>
      </c>
      <c r="C1332" s="18">
        <v>0.27731106346555878</v>
      </c>
      <c r="D1332" s="18">
        <v>0.33676239804412827</v>
      </c>
      <c r="E1332" s="18">
        <v>0.35493009241401291</v>
      </c>
      <c r="F1332" s="18">
        <v>0.31907217604558291</v>
      </c>
      <c r="G1332" s="18">
        <v>0.30318448078947779</v>
      </c>
      <c r="H1332" s="18">
        <v>0.1819044498774281</v>
      </c>
      <c r="I1332" s="18">
        <v>0.21388133262704401</v>
      </c>
      <c r="K1332" s="18">
        <v>0.24041431364587751</v>
      </c>
      <c r="L1332" s="18">
        <v>0.3126788265792938</v>
      </c>
      <c r="N1332" s="18">
        <v>0.23011602400166009</v>
      </c>
      <c r="O1332" s="18">
        <v>0.27531954972165779</v>
      </c>
      <c r="P1332" s="18">
        <v>0.2359264934638132</v>
      </c>
      <c r="Q1332" s="18">
        <v>0.30837991473971882</v>
      </c>
      <c r="R1332" s="18">
        <v>0.37426394985159461</v>
      </c>
      <c r="S1332" s="18">
        <v>0.33962713785693049</v>
      </c>
      <c r="T1332" s="18">
        <v>0.21859928103825579</v>
      </c>
      <c r="V1332" s="18">
        <v>0.25953050244570541</v>
      </c>
      <c r="W1332" s="18">
        <v>0.30654577461267241</v>
      </c>
      <c r="X1332" s="18">
        <v>0.41269389344944529</v>
      </c>
      <c r="Y1332" s="18">
        <v>0.36217894893720798</v>
      </c>
      <c r="Z1332" s="18">
        <v>0.22469309042662289</v>
      </c>
      <c r="AA1332" s="18">
        <v>0.22271440071816229</v>
      </c>
      <c r="AB1332" s="18">
        <v>0.23931426233437841</v>
      </c>
      <c r="AC1332" s="18">
        <v>0.36121532870022749</v>
      </c>
      <c r="AD1332" s="18">
        <v>0.14193550000004171</v>
      </c>
      <c r="AF1332" s="18">
        <v>0.30149482720644338</v>
      </c>
      <c r="AG1332" s="18">
        <v>0.29476775724598309</v>
      </c>
      <c r="AH1332" s="18">
        <v>0.36232406889144148</v>
      </c>
      <c r="AI1332" s="18">
        <v>0.31033022670862059</v>
      </c>
      <c r="AJ1332" s="18">
        <v>0.25445091434895889</v>
      </c>
      <c r="AK1332" s="18">
        <v>0.192292087622181</v>
      </c>
      <c r="AL1332" s="18">
        <v>7.7646366016869986E-2</v>
      </c>
      <c r="AM1332" s="18">
        <v>0.2385998830640447</v>
      </c>
      <c r="AO1332" s="18">
        <v>0.30392240831432432</v>
      </c>
      <c r="AP1332" s="18">
        <v>0.32287445265311282</v>
      </c>
      <c r="AQ1332" s="18">
        <v>0.342164299531658</v>
      </c>
      <c r="AR1332" s="18">
        <v>0.28972514420080869</v>
      </c>
      <c r="AS1332" s="18">
        <v>0.24080374915484509</v>
      </c>
      <c r="AT1332" s="18">
        <v>0.2351933817989047</v>
      </c>
      <c r="AU1332" s="18">
        <v>0.16311125012850841</v>
      </c>
      <c r="AV1332" s="18">
        <v>0.23730793959394281</v>
      </c>
      <c r="AW1332" s="18">
        <v>0.21022175199313889</v>
      </c>
    </row>
    <row r="1333" spans="2:49" x14ac:dyDescent="0.35">
      <c r="B1333" s="17" t="s">
        <v>484</v>
      </c>
      <c r="C1333" s="18">
        <v>0.1148938714441374</v>
      </c>
      <c r="D1333" s="18">
        <v>0.20849676204853179</v>
      </c>
      <c r="E1333" s="18">
        <v>0.1481028131404265</v>
      </c>
      <c r="F1333" s="18">
        <v>9.4105023721019407E-2</v>
      </c>
      <c r="G1333" s="18">
        <v>9.2890227479687101E-2</v>
      </c>
      <c r="H1333" s="18">
        <v>9.493729752207121E-2</v>
      </c>
      <c r="I1333" s="18">
        <v>9.2338399358540504E-2</v>
      </c>
      <c r="K1333" s="18">
        <v>0.1057544643619777</v>
      </c>
      <c r="L1333" s="18">
        <v>0.12338691005408781</v>
      </c>
      <c r="N1333" s="18">
        <v>0.12950216936228651</v>
      </c>
      <c r="O1333" s="18">
        <v>0.12531502362389171</v>
      </c>
      <c r="P1333" s="18">
        <v>8.8652844570758019E-2</v>
      </c>
      <c r="Q1333" s="18">
        <v>0.1216730795455747</v>
      </c>
      <c r="R1333" s="18">
        <v>9.1794623214459109E-2</v>
      </c>
      <c r="S1333" s="18">
        <v>5.4955661504658533E-2</v>
      </c>
      <c r="T1333" s="18">
        <v>6.9532792749278968E-2</v>
      </c>
      <c r="V1333" s="18">
        <v>8.1561587685847009E-2</v>
      </c>
      <c r="W1333" s="18">
        <v>0.1167936067625988</v>
      </c>
      <c r="X1333" s="18">
        <v>8.6940073281245978E-2</v>
      </c>
      <c r="Y1333" s="18">
        <v>5.7283092941707227E-2</v>
      </c>
      <c r="Z1333" s="18">
        <v>0.1011401261434762</v>
      </c>
      <c r="AA1333" s="18">
        <v>0.15632866510890761</v>
      </c>
      <c r="AB1333" s="18">
        <v>0.17561247388353601</v>
      </c>
      <c r="AC1333" s="18">
        <v>0.1686334961909112</v>
      </c>
      <c r="AD1333" s="18">
        <v>6.3315701110622596E-2</v>
      </c>
      <c r="AF1333" s="18">
        <v>6.2786551189866813E-2</v>
      </c>
      <c r="AG1333" s="18">
        <v>0.11413635616438431</v>
      </c>
      <c r="AH1333" s="18">
        <v>0.1213961631057108</v>
      </c>
      <c r="AI1333" s="18">
        <v>5.573407292286256E-2</v>
      </c>
      <c r="AJ1333" s="18">
        <v>0.1235503707773087</v>
      </c>
      <c r="AK1333" s="18">
        <v>0.20977123870161321</v>
      </c>
      <c r="AL1333" s="18">
        <v>0.1869368318823707</v>
      </c>
      <c r="AM1333" s="18">
        <v>0.15281737469212331</v>
      </c>
      <c r="AO1333" s="18">
        <v>6.8073364992006224E-2</v>
      </c>
      <c r="AP1333" s="18">
        <v>0.1186485972871569</v>
      </c>
      <c r="AQ1333" s="18">
        <v>0.1250692311319164</v>
      </c>
      <c r="AR1333" s="18">
        <v>0.1429672031796056</v>
      </c>
      <c r="AS1333" s="18">
        <v>0.1019348807400907</v>
      </c>
      <c r="AT1333" s="18">
        <v>0.22888123210653979</v>
      </c>
      <c r="AU1333" s="18">
        <v>0.18563466412631921</v>
      </c>
      <c r="AV1333" s="18">
        <v>0.12899994587876171</v>
      </c>
      <c r="AW1333" s="18">
        <v>6.108001907471506E-2</v>
      </c>
    </row>
    <row r="1334" spans="2:49" x14ac:dyDescent="0.35">
      <c r="B1334" s="17" t="s">
        <v>485</v>
      </c>
      <c r="C1334" s="18">
        <v>6.1035907623306407E-2</v>
      </c>
      <c r="D1334" s="18">
        <v>7.0909649175789138E-2</v>
      </c>
      <c r="E1334" s="18">
        <v>4.8206371961804002E-2</v>
      </c>
      <c r="F1334" s="18">
        <v>5.4835026722092797E-2</v>
      </c>
      <c r="G1334" s="18">
        <v>6.1419793742691138E-2</v>
      </c>
      <c r="H1334" s="18">
        <v>7.9906805575378617E-2</v>
      </c>
      <c r="I1334" s="18">
        <v>5.7164166581619442E-2</v>
      </c>
      <c r="K1334" s="18">
        <v>6.2086236247846913E-2</v>
      </c>
      <c r="L1334" s="18">
        <v>6.0373137032849321E-2</v>
      </c>
      <c r="N1334" s="18">
        <v>6.0740526758258112E-2</v>
      </c>
      <c r="O1334" s="18">
        <v>6.2514999066101154E-2</v>
      </c>
      <c r="P1334" s="18">
        <v>7.0275813447532254E-2</v>
      </c>
      <c r="Q1334" s="18">
        <v>6.1370275827407159E-2</v>
      </c>
      <c r="R1334" s="18">
        <v>5.1575383182712577E-2</v>
      </c>
      <c r="S1334" s="18">
        <v>1.8338969162755719E-2</v>
      </c>
      <c r="T1334" s="18">
        <v>7.620740038586224E-2</v>
      </c>
      <c r="V1334" s="18">
        <v>4.1051144506883651E-2</v>
      </c>
      <c r="W1334" s="18">
        <v>7.0448674914918769E-2</v>
      </c>
      <c r="X1334" s="18">
        <v>5.7218583230913132E-2</v>
      </c>
      <c r="Y1334" s="18">
        <v>0.1074095458005668</v>
      </c>
      <c r="Z1334" s="18">
        <v>0</v>
      </c>
      <c r="AA1334" s="18">
        <v>6.8774105134038893E-2</v>
      </c>
      <c r="AB1334" s="18">
        <v>6.638873459051188E-2</v>
      </c>
      <c r="AC1334" s="18">
        <v>0</v>
      </c>
      <c r="AD1334" s="18">
        <v>0.14151575131291211</v>
      </c>
      <c r="AF1334" s="18">
        <v>4.4889628583750472E-2</v>
      </c>
      <c r="AG1334" s="18">
        <v>6.0548330421617551E-2</v>
      </c>
      <c r="AH1334" s="18">
        <v>5.2466833437337143E-2</v>
      </c>
      <c r="AI1334" s="18">
        <v>8.7390579070179955E-2</v>
      </c>
      <c r="AJ1334" s="18">
        <v>4.5008086470024342E-2</v>
      </c>
      <c r="AK1334" s="18">
        <v>0.12282838643845689</v>
      </c>
      <c r="AL1334" s="18">
        <v>5.0115261841949137E-2</v>
      </c>
      <c r="AM1334" s="18">
        <v>7.5845548334499358E-2</v>
      </c>
      <c r="AO1334" s="18">
        <v>3.5317224544202087E-2</v>
      </c>
      <c r="AP1334" s="18">
        <v>6.6116276528296034E-2</v>
      </c>
      <c r="AQ1334" s="18">
        <v>5.1667142595055102E-2</v>
      </c>
      <c r="AR1334" s="18">
        <v>8.0905998366155765E-2</v>
      </c>
      <c r="AS1334" s="18">
        <v>6.1390971586343053E-2</v>
      </c>
      <c r="AT1334" s="18">
        <v>0.13205919472842129</v>
      </c>
      <c r="AU1334" s="18">
        <v>9.8790019448896163E-2</v>
      </c>
      <c r="AV1334" s="18">
        <v>3.6481042237896923E-2</v>
      </c>
      <c r="AW1334" s="18">
        <v>4.3420878428186087E-2</v>
      </c>
    </row>
    <row r="1335" spans="2:49" x14ac:dyDescent="0.35">
      <c r="B1335" s="17" t="s">
        <v>68</v>
      </c>
      <c r="C1335" s="18">
        <v>0.14145241634607419</v>
      </c>
      <c r="D1335" s="18">
        <v>0.2103583615260774</v>
      </c>
      <c r="E1335" s="18">
        <v>0.15872834759550861</v>
      </c>
      <c r="F1335" s="18">
        <v>0.2051019599714157</v>
      </c>
      <c r="G1335" s="18">
        <v>0.14956818688561191</v>
      </c>
      <c r="H1335" s="18">
        <v>6.7281126065654367E-2</v>
      </c>
      <c r="I1335" s="18">
        <v>9.8277104202548524E-2</v>
      </c>
      <c r="K1335" s="18">
        <v>8.1813618010895789E-2</v>
      </c>
      <c r="L1335" s="18">
        <v>0.19629763141327561</v>
      </c>
      <c r="N1335" s="18">
        <v>0.1550971679113673</v>
      </c>
      <c r="O1335" s="18">
        <v>0.1472396499068053</v>
      </c>
      <c r="P1335" s="18">
        <v>0.1138701514690361</v>
      </c>
      <c r="Q1335" s="18">
        <v>0.14366501388807071</v>
      </c>
      <c r="R1335" s="18">
        <v>0.10201493907135339</v>
      </c>
      <c r="S1335" s="18">
        <v>0.11272538013297211</v>
      </c>
      <c r="T1335" s="18">
        <v>0.2042180573062424</v>
      </c>
      <c r="V1335" s="18">
        <v>5.2652028449579009E-2</v>
      </c>
      <c r="W1335" s="18">
        <v>0.1267397163618065</v>
      </c>
      <c r="X1335" s="18">
        <v>0.1017333261333693</v>
      </c>
      <c r="Y1335" s="18">
        <v>0.20477391654189511</v>
      </c>
      <c r="Z1335" s="18">
        <v>0.11282567480088709</v>
      </c>
      <c r="AA1335" s="18">
        <v>0.15897069176768661</v>
      </c>
      <c r="AB1335" s="18">
        <v>0.24690744970942791</v>
      </c>
      <c r="AC1335" s="18">
        <v>0.37155667467515552</v>
      </c>
      <c r="AD1335" s="18">
        <v>0.17876657806078919</v>
      </c>
      <c r="AF1335" s="18">
        <v>4.9627106725877709E-2</v>
      </c>
      <c r="AG1335" s="18">
        <v>0.1077748709649529</v>
      </c>
      <c r="AH1335" s="18">
        <v>0.10794178748960941</v>
      </c>
      <c r="AI1335" s="18">
        <v>0.2219227125097209</v>
      </c>
      <c r="AJ1335" s="18">
        <v>8.1663071612372101E-2</v>
      </c>
      <c r="AK1335" s="18">
        <v>0.16184422844771851</v>
      </c>
      <c r="AL1335" s="18">
        <v>0.56523814706437125</v>
      </c>
      <c r="AM1335" s="18">
        <v>0.25449585292004201</v>
      </c>
      <c r="AO1335" s="18">
        <v>6.4327413991882965E-2</v>
      </c>
      <c r="AP1335" s="18">
        <v>0.1102300766496541</v>
      </c>
      <c r="AQ1335" s="18">
        <v>0.1421227555329809</v>
      </c>
      <c r="AR1335" s="18">
        <v>0.23161618334298539</v>
      </c>
      <c r="AS1335" s="18">
        <v>6.7441944826657468E-2</v>
      </c>
      <c r="AT1335" s="18">
        <v>0.1170926057335388</v>
      </c>
      <c r="AU1335" s="18">
        <v>0.33960750615911722</v>
      </c>
      <c r="AV1335" s="18">
        <v>0.33304450969045452</v>
      </c>
      <c r="AW1335" s="18">
        <v>0.15836657226086839</v>
      </c>
    </row>
  </sheetData>
  <mergeCells count="6">
    <mergeCell ref="N5:T5"/>
    <mergeCell ref="AO5:AW5"/>
    <mergeCell ref="V5:AD5"/>
    <mergeCell ref="D5:I5"/>
    <mergeCell ref="K5:L5"/>
    <mergeCell ref="AF5:AM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21"/>
  <sheetViews>
    <sheetView showGridLines="0" workbookViewId="0"/>
  </sheetViews>
  <sheetFormatPr defaultRowHeight="14.5" x14ac:dyDescent="0.35"/>
  <cols>
    <col min="1" max="1" width="5" customWidth="1"/>
    <col min="2" max="2" width="25" customWidth="1"/>
    <col min="3" max="5" width="20" customWidth="1"/>
  </cols>
  <sheetData>
    <row r="2" spans="2:5" ht="40" customHeight="1" x14ac:dyDescent="0.35">
      <c r="D2" s="19" t="s">
        <v>486</v>
      </c>
    </row>
    <row r="6" spans="2:5" ht="50.15" customHeight="1" x14ac:dyDescent="0.35">
      <c r="C6" s="20" t="s">
        <v>487</v>
      </c>
      <c r="D6" s="20" t="s">
        <v>488</v>
      </c>
      <c r="E6" s="20" t="s">
        <v>489</v>
      </c>
    </row>
    <row r="7" spans="2:5" x14ac:dyDescent="0.35">
      <c r="B7" s="21" t="s">
        <v>61</v>
      </c>
      <c r="C7" s="18">
        <v>9.6073662919400032E-2</v>
      </c>
      <c r="D7" s="18">
        <v>0.14861605770292341</v>
      </c>
      <c r="E7" s="18">
        <v>0.12617908344009801</v>
      </c>
    </row>
    <row r="8" spans="2:5" x14ac:dyDescent="0.35">
      <c r="B8" s="21" t="s">
        <v>62</v>
      </c>
      <c r="C8" s="18">
        <v>0.15580360243336661</v>
      </c>
      <c r="D8" s="18">
        <v>0.1733110633375135</v>
      </c>
      <c r="E8" s="18">
        <v>0.1192400524785205</v>
      </c>
    </row>
    <row r="9" spans="2:5" x14ac:dyDescent="0.35">
      <c r="B9" s="21" t="s">
        <v>63</v>
      </c>
      <c r="C9" s="18">
        <v>0.12772774681795709</v>
      </c>
      <c r="D9" s="18">
        <v>0.14017828380742639</v>
      </c>
      <c r="E9" s="18">
        <v>8.9686296606332108E-2</v>
      </c>
    </row>
    <row r="10" spans="2:5" x14ac:dyDescent="0.35">
      <c r="B10" s="21" t="s">
        <v>64</v>
      </c>
      <c r="C10" s="18">
        <v>0.20172861370574091</v>
      </c>
      <c r="D10" s="18">
        <v>0.18674262609246831</v>
      </c>
      <c r="E10" s="18">
        <v>0.1064604211992413</v>
      </c>
    </row>
    <row r="11" spans="2:5" x14ac:dyDescent="0.35">
      <c r="B11" s="21" t="s">
        <v>65</v>
      </c>
      <c r="C11" s="18">
        <v>7.5641320963485928E-2</v>
      </c>
      <c r="D11" s="18">
        <v>5.8359494220251461E-2</v>
      </c>
      <c r="E11" s="18">
        <v>6.0007956459493368E-2</v>
      </c>
    </row>
    <row r="12" spans="2:5" x14ac:dyDescent="0.35">
      <c r="B12" s="21" t="s">
        <v>66</v>
      </c>
      <c r="C12" s="18">
        <v>9.530063773463375E-2</v>
      </c>
      <c r="D12" s="18">
        <v>7.5770421456355805E-2</v>
      </c>
      <c r="E12" s="18">
        <v>6.6523809735881914E-2</v>
      </c>
    </row>
    <row r="13" spans="2:5" x14ac:dyDescent="0.35">
      <c r="B13" s="21" t="s">
        <v>67</v>
      </c>
      <c r="C13" s="18">
        <v>0.1654090706340644</v>
      </c>
      <c r="D13" s="18">
        <v>0.171600874583451</v>
      </c>
      <c r="E13" s="18">
        <v>0.40097218392858031</v>
      </c>
    </row>
    <row r="14" spans="2:5" x14ac:dyDescent="0.35">
      <c r="B14" s="21" t="s">
        <v>68</v>
      </c>
      <c r="C14" s="18">
        <v>8.2315344791351414E-2</v>
      </c>
      <c r="D14" s="18">
        <v>4.5421178799610301E-2</v>
      </c>
      <c r="E14" s="18">
        <v>3.0930196151852558E-2</v>
      </c>
    </row>
    <row r="17" spans="2:2" x14ac:dyDescent="0.35">
      <c r="B17" t="s">
        <v>490</v>
      </c>
    </row>
    <row r="18" spans="2:2" x14ac:dyDescent="0.35">
      <c r="B18" t="s">
        <v>11</v>
      </c>
    </row>
    <row r="21" spans="2:2" x14ac:dyDescent="0.35">
      <c r="B21" t="str">
        <f>HYPERLINK("#Contents!A1", "Return to Contents")</f>
        <v>Return to Contents</v>
      </c>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Y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61</v>
      </c>
      <c r="C9" s="18">
        <v>0.14861605770292341</v>
      </c>
      <c r="D9" s="18">
        <v>0.1206943820653374</v>
      </c>
      <c r="E9" s="18">
        <v>0.22769444656802429</v>
      </c>
      <c r="F9" s="18">
        <v>0.17106605877361919</v>
      </c>
      <c r="G9" s="18">
        <v>0.14691175237069759</v>
      </c>
      <c r="H9" s="18">
        <v>0.11427866861348759</v>
      </c>
      <c r="I9" s="18">
        <v>0.1131101674700586</v>
      </c>
      <c r="K9" s="18">
        <v>0.17997451022061131</v>
      </c>
      <c r="L9" s="18">
        <v>0.11996351106558199</v>
      </c>
      <c r="N9" s="18">
        <v>0.1172930999575644</v>
      </c>
      <c r="O9" s="18">
        <v>0.1080466323196303</v>
      </c>
      <c r="P9" s="18">
        <v>0.148013559246232</v>
      </c>
      <c r="Q9" s="18">
        <v>0.1643638125435429</v>
      </c>
      <c r="R9" s="18">
        <v>0.24421857795152899</v>
      </c>
      <c r="S9" s="18">
        <v>0.38630276061333318</v>
      </c>
      <c r="T9" s="18">
        <v>0.1179324795929925</v>
      </c>
      <c r="V9" s="18">
        <v>6.71798443749239E-2</v>
      </c>
      <c r="W9" s="18">
        <v>0.32249767026453457</v>
      </c>
      <c r="X9" s="18">
        <v>0.10425571268980829</v>
      </c>
      <c r="Y9" s="18">
        <v>9.0559133735546901E-2</v>
      </c>
      <c r="Z9" s="18">
        <v>0</v>
      </c>
      <c r="AA9" s="18">
        <v>0.11512495758119599</v>
      </c>
      <c r="AB9" s="18">
        <v>8.9141926957790371E-2</v>
      </c>
      <c r="AC9" s="18">
        <v>5.7033379079029639E-2</v>
      </c>
      <c r="AD9" s="18">
        <v>7.6373385373721125E-2</v>
      </c>
      <c r="AF9" s="18">
        <v>6.2406802234490091E-2</v>
      </c>
      <c r="AG9" s="18">
        <v>0.32519983325371132</v>
      </c>
      <c r="AH9" s="18">
        <v>4.2215835062624621E-2</v>
      </c>
      <c r="AI9" s="18">
        <v>0.1254484332215185</v>
      </c>
      <c r="AJ9" s="18">
        <v>6.1758750625755802E-2</v>
      </c>
      <c r="AK9" s="18">
        <v>9.655652662166142E-2</v>
      </c>
      <c r="AL9" s="18">
        <v>1.5668253701433491E-2</v>
      </c>
      <c r="AM9" s="18">
        <v>5.5991668374957872E-2</v>
      </c>
      <c r="AO9" s="18">
        <v>7.1480690637977157E-2</v>
      </c>
      <c r="AP9" s="18">
        <v>0.42612240688296038</v>
      </c>
      <c r="AQ9" s="18">
        <v>4.47420454058787E-2</v>
      </c>
      <c r="AR9" s="18">
        <v>8.5557210089228564E-2</v>
      </c>
      <c r="AS9" s="18">
        <v>3.6190732776364358E-2</v>
      </c>
      <c r="AT9" s="18">
        <v>0.1002545955552529</v>
      </c>
      <c r="AU9" s="18">
        <v>1.920722335158517E-2</v>
      </c>
      <c r="AV9" s="18">
        <v>1.748416437405929E-2</v>
      </c>
      <c r="AW9" s="18">
        <v>2.3332165756244659E-2</v>
      </c>
    </row>
    <row r="10" spans="2:51" ht="19" customHeight="1" x14ac:dyDescent="0.35">
      <c r="B10" s="21" t="s">
        <v>62</v>
      </c>
      <c r="C10" s="18">
        <v>0.1733110633375135</v>
      </c>
      <c r="D10" s="18">
        <v>0.2119168141857232</v>
      </c>
      <c r="E10" s="18">
        <v>0.17925659500119021</v>
      </c>
      <c r="F10" s="18">
        <v>0.19555913480897039</v>
      </c>
      <c r="G10" s="18">
        <v>0.17859998087767301</v>
      </c>
      <c r="H10" s="18">
        <v>0.16241066735458731</v>
      </c>
      <c r="I10" s="18">
        <v>0.1400735501255958</v>
      </c>
      <c r="K10" s="18">
        <v>0.17783198951824161</v>
      </c>
      <c r="L10" s="18">
        <v>0.16998474313401721</v>
      </c>
      <c r="N10" s="18">
        <v>0.1222138329327616</v>
      </c>
      <c r="O10" s="18">
        <v>0.1735660634617284</v>
      </c>
      <c r="P10" s="18">
        <v>0.1387275583750352</v>
      </c>
      <c r="Q10" s="18">
        <v>0.22452666787513961</v>
      </c>
      <c r="R10" s="18">
        <v>0.18845569375473151</v>
      </c>
      <c r="S10" s="18">
        <v>0.33178249719002861</v>
      </c>
      <c r="T10" s="18">
        <v>0.17493630016537859</v>
      </c>
      <c r="V10" s="18">
        <v>0.1183102528924605</v>
      </c>
      <c r="W10" s="18">
        <v>0.28352963144137511</v>
      </c>
      <c r="X10" s="18">
        <v>0.21426092181913931</v>
      </c>
      <c r="Y10" s="18">
        <v>0.1187481525397133</v>
      </c>
      <c r="Z10" s="18">
        <v>4.7625948976345832E-2</v>
      </c>
      <c r="AA10" s="18">
        <v>0.10705748496864791</v>
      </c>
      <c r="AB10" s="18">
        <v>0.13426833019342899</v>
      </c>
      <c r="AC10" s="18">
        <v>0.1023858746729208</v>
      </c>
      <c r="AD10" s="18">
        <v>0.12625596006562159</v>
      </c>
      <c r="AF10" s="18">
        <v>0.12095547240249201</v>
      </c>
      <c r="AG10" s="18">
        <v>0.29122380689721677</v>
      </c>
      <c r="AH10" s="18">
        <v>0.21549854352781209</v>
      </c>
      <c r="AI10" s="18">
        <v>0.1718855070726609</v>
      </c>
      <c r="AJ10" s="18">
        <v>5.3741372138674519E-2</v>
      </c>
      <c r="AK10" s="18">
        <v>7.5062143329594336E-2</v>
      </c>
      <c r="AL10" s="18">
        <v>7.1557948401561766E-2</v>
      </c>
      <c r="AM10" s="18">
        <v>0.1180402396244643</v>
      </c>
      <c r="AO10" s="18">
        <v>0.10401338941323759</v>
      </c>
      <c r="AP10" s="18">
        <v>0.34142585162469208</v>
      </c>
      <c r="AQ10" s="18">
        <v>0.24191970823624631</v>
      </c>
      <c r="AR10" s="18">
        <v>0.21822426781166609</v>
      </c>
      <c r="AS10" s="18">
        <v>5.1146529210628393E-2</v>
      </c>
      <c r="AT10" s="18">
        <v>6.3124156549665661E-2</v>
      </c>
      <c r="AU10" s="18">
        <v>5.6750767868635928E-2</v>
      </c>
      <c r="AV10" s="18">
        <v>0.11334889365536061</v>
      </c>
      <c r="AW10" s="18">
        <v>0.12545487203728081</v>
      </c>
    </row>
    <row r="11" spans="2:51" ht="19" customHeight="1" x14ac:dyDescent="0.35">
      <c r="B11" s="21" t="s">
        <v>63</v>
      </c>
      <c r="C11" s="18">
        <v>0.14017828380742639</v>
      </c>
      <c r="D11" s="18">
        <v>0.1950305624959609</v>
      </c>
      <c r="E11" s="18">
        <v>0.18121569266684309</v>
      </c>
      <c r="F11" s="18">
        <v>0.14435177166945179</v>
      </c>
      <c r="G11" s="18">
        <v>0.12968319900589559</v>
      </c>
      <c r="H11" s="18">
        <v>0.1431454531885599</v>
      </c>
      <c r="I11" s="18">
        <v>8.8460642261369293E-2</v>
      </c>
      <c r="K11" s="18">
        <v>0.1384867987887464</v>
      </c>
      <c r="L11" s="18">
        <v>0.13980144712730999</v>
      </c>
      <c r="N11" s="18">
        <v>0.1231910355172337</v>
      </c>
      <c r="O11" s="18">
        <v>0.16338690164641381</v>
      </c>
      <c r="P11" s="18">
        <v>0.1140932285824016</v>
      </c>
      <c r="Q11" s="18">
        <v>0.1734340444433852</v>
      </c>
      <c r="R11" s="18">
        <v>0.14120444283964381</v>
      </c>
      <c r="S11" s="18">
        <v>6.4953833673369529E-2</v>
      </c>
      <c r="T11" s="18">
        <v>0</v>
      </c>
      <c r="V11" s="18">
        <v>0.1156545217197093</v>
      </c>
      <c r="W11" s="18">
        <v>0.1559199686067875</v>
      </c>
      <c r="X11" s="18">
        <v>0.21389616684612961</v>
      </c>
      <c r="Y11" s="18">
        <v>0.30160645065045738</v>
      </c>
      <c r="Z11" s="18">
        <v>3.2646266452898261E-2</v>
      </c>
      <c r="AA11" s="18">
        <v>0.18822805842065921</v>
      </c>
      <c r="AB11" s="18">
        <v>0.13626195108554401</v>
      </c>
      <c r="AC11" s="18">
        <v>6.8610052792171972E-2</v>
      </c>
      <c r="AD11" s="18">
        <v>7.7047255102285203E-2</v>
      </c>
      <c r="AF11" s="18">
        <v>0.1349694856844515</v>
      </c>
      <c r="AG11" s="18">
        <v>0.15642231480117219</v>
      </c>
      <c r="AH11" s="18">
        <v>0.21495687986729781</v>
      </c>
      <c r="AI11" s="18">
        <v>0.24912466298547409</v>
      </c>
      <c r="AJ11" s="18">
        <v>7.0567577862970132E-2</v>
      </c>
      <c r="AK11" s="18">
        <v>0.1612986417409184</v>
      </c>
      <c r="AL11" s="18">
        <v>2.5572621011619941E-2</v>
      </c>
      <c r="AM11" s="18">
        <v>0.1206730653624723</v>
      </c>
      <c r="AO11" s="18">
        <v>0.15502475807907309</v>
      </c>
      <c r="AP11" s="18">
        <v>0.12256019333704821</v>
      </c>
      <c r="AQ11" s="18">
        <v>0.1930281735470919</v>
      </c>
      <c r="AR11" s="18">
        <v>0.26050484853844891</v>
      </c>
      <c r="AS11" s="18">
        <v>9.8489367875128409E-2</v>
      </c>
      <c r="AT11" s="18">
        <v>0.2428455308207558</v>
      </c>
      <c r="AU11" s="18">
        <v>7.734643391780345E-2</v>
      </c>
      <c r="AV11" s="18">
        <v>0.15871698751064889</v>
      </c>
      <c r="AW11" s="18">
        <v>6.1870409533692897E-2</v>
      </c>
    </row>
    <row r="12" spans="2:51" ht="19" customHeight="1" x14ac:dyDescent="0.35">
      <c r="B12" s="21" t="s">
        <v>64</v>
      </c>
      <c r="C12" s="18">
        <v>0.18674262609246831</v>
      </c>
      <c r="D12" s="18">
        <v>0.21124839272126461</v>
      </c>
      <c r="E12" s="18">
        <v>0.19544343897374741</v>
      </c>
      <c r="F12" s="18">
        <v>0.18729466581360521</v>
      </c>
      <c r="G12" s="18">
        <v>0.17971908830776051</v>
      </c>
      <c r="H12" s="18">
        <v>0.14270699821650809</v>
      </c>
      <c r="I12" s="18">
        <v>0.20368847087974951</v>
      </c>
      <c r="K12" s="18">
        <v>0.1685876671815677</v>
      </c>
      <c r="L12" s="18">
        <v>0.2040801481871688</v>
      </c>
      <c r="N12" s="18">
        <v>0.1863750279921178</v>
      </c>
      <c r="O12" s="18">
        <v>0.1838338349824285</v>
      </c>
      <c r="P12" s="18">
        <v>0.23616120960941989</v>
      </c>
      <c r="Q12" s="18">
        <v>0.17508564930271861</v>
      </c>
      <c r="R12" s="18">
        <v>0.15852727837154751</v>
      </c>
      <c r="S12" s="18">
        <v>0.14237165195949009</v>
      </c>
      <c r="T12" s="18">
        <v>0.25610301381217898</v>
      </c>
      <c r="V12" s="18">
        <v>0.18284377184831721</v>
      </c>
      <c r="W12" s="18">
        <v>0.12767489060127779</v>
      </c>
      <c r="X12" s="18">
        <v>0.2607671646168388</v>
      </c>
      <c r="Y12" s="18">
        <v>0.27963930461984882</v>
      </c>
      <c r="Z12" s="18">
        <v>0.2128656185225247</v>
      </c>
      <c r="AA12" s="18">
        <v>0.32373127124741102</v>
      </c>
      <c r="AB12" s="18">
        <v>0.22159400195296811</v>
      </c>
      <c r="AC12" s="18">
        <v>0.23741442913155261</v>
      </c>
      <c r="AD12" s="18">
        <v>0.15759518110203999</v>
      </c>
      <c r="AF12" s="18">
        <v>0.18140151878698929</v>
      </c>
      <c r="AG12" s="18">
        <v>0.1120743394952167</v>
      </c>
      <c r="AH12" s="18">
        <v>0.2901176570052465</v>
      </c>
      <c r="AI12" s="18">
        <v>0.24523560595512589</v>
      </c>
      <c r="AJ12" s="18">
        <v>0.14838555795797179</v>
      </c>
      <c r="AK12" s="18">
        <v>0.2984656120358794</v>
      </c>
      <c r="AL12" s="18">
        <v>0.31812348730744361</v>
      </c>
      <c r="AM12" s="18">
        <v>0.26281400269258481</v>
      </c>
      <c r="AO12" s="18">
        <v>0.2137020889919567</v>
      </c>
      <c r="AP12" s="18">
        <v>7.9869948270354943E-2</v>
      </c>
      <c r="AQ12" s="18">
        <v>0.32697528464289161</v>
      </c>
      <c r="AR12" s="18">
        <v>0.23767783258672839</v>
      </c>
      <c r="AS12" s="18">
        <v>0.17555232066299911</v>
      </c>
      <c r="AT12" s="18">
        <v>0.24979878976792461</v>
      </c>
      <c r="AU12" s="18">
        <v>0.27057969077239402</v>
      </c>
      <c r="AV12" s="18">
        <v>0.2864681735214607</v>
      </c>
      <c r="AW12" s="18">
        <v>0.13684901779075809</v>
      </c>
    </row>
    <row r="13" spans="2:51" ht="19" customHeight="1" x14ac:dyDescent="0.35">
      <c r="B13" s="21" t="s">
        <v>65</v>
      </c>
      <c r="C13" s="18">
        <v>5.8359494220251461E-2</v>
      </c>
      <c r="D13" s="18">
        <v>7.3290827836368908E-2</v>
      </c>
      <c r="E13" s="18">
        <v>4.5089735314454961E-2</v>
      </c>
      <c r="F13" s="18">
        <v>6.110213424485695E-2</v>
      </c>
      <c r="G13" s="18">
        <v>5.2779918662691633E-2</v>
      </c>
      <c r="H13" s="18">
        <v>4.0496906031300531E-2</v>
      </c>
      <c r="I13" s="18">
        <v>7.4947853974429657E-2</v>
      </c>
      <c r="K13" s="18">
        <v>6.6043457039076131E-2</v>
      </c>
      <c r="L13" s="18">
        <v>5.1454804183207858E-2</v>
      </c>
      <c r="N13" s="18">
        <v>5.2093476276558637E-2</v>
      </c>
      <c r="O13" s="18">
        <v>7.1134621208224877E-2</v>
      </c>
      <c r="P13" s="18">
        <v>5.9981023877330002E-2</v>
      </c>
      <c r="Q13" s="18">
        <v>5.5399397313862432E-2</v>
      </c>
      <c r="R13" s="18">
        <v>6.2143686438656892E-2</v>
      </c>
      <c r="S13" s="18">
        <v>0</v>
      </c>
      <c r="T13" s="18">
        <v>5.8118365015912242E-2</v>
      </c>
      <c r="V13" s="18">
        <v>8.3747745214766314E-2</v>
      </c>
      <c r="W13" s="18">
        <v>2.418688341039512E-2</v>
      </c>
      <c r="X13" s="18">
        <v>1.812076642493686E-2</v>
      </c>
      <c r="Y13" s="18">
        <v>5.9809508767367577E-2</v>
      </c>
      <c r="Z13" s="18">
        <v>4.7975844399916853E-2</v>
      </c>
      <c r="AA13" s="18">
        <v>2.5851952772932351E-2</v>
      </c>
      <c r="AB13" s="18">
        <v>6.7060135995298059E-2</v>
      </c>
      <c r="AC13" s="18">
        <v>9.9612157867574477E-2</v>
      </c>
      <c r="AD13" s="18">
        <v>0.1147990810049531</v>
      </c>
      <c r="AF13" s="18">
        <v>9.6679606292681658E-2</v>
      </c>
      <c r="AG13" s="18">
        <v>2.9507272965680419E-2</v>
      </c>
      <c r="AH13" s="18">
        <v>5.3118695774463487E-2</v>
      </c>
      <c r="AI13" s="18">
        <v>6.3612392367266374E-2</v>
      </c>
      <c r="AJ13" s="18">
        <v>6.9665904209389715E-2</v>
      </c>
      <c r="AK13" s="18">
        <v>7.3191087429073862E-2</v>
      </c>
      <c r="AL13" s="18">
        <v>3.8721125026747093E-2</v>
      </c>
      <c r="AM13" s="18">
        <v>6.451146382015216E-2</v>
      </c>
      <c r="AO13" s="18">
        <v>0.1189016363168775</v>
      </c>
      <c r="AP13" s="18">
        <v>6.868059169740752E-3</v>
      </c>
      <c r="AQ13" s="18">
        <v>4.2828354736178742E-2</v>
      </c>
      <c r="AR13" s="18">
        <v>6.5677378508258027E-2</v>
      </c>
      <c r="AS13" s="18">
        <v>8.0477560502588932E-2</v>
      </c>
      <c r="AT13" s="18">
        <v>6.83930627283343E-2</v>
      </c>
      <c r="AU13" s="18">
        <v>5.6847117064547592E-2</v>
      </c>
      <c r="AV13" s="18">
        <v>4.2723859788943858E-2</v>
      </c>
      <c r="AW13" s="18">
        <v>7.6030388044601105E-2</v>
      </c>
    </row>
    <row r="14" spans="2:51" ht="19" customHeight="1" x14ac:dyDescent="0.35">
      <c r="B14" s="21" t="s">
        <v>66</v>
      </c>
      <c r="C14" s="18">
        <v>7.5770421456355805E-2</v>
      </c>
      <c r="D14" s="18">
        <v>3.8758759746571912E-2</v>
      </c>
      <c r="E14" s="18">
        <v>3.7669412826470329E-2</v>
      </c>
      <c r="F14" s="18">
        <v>5.6206424322133151E-2</v>
      </c>
      <c r="G14" s="18">
        <v>9.380748837899687E-2</v>
      </c>
      <c r="H14" s="18">
        <v>0.1153810439259699</v>
      </c>
      <c r="I14" s="18">
        <v>9.4706846075489348E-2</v>
      </c>
      <c r="K14" s="18">
        <v>7.3128116784816954E-2</v>
      </c>
      <c r="L14" s="18">
        <v>7.8652388636071796E-2</v>
      </c>
      <c r="N14" s="18">
        <v>9.513510914365525E-2</v>
      </c>
      <c r="O14" s="18">
        <v>8.6821276606133008E-2</v>
      </c>
      <c r="P14" s="18">
        <v>8.542142271220185E-2</v>
      </c>
      <c r="Q14" s="18">
        <v>5.6278125591733688E-2</v>
      </c>
      <c r="R14" s="18">
        <v>5.7400150054819257E-2</v>
      </c>
      <c r="S14" s="18">
        <v>2.736821380646489E-2</v>
      </c>
      <c r="T14" s="18">
        <v>4.7171584190773441E-2</v>
      </c>
      <c r="V14" s="18">
        <v>0.11617943702356991</v>
      </c>
      <c r="W14" s="18">
        <v>2.50944644202802E-2</v>
      </c>
      <c r="X14" s="18">
        <v>9.3614516460616304E-2</v>
      </c>
      <c r="Y14" s="18">
        <v>7.3376809467340584E-2</v>
      </c>
      <c r="Z14" s="18">
        <v>0.13881932644384601</v>
      </c>
      <c r="AA14" s="18">
        <v>9.177123229562581E-2</v>
      </c>
      <c r="AB14" s="18">
        <v>6.7083208363967917E-2</v>
      </c>
      <c r="AC14" s="18">
        <v>0.1157621018329677</v>
      </c>
      <c r="AD14" s="18">
        <v>9.6727947723109831E-2</v>
      </c>
      <c r="AF14" s="18">
        <v>0.1236316354365888</v>
      </c>
      <c r="AG14" s="18">
        <v>2.281766654261938E-2</v>
      </c>
      <c r="AH14" s="18">
        <v>9.8484005651155768E-2</v>
      </c>
      <c r="AI14" s="18">
        <v>3.8667244905467323E-2</v>
      </c>
      <c r="AJ14" s="18">
        <v>0.1342899265012574</v>
      </c>
      <c r="AK14" s="18">
        <v>0.1179138424736683</v>
      </c>
      <c r="AL14" s="18">
        <v>9.1140128511039462E-2</v>
      </c>
      <c r="AM14" s="18">
        <v>7.827430584217529E-2</v>
      </c>
      <c r="AO14" s="18">
        <v>0.1162741791033837</v>
      </c>
      <c r="AP14" s="18">
        <v>6.500185339309985E-3</v>
      </c>
      <c r="AQ14" s="18">
        <v>7.1690041464847434E-2</v>
      </c>
      <c r="AR14" s="18">
        <v>4.9582196267531707E-2</v>
      </c>
      <c r="AS14" s="18">
        <v>0.1365217941711335</v>
      </c>
      <c r="AT14" s="18">
        <v>8.9093239366089066E-2</v>
      </c>
      <c r="AU14" s="18">
        <v>4.3582095589869342E-2</v>
      </c>
      <c r="AV14" s="18">
        <v>0.1180558745898304</v>
      </c>
      <c r="AW14" s="18">
        <v>8.5574607129288632E-2</v>
      </c>
    </row>
    <row r="15" spans="2:51" ht="19" customHeight="1" x14ac:dyDescent="0.35">
      <c r="B15" s="21" t="s">
        <v>67</v>
      </c>
      <c r="C15" s="18">
        <v>0.171600874583451</v>
      </c>
      <c r="D15" s="18">
        <v>7.2991065217395998E-2</v>
      </c>
      <c r="E15" s="18">
        <v>7.5641298364398132E-2</v>
      </c>
      <c r="F15" s="18">
        <v>0.12846891130749111</v>
      </c>
      <c r="G15" s="18">
        <v>0.18255742219246091</v>
      </c>
      <c r="H15" s="18">
        <v>0.2265841329958207</v>
      </c>
      <c r="I15" s="18">
        <v>0.26998151404232978</v>
      </c>
      <c r="K15" s="18">
        <v>0.17769061745308951</v>
      </c>
      <c r="L15" s="18">
        <v>0.1667926701703569</v>
      </c>
      <c r="N15" s="18">
        <v>0.22880469640727799</v>
      </c>
      <c r="O15" s="18">
        <v>0.16330532725699951</v>
      </c>
      <c r="P15" s="18">
        <v>0.212830750670916</v>
      </c>
      <c r="Q15" s="18">
        <v>0.12036183832260811</v>
      </c>
      <c r="R15" s="18">
        <v>0.13560881807175079</v>
      </c>
      <c r="S15" s="18">
        <v>2.3646657943359791E-2</v>
      </c>
      <c r="T15" s="18">
        <v>0.21586187185063549</v>
      </c>
      <c r="V15" s="18">
        <v>0.31240911958798068</v>
      </c>
      <c r="W15" s="18">
        <v>3.8518731094918608E-2</v>
      </c>
      <c r="X15" s="18">
        <v>7.7286268990687898E-2</v>
      </c>
      <c r="Y15" s="18">
        <v>5.0153251437187102E-2</v>
      </c>
      <c r="Z15" s="18">
        <v>0.48636067813191269</v>
      </c>
      <c r="AA15" s="18">
        <v>9.4226638729732817E-2</v>
      </c>
      <c r="AB15" s="18">
        <v>0.1695064058447045</v>
      </c>
      <c r="AC15" s="18">
        <v>5.4105531556875912E-2</v>
      </c>
      <c r="AD15" s="18">
        <v>0.30817814888207462</v>
      </c>
      <c r="AF15" s="18">
        <v>0.27427762382507581</v>
      </c>
      <c r="AG15" s="18">
        <v>4.5983197067919673E-2</v>
      </c>
      <c r="AH15" s="18">
        <v>6.1865146766947397E-2</v>
      </c>
      <c r="AI15" s="18">
        <v>5.2572356766158533E-2</v>
      </c>
      <c r="AJ15" s="18">
        <v>0.45042566767251102</v>
      </c>
      <c r="AK15" s="18">
        <v>0.12278786806314899</v>
      </c>
      <c r="AL15" s="18">
        <v>5.8721622421930443E-2</v>
      </c>
      <c r="AM15" s="18">
        <v>0.18320679034080231</v>
      </c>
      <c r="AO15" s="18">
        <v>0.2040367929510786</v>
      </c>
      <c r="AP15" s="18">
        <v>4.8081254138961516E-3</v>
      </c>
      <c r="AQ15" s="18">
        <v>5.6703056673543507E-2</v>
      </c>
      <c r="AR15" s="18">
        <v>4.4345084656297579E-2</v>
      </c>
      <c r="AS15" s="18">
        <v>0.39243237388616609</v>
      </c>
      <c r="AT15" s="18">
        <v>0.15132936932199681</v>
      </c>
      <c r="AU15" s="18">
        <v>0.28681303364068789</v>
      </c>
      <c r="AV15" s="18">
        <v>7.7681001107254594E-2</v>
      </c>
      <c r="AW15" s="18">
        <v>0.46151440278536249</v>
      </c>
    </row>
    <row r="16" spans="2:51" ht="19" customHeight="1" x14ac:dyDescent="0.35">
      <c r="B16" s="21" t="s">
        <v>68</v>
      </c>
      <c r="C16" s="18">
        <v>4.5421178799610301E-2</v>
      </c>
      <c r="D16" s="18">
        <v>7.6069195731376923E-2</v>
      </c>
      <c r="E16" s="18">
        <v>5.7989380284871543E-2</v>
      </c>
      <c r="F16" s="18">
        <v>5.595089905987212E-2</v>
      </c>
      <c r="G16" s="18">
        <v>3.5941150203824032E-2</v>
      </c>
      <c r="H16" s="18">
        <v>5.4996129673765763E-2</v>
      </c>
      <c r="I16" s="18">
        <v>1.503095517097798E-2</v>
      </c>
      <c r="K16" s="18">
        <v>1.825684301385045E-2</v>
      </c>
      <c r="L16" s="18">
        <v>6.9270287496285401E-2</v>
      </c>
      <c r="N16" s="18">
        <v>7.4893721772830504E-2</v>
      </c>
      <c r="O16" s="18">
        <v>4.9905342518441372E-2</v>
      </c>
      <c r="P16" s="18">
        <v>4.771246926463496E-3</v>
      </c>
      <c r="Q16" s="18">
        <v>3.0550464607009459E-2</v>
      </c>
      <c r="R16" s="18">
        <v>1.244135251732127E-2</v>
      </c>
      <c r="S16" s="18">
        <v>2.3574384813953859E-2</v>
      </c>
      <c r="T16" s="18">
        <v>0.12987638537212889</v>
      </c>
      <c r="V16" s="18">
        <v>3.6753073382719331E-3</v>
      </c>
      <c r="W16" s="18">
        <v>2.2577760160431091E-2</v>
      </c>
      <c r="X16" s="18">
        <v>1.7798482151842911E-2</v>
      </c>
      <c r="Y16" s="18">
        <v>2.610738878253855E-2</v>
      </c>
      <c r="Z16" s="18">
        <v>3.3706317072555718E-2</v>
      </c>
      <c r="AA16" s="18">
        <v>5.4008403983795188E-2</v>
      </c>
      <c r="AB16" s="18">
        <v>0.11508403960629821</v>
      </c>
      <c r="AC16" s="18">
        <v>0.26507647306690663</v>
      </c>
      <c r="AD16" s="18">
        <v>4.3023040746194549E-2</v>
      </c>
      <c r="AF16" s="18">
        <v>5.6778553372308464E-3</v>
      </c>
      <c r="AG16" s="18">
        <v>1.6771568976463529E-2</v>
      </c>
      <c r="AH16" s="18">
        <v>2.3743236344452249E-2</v>
      </c>
      <c r="AI16" s="18">
        <v>5.3453796726328287E-2</v>
      </c>
      <c r="AJ16" s="18">
        <v>1.1165243031469631E-2</v>
      </c>
      <c r="AK16" s="18">
        <v>5.4724278306055342E-2</v>
      </c>
      <c r="AL16" s="18">
        <v>0.38049481361822418</v>
      </c>
      <c r="AM16" s="18">
        <v>0.116488463942391</v>
      </c>
      <c r="AO16" s="18">
        <v>1.6566464506415919E-2</v>
      </c>
      <c r="AP16" s="18">
        <v>1.1845229961997659E-2</v>
      </c>
      <c r="AQ16" s="18">
        <v>2.2113335293321879E-2</v>
      </c>
      <c r="AR16" s="18">
        <v>3.8431181541840713E-2</v>
      </c>
      <c r="AS16" s="18">
        <v>2.9189320914991209E-2</v>
      </c>
      <c r="AT16" s="18">
        <v>3.5161255889980973E-2</v>
      </c>
      <c r="AU16" s="18">
        <v>0.18887363779447669</v>
      </c>
      <c r="AV16" s="18">
        <v>0.18552104545244169</v>
      </c>
      <c r="AW16" s="18">
        <v>2.9374136922771139E-2</v>
      </c>
    </row>
    <row r="18" spans="2:2" x14ac:dyDescent="0.35">
      <c r="B18" t="s">
        <v>490</v>
      </c>
    </row>
    <row r="19" spans="2:2" x14ac:dyDescent="0.35">
      <c r="B19" t="s">
        <v>11</v>
      </c>
    </row>
    <row r="21" spans="2:2" x14ac:dyDescent="0.35">
      <c r="B21"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Y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61</v>
      </c>
      <c r="C9" s="18">
        <v>0.12617908344009801</v>
      </c>
      <c r="D9" s="18">
        <v>0.11749732204325029</v>
      </c>
      <c r="E9" s="18">
        <v>8.6695149984089337E-2</v>
      </c>
      <c r="F9" s="18">
        <v>9.2606749545376899E-2</v>
      </c>
      <c r="G9" s="18">
        <v>0.11388981317934541</v>
      </c>
      <c r="H9" s="18">
        <v>0.1634659226900122</v>
      </c>
      <c r="I9" s="18">
        <v>0.16472636339036131</v>
      </c>
      <c r="K9" s="18">
        <v>0.14919096484874131</v>
      </c>
      <c r="L9" s="18">
        <v>0.10524356472877849</v>
      </c>
      <c r="N9" s="18">
        <v>0.18743362981290759</v>
      </c>
      <c r="O9" s="18">
        <v>0.1136233883380437</v>
      </c>
      <c r="P9" s="18">
        <v>0.13565845152059511</v>
      </c>
      <c r="Q9" s="18">
        <v>9.3055766882525384E-2</v>
      </c>
      <c r="R9" s="18">
        <v>5.5064255736285268E-2</v>
      </c>
      <c r="S9" s="18">
        <v>0.16851921692039051</v>
      </c>
      <c r="T9" s="18">
        <v>0.14421646779374719</v>
      </c>
      <c r="V9" s="18">
        <v>0.2205559107338457</v>
      </c>
      <c r="W9" s="18">
        <v>4.9723774524963807E-2</v>
      </c>
      <c r="X9" s="18">
        <v>4.1674188961295891E-2</v>
      </c>
      <c r="Y9" s="18">
        <v>8.5817069928251527E-2</v>
      </c>
      <c r="Z9" s="18">
        <v>0.42644382809994291</v>
      </c>
      <c r="AA9" s="18">
        <v>4.6505060985199E-2</v>
      </c>
      <c r="AB9" s="18">
        <v>9.475075214450146E-2</v>
      </c>
      <c r="AC9" s="18">
        <v>4.159658676612317E-2</v>
      </c>
      <c r="AD9" s="18">
        <v>0.25214054496786881</v>
      </c>
      <c r="AF9" s="18">
        <v>0.16920380681564159</v>
      </c>
      <c r="AG9" s="18">
        <v>6.0940424001019851E-2</v>
      </c>
      <c r="AH9" s="18">
        <v>2.8567177061692411E-2</v>
      </c>
      <c r="AI9" s="18">
        <v>6.3723522716565381E-2</v>
      </c>
      <c r="AJ9" s="18">
        <v>0.42952189636968152</v>
      </c>
      <c r="AK9" s="18">
        <v>4.5813764949537927E-2</v>
      </c>
      <c r="AL9" s="18">
        <v>2.4388915650299259E-2</v>
      </c>
      <c r="AM9" s="18">
        <v>5.8520283224006923E-2</v>
      </c>
      <c r="AO9" s="18">
        <v>7.150838183462041E-2</v>
      </c>
      <c r="AP9" s="18">
        <v>2.4363997737103078E-2</v>
      </c>
      <c r="AQ9" s="18">
        <v>1.335036462307756E-2</v>
      </c>
      <c r="AR9" s="18">
        <v>2.373166632066288E-2</v>
      </c>
      <c r="AS9" s="18">
        <v>0.46859184322781972</v>
      </c>
      <c r="AT9" s="18">
        <v>2.699607396984258E-2</v>
      </c>
      <c r="AU9" s="18">
        <v>1.9416060327760661E-2</v>
      </c>
      <c r="AV9" s="18">
        <v>1.4495499111534591E-2</v>
      </c>
      <c r="AW9" s="18">
        <v>1.0539752963869411E-2</v>
      </c>
    </row>
    <row r="10" spans="2:51" ht="19" customHeight="1" x14ac:dyDescent="0.35">
      <c r="B10" s="21" t="s">
        <v>62</v>
      </c>
      <c r="C10" s="18">
        <v>0.1192400524785205</v>
      </c>
      <c r="D10" s="18">
        <v>7.8939035227011831E-2</v>
      </c>
      <c r="E10" s="18">
        <v>0.13129417917942551</v>
      </c>
      <c r="F10" s="18">
        <v>0.13936035156926621</v>
      </c>
      <c r="G10" s="18">
        <v>0.1266949255973108</v>
      </c>
      <c r="H10" s="18">
        <v>0.12741314164073739</v>
      </c>
      <c r="I10" s="18">
        <v>0.1038319351821464</v>
      </c>
      <c r="K10" s="18">
        <v>0.12887676085342389</v>
      </c>
      <c r="L10" s="18">
        <v>0.1108245681024768</v>
      </c>
      <c r="N10" s="18">
        <v>0.1230302091804458</v>
      </c>
      <c r="O10" s="18">
        <v>0.1178738025943316</v>
      </c>
      <c r="P10" s="18">
        <v>0.1144362634244387</v>
      </c>
      <c r="Q10" s="18">
        <v>0.1079741687918446</v>
      </c>
      <c r="R10" s="18">
        <v>0.14730364530484771</v>
      </c>
      <c r="S10" s="18">
        <v>0.2100549509574012</v>
      </c>
      <c r="T10" s="18">
        <v>5.6484639687274497E-2</v>
      </c>
      <c r="V10" s="18">
        <v>0.19733752536043639</v>
      </c>
      <c r="W10" s="18">
        <v>7.5448469535368698E-2</v>
      </c>
      <c r="X10" s="18">
        <v>9.0557410162359353E-2</v>
      </c>
      <c r="Y10" s="18">
        <v>2.9823262472910912E-2</v>
      </c>
      <c r="Z10" s="18">
        <v>0.28366278346702589</v>
      </c>
      <c r="AA10" s="18">
        <v>0.10641351143959681</v>
      </c>
      <c r="AB10" s="18">
        <v>6.8933620134139478E-2</v>
      </c>
      <c r="AC10" s="18">
        <v>0.13840088556546759</v>
      </c>
      <c r="AD10" s="18">
        <v>0.14998020765823389</v>
      </c>
      <c r="AF10" s="18">
        <v>0.16545574216572109</v>
      </c>
      <c r="AG10" s="18">
        <v>8.4195130696387149E-2</v>
      </c>
      <c r="AH10" s="18">
        <v>5.3450175469255637E-2</v>
      </c>
      <c r="AI10" s="18">
        <v>7.3920821269274933E-2</v>
      </c>
      <c r="AJ10" s="18">
        <v>0.29100596667386719</v>
      </c>
      <c r="AK10" s="18">
        <v>9.7943811140391496E-2</v>
      </c>
      <c r="AL10" s="18">
        <v>6.7930889163614616E-2</v>
      </c>
      <c r="AM10" s="18">
        <v>6.1875743793432178E-2</v>
      </c>
      <c r="AO10" s="18">
        <v>0.1412601255782647</v>
      </c>
      <c r="AP10" s="18">
        <v>7.3549831908987159E-2</v>
      </c>
      <c r="AQ10" s="18">
        <v>5.7418903368685097E-2</v>
      </c>
      <c r="AR10" s="18">
        <v>2.384177706678095E-2</v>
      </c>
      <c r="AS10" s="18">
        <v>0.28167291187885118</v>
      </c>
      <c r="AT10" s="18">
        <v>0.1070246465245807</v>
      </c>
      <c r="AU10" s="18">
        <v>2.8881551204405779E-2</v>
      </c>
      <c r="AV10" s="18">
        <v>2.5522854877671541E-2</v>
      </c>
      <c r="AW10" s="18">
        <v>0.11721857179384521</v>
      </c>
    </row>
    <row r="11" spans="2:51" ht="19" customHeight="1" x14ac:dyDescent="0.35">
      <c r="B11" s="21" t="s">
        <v>63</v>
      </c>
      <c r="C11" s="18">
        <v>8.9686296606332108E-2</v>
      </c>
      <c r="D11" s="18">
        <v>6.8722203365760945E-2</v>
      </c>
      <c r="E11" s="18">
        <v>0.13251519576775991</v>
      </c>
      <c r="F11" s="18">
        <v>8.3116688058668328E-2</v>
      </c>
      <c r="G11" s="18">
        <v>0.1038609209601552</v>
      </c>
      <c r="H11" s="18">
        <v>7.7885006485146555E-2</v>
      </c>
      <c r="I11" s="18">
        <v>7.2009293181676676E-2</v>
      </c>
      <c r="K11" s="18">
        <v>9.1201953062888988E-2</v>
      </c>
      <c r="L11" s="18">
        <v>8.8738423978185099E-2</v>
      </c>
      <c r="N11" s="18">
        <v>8.8037420611410941E-2</v>
      </c>
      <c r="O11" s="18">
        <v>7.4487988032750335E-2</v>
      </c>
      <c r="P11" s="18">
        <v>0.1092516882770509</v>
      </c>
      <c r="Q11" s="18">
        <v>8.502781179174769E-2</v>
      </c>
      <c r="R11" s="18">
        <v>0.1175653960620193</v>
      </c>
      <c r="S11" s="18">
        <v>8.7207661143310758E-2</v>
      </c>
      <c r="T11" s="18">
        <v>8.9603032247782724E-2</v>
      </c>
      <c r="V11" s="18">
        <v>0.109233590330747</v>
      </c>
      <c r="W11" s="18">
        <v>7.8123578431945256E-2</v>
      </c>
      <c r="X11" s="18">
        <v>8.0697778296551143E-2</v>
      </c>
      <c r="Y11" s="18">
        <v>0.1008072057205141</v>
      </c>
      <c r="Z11" s="18">
        <v>0.14745016389887899</v>
      </c>
      <c r="AA11" s="18">
        <v>6.8977345467749904E-2</v>
      </c>
      <c r="AB11" s="18">
        <v>7.7754071395238863E-2</v>
      </c>
      <c r="AC11" s="18">
        <v>7.21663893723474E-2</v>
      </c>
      <c r="AD11" s="18">
        <v>9.227780558075771E-2</v>
      </c>
      <c r="AF11" s="18">
        <v>0.13970376087444719</v>
      </c>
      <c r="AG11" s="18">
        <v>8.8223996188795173E-2</v>
      </c>
      <c r="AH11" s="18">
        <v>7.4862505706002391E-2</v>
      </c>
      <c r="AI11" s="18">
        <v>3.2078384218738182E-2</v>
      </c>
      <c r="AJ11" s="18">
        <v>0.1049564490276567</v>
      </c>
      <c r="AK11" s="18">
        <v>5.6400214969996462E-2</v>
      </c>
      <c r="AL11" s="18">
        <v>4.7299596562904271E-2</v>
      </c>
      <c r="AM11" s="18">
        <v>6.7890766375446845E-2</v>
      </c>
      <c r="AO11" s="18">
        <v>0.15490648286754549</v>
      </c>
      <c r="AP11" s="18">
        <v>7.8937069064222862E-2</v>
      </c>
      <c r="AQ11" s="18">
        <v>9.4406995065391644E-2</v>
      </c>
      <c r="AR11" s="18">
        <v>2.3544859807833919E-2</v>
      </c>
      <c r="AS11" s="18">
        <v>0.10134214343324589</v>
      </c>
      <c r="AT11" s="18">
        <v>6.9510197511085628E-2</v>
      </c>
      <c r="AU11" s="18">
        <v>5.0109893436127102E-2</v>
      </c>
      <c r="AV11" s="18">
        <v>4.6761145477634387E-2</v>
      </c>
      <c r="AW11" s="18">
        <v>0.15444974771393141</v>
      </c>
    </row>
    <row r="12" spans="2:51" ht="19" customHeight="1" x14ac:dyDescent="0.35">
      <c r="B12" s="21" t="s">
        <v>64</v>
      </c>
      <c r="C12" s="18">
        <v>0.1064604211992413</v>
      </c>
      <c r="D12" s="18">
        <v>9.8318363241329476E-2</v>
      </c>
      <c r="E12" s="18">
        <v>0.1408463395790224</v>
      </c>
      <c r="F12" s="18">
        <v>0.1323980477893007</v>
      </c>
      <c r="G12" s="18">
        <v>0.1117526391870162</v>
      </c>
      <c r="H12" s="18">
        <v>6.5723990564999848E-2</v>
      </c>
      <c r="I12" s="18">
        <v>9.1309750158949488E-2</v>
      </c>
      <c r="K12" s="18">
        <v>9.476943163535409E-2</v>
      </c>
      <c r="L12" s="18">
        <v>0.1163695531942664</v>
      </c>
      <c r="N12" s="18">
        <v>0.1100758041141761</v>
      </c>
      <c r="O12" s="18">
        <v>0.11512033942496459</v>
      </c>
      <c r="P12" s="18">
        <v>8.7290291439783896E-2</v>
      </c>
      <c r="Q12" s="18">
        <v>0.1041446913340236</v>
      </c>
      <c r="R12" s="18">
        <v>0.1185682530205731</v>
      </c>
      <c r="S12" s="18">
        <v>0.1085767061659999</v>
      </c>
      <c r="T12" s="18">
        <v>5.6334077885322083E-2</v>
      </c>
      <c r="V12" s="18">
        <v>0.11576252551231191</v>
      </c>
      <c r="W12" s="18">
        <v>9.4411326181673749E-2</v>
      </c>
      <c r="X12" s="18">
        <v>0.13453779422554701</v>
      </c>
      <c r="Y12" s="18">
        <v>1.361010194965276E-2</v>
      </c>
      <c r="Z12" s="18">
        <v>9.4937442307308648E-2</v>
      </c>
      <c r="AA12" s="18">
        <v>8.7622954440244025E-2</v>
      </c>
      <c r="AB12" s="18">
        <v>0.12737875352973541</v>
      </c>
      <c r="AC12" s="18">
        <v>9.9217814167102888E-2</v>
      </c>
      <c r="AD12" s="18">
        <v>7.6637829300465601E-2</v>
      </c>
      <c r="AF12" s="18">
        <v>0.13554133768629811</v>
      </c>
      <c r="AG12" s="18">
        <v>8.7820566773108358E-2</v>
      </c>
      <c r="AH12" s="18">
        <v>0.1366826240947866</v>
      </c>
      <c r="AI12" s="18">
        <v>5.0662072141435692E-2</v>
      </c>
      <c r="AJ12" s="18">
        <v>8.017914375889755E-2</v>
      </c>
      <c r="AK12" s="18">
        <v>0.1037637569062019</v>
      </c>
      <c r="AL12" s="18">
        <v>0.13430944815406651</v>
      </c>
      <c r="AM12" s="18">
        <v>0.13318782117851841</v>
      </c>
      <c r="AO12" s="18">
        <v>0.15474766971255299</v>
      </c>
      <c r="AP12" s="18">
        <v>9.2701742062975975E-2</v>
      </c>
      <c r="AQ12" s="18">
        <v>0.12467225074518171</v>
      </c>
      <c r="AR12" s="18">
        <v>4.4002973861409583E-2</v>
      </c>
      <c r="AS12" s="18">
        <v>9.4157110892685525E-2</v>
      </c>
      <c r="AT12" s="18">
        <v>5.5537240406300682E-2</v>
      </c>
      <c r="AU12" s="18">
        <v>0.14453409414117971</v>
      </c>
      <c r="AV12" s="18">
        <v>0.12583205646495141</v>
      </c>
      <c r="AW12" s="18">
        <v>0.1214917010540342</v>
      </c>
    </row>
    <row r="13" spans="2:51" ht="19" customHeight="1" x14ac:dyDescent="0.35">
      <c r="B13" s="21" t="s">
        <v>65</v>
      </c>
      <c r="C13" s="18">
        <v>6.0007956459493368E-2</v>
      </c>
      <c r="D13" s="18">
        <v>7.1351129011034922E-2</v>
      </c>
      <c r="E13" s="18">
        <v>6.9896544431277782E-2</v>
      </c>
      <c r="F13" s="18">
        <v>6.3289428963588051E-2</v>
      </c>
      <c r="G13" s="18">
        <v>3.8834233915944219E-2</v>
      </c>
      <c r="H13" s="18">
        <v>4.8177567369703023E-2</v>
      </c>
      <c r="I13" s="18">
        <v>6.7330857098339886E-2</v>
      </c>
      <c r="K13" s="18">
        <v>5.8756817107697971E-2</v>
      </c>
      <c r="L13" s="18">
        <v>6.1500389523739762E-2</v>
      </c>
      <c r="N13" s="18">
        <v>7.5265361060171537E-2</v>
      </c>
      <c r="O13" s="18">
        <v>3.8183720797265328E-2</v>
      </c>
      <c r="P13" s="18">
        <v>5.9036131013874282E-2</v>
      </c>
      <c r="Q13" s="18">
        <v>6.2925838694541533E-2</v>
      </c>
      <c r="R13" s="18">
        <v>7.3077231016678221E-2</v>
      </c>
      <c r="S13" s="18">
        <v>1.8173660199360502E-2</v>
      </c>
      <c r="T13" s="18">
        <v>4.8302531210045282E-2</v>
      </c>
      <c r="V13" s="18">
        <v>6.4860052009925104E-2</v>
      </c>
      <c r="W13" s="18">
        <v>5.9497393092587947E-2</v>
      </c>
      <c r="X13" s="18">
        <v>3.4579024980837807E-2</v>
      </c>
      <c r="Y13" s="18">
        <v>0.1016072255145663</v>
      </c>
      <c r="Z13" s="18">
        <v>4.7505782226843658E-2</v>
      </c>
      <c r="AA13" s="18">
        <v>5.116671414708384E-2</v>
      </c>
      <c r="AB13" s="18">
        <v>5.3916788644254157E-2</v>
      </c>
      <c r="AC13" s="18">
        <v>5.0656149167364058E-2</v>
      </c>
      <c r="AD13" s="18">
        <v>7.7727761861592443E-2</v>
      </c>
      <c r="AF13" s="18">
        <v>7.2980351619581871E-2</v>
      </c>
      <c r="AG13" s="18">
        <v>5.7002605766185037E-2</v>
      </c>
      <c r="AH13" s="18">
        <v>5.0916565055280943E-2</v>
      </c>
      <c r="AI13" s="18">
        <v>8.3961639343212602E-2</v>
      </c>
      <c r="AJ13" s="18">
        <v>2.2922275430513801E-2</v>
      </c>
      <c r="AK13" s="18">
        <v>7.9726714415655486E-2</v>
      </c>
      <c r="AL13" s="18">
        <v>8.5898484584918861E-2</v>
      </c>
      <c r="AM13" s="18">
        <v>6.9249634006972524E-2</v>
      </c>
      <c r="AO13" s="18">
        <v>8.8736187104535805E-2</v>
      </c>
      <c r="AP13" s="18">
        <v>4.9488648170536401E-2</v>
      </c>
      <c r="AQ13" s="18">
        <v>6.4464156306660747E-2</v>
      </c>
      <c r="AR13" s="18">
        <v>7.0296398089166975E-2</v>
      </c>
      <c r="AS13" s="18">
        <v>2.0538740167679061E-2</v>
      </c>
      <c r="AT13" s="18">
        <v>7.0996499308016894E-2</v>
      </c>
      <c r="AU13" s="18">
        <v>5.3239041043684293E-2</v>
      </c>
      <c r="AV13" s="18">
        <v>0.1282945219615077</v>
      </c>
      <c r="AW13" s="18">
        <v>7.9884379410450054E-2</v>
      </c>
    </row>
    <row r="14" spans="2:51" ht="19" customHeight="1" x14ac:dyDescent="0.35">
      <c r="B14" s="21" t="s">
        <v>66</v>
      </c>
      <c r="C14" s="18">
        <v>6.6523809735881914E-2</v>
      </c>
      <c r="D14" s="18">
        <v>6.8743277262891686E-2</v>
      </c>
      <c r="E14" s="18">
        <v>6.0202132941996257E-2</v>
      </c>
      <c r="F14" s="18">
        <v>4.7756130938712608E-2</v>
      </c>
      <c r="G14" s="18">
        <v>6.7668642192907691E-2</v>
      </c>
      <c r="H14" s="18">
        <v>7.1774320673380632E-2</v>
      </c>
      <c r="I14" s="18">
        <v>7.9109408872703249E-2</v>
      </c>
      <c r="K14" s="18">
        <v>5.6156514019584991E-2</v>
      </c>
      <c r="L14" s="18">
        <v>7.6609123302171414E-2</v>
      </c>
      <c r="N14" s="18">
        <v>6.5747906815119758E-2</v>
      </c>
      <c r="O14" s="18">
        <v>8.3985812591564971E-2</v>
      </c>
      <c r="P14" s="18">
        <v>7.491647496096758E-2</v>
      </c>
      <c r="Q14" s="18">
        <v>5.5621429426374977E-2</v>
      </c>
      <c r="R14" s="18">
        <v>4.1874370143787837E-2</v>
      </c>
      <c r="S14" s="18">
        <v>0.10758502132085659</v>
      </c>
      <c r="T14" s="18">
        <v>6.6593862995430159E-2</v>
      </c>
      <c r="V14" s="18">
        <v>5.6610344981536893E-2</v>
      </c>
      <c r="W14" s="18">
        <v>7.4880980377433459E-2</v>
      </c>
      <c r="X14" s="18">
        <v>2.7780200001345099E-2</v>
      </c>
      <c r="Y14" s="18">
        <v>9.4384050937055153E-2</v>
      </c>
      <c r="Z14" s="18">
        <v>0</v>
      </c>
      <c r="AA14" s="18">
        <v>4.2552733507225951E-2</v>
      </c>
      <c r="AB14" s="18">
        <v>8.2403255853660873E-2</v>
      </c>
      <c r="AC14" s="18">
        <v>8.5304685801989882E-2</v>
      </c>
      <c r="AD14" s="18">
        <v>5.9149013869300618E-2</v>
      </c>
      <c r="AF14" s="18">
        <v>6.1055985324013552E-2</v>
      </c>
      <c r="AG14" s="18">
        <v>7.6396364482627765E-2</v>
      </c>
      <c r="AH14" s="18">
        <v>7.7142358167463676E-2</v>
      </c>
      <c r="AI14" s="18">
        <v>8.5974142934761105E-2</v>
      </c>
      <c r="AJ14" s="18">
        <v>1.9965472721332811E-2</v>
      </c>
      <c r="AK14" s="18">
        <v>5.6297546178144753E-2</v>
      </c>
      <c r="AL14" s="18">
        <v>6.5632142491472728E-2</v>
      </c>
      <c r="AM14" s="18">
        <v>7.8720746397221097E-2</v>
      </c>
      <c r="AO14" s="18">
        <v>5.7478308761964872E-2</v>
      </c>
      <c r="AP14" s="18">
        <v>7.8870073731661494E-2</v>
      </c>
      <c r="AQ14" s="18">
        <v>6.4376361210155886E-2</v>
      </c>
      <c r="AR14" s="18">
        <v>9.1116961018041745E-2</v>
      </c>
      <c r="AS14" s="18">
        <v>1.0978420985342329E-2</v>
      </c>
      <c r="AT14" s="18">
        <v>7.9265894114655219E-2</v>
      </c>
      <c r="AU14" s="18">
        <v>9.6685996999225685E-2</v>
      </c>
      <c r="AV14" s="18">
        <v>0.12269674399344591</v>
      </c>
      <c r="AW14" s="18">
        <v>0.1089592053113559</v>
      </c>
    </row>
    <row r="15" spans="2:51" ht="19" customHeight="1" x14ac:dyDescent="0.35">
      <c r="B15" s="21" t="s">
        <v>67</v>
      </c>
      <c r="C15" s="18">
        <v>0.40097218392858031</v>
      </c>
      <c r="D15" s="18">
        <v>0.41832952473192669</v>
      </c>
      <c r="E15" s="18">
        <v>0.3258817253941767</v>
      </c>
      <c r="F15" s="18">
        <v>0.40336669567299333</v>
      </c>
      <c r="G15" s="18">
        <v>0.42334091370545041</v>
      </c>
      <c r="H15" s="18">
        <v>0.42095978317844662</v>
      </c>
      <c r="I15" s="18">
        <v>0.41697255100050512</v>
      </c>
      <c r="K15" s="18">
        <v>0.40668167240858433</v>
      </c>
      <c r="L15" s="18">
        <v>0.39514963572797629</v>
      </c>
      <c r="N15" s="18">
        <v>0.30582127297860773</v>
      </c>
      <c r="O15" s="18">
        <v>0.42050594806876268</v>
      </c>
      <c r="P15" s="18">
        <v>0.40966469189518417</v>
      </c>
      <c r="Q15" s="18">
        <v>0.47174135520971061</v>
      </c>
      <c r="R15" s="18">
        <v>0.43410549619848732</v>
      </c>
      <c r="S15" s="18">
        <v>0.29988278329268042</v>
      </c>
      <c r="T15" s="18">
        <v>0.42964283309907242</v>
      </c>
      <c r="V15" s="18">
        <v>0.23564005107119679</v>
      </c>
      <c r="W15" s="18">
        <v>0.55826125909272661</v>
      </c>
      <c r="X15" s="18">
        <v>0.58000181679663454</v>
      </c>
      <c r="Y15" s="18">
        <v>0.54414267908205149</v>
      </c>
      <c r="Z15" s="18">
        <v>0</v>
      </c>
      <c r="AA15" s="18">
        <v>0.59676168001290075</v>
      </c>
      <c r="AB15" s="18">
        <v>0.40086102633590048</v>
      </c>
      <c r="AC15" s="18">
        <v>0.33620493185489758</v>
      </c>
      <c r="AD15" s="18">
        <v>0.25833955777299422</v>
      </c>
      <c r="AF15" s="18">
        <v>0.25335457650941079</v>
      </c>
      <c r="AG15" s="18">
        <v>0.53982226735548589</v>
      </c>
      <c r="AH15" s="18">
        <v>0.56891918920442419</v>
      </c>
      <c r="AI15" s="18">
        <v>0.58830956197951934</v>
      </c>
      <c r="AJ15" s="18">
        <v>4.4965478959816882E-2</v>
      </c>
      <c r="AK15" s="18">
        <v>0.53667643489524608</v>
      </c>
      <c r="AL15" s="18">
        <v>0.2572027404613032</v>
      </c>
      <c r="AM15" s="18">
        <v>0.43840111241186341</v>
      </c>
      <c r="AO15" s="18">
        <v>0.32203592866929498</v>
      </c>
      <c r="AP15" s="18">
        <v>0.59679897943078386</v>
      </c>
      <c r="AQ15" s="18">
        <v>0.56574800504348044</v>
      </c>
      <c r="AR15" s="18">
        <v>0.6994782241270483</v>
      </c>
      <c r="AS15" s="18">
        <v>1.311739681274695E-2</v>
      </c>
      <c r="AT15" s="18">
        <v>0.5624700742314519</v>
      </c>
      <c r="AU15" s="18">
        <v>0.47558320931678699</v>
      </c>
      <c r="AV15" s="18">
        <v>0.3690710358302326</v>
      </c>
      <c r="AW15" s="18">
        <v>0.38331202433905509</v>
      </c>
    </row>
    <row r="16" spans="2:51" ht="19" customHeight="1" x14ac:dyDescent="0.35">
      <c r="B16" s="21" t="s">
        <v>68</v>
      </c>
      <c r="C16" s="18">
        <v>3.0930196151852558E-2</v>
      </c>
      <c r="D16" s="18">
        <v>7.8099145116794028E-2</v>
      </c>
      <c r="E16" s="18">
        <v>5.2668732722252053E-2</v>
      </c>
      <c r="F16" s="18">
        <v>3.8105907462093837E-2</v>
      </c>
      <c r="G16" s="18">
        <v>1.395791126187015E-2</v>
      </c>
      <c r="H16" s="18">
        <v>2.460026739757357E-2</v>
      </c>
      <c r="I16" s="18">
        <v>4.7098411153178614E-3</v>
      </c>
      <c r="K16" s="18">
        <v>1.4365886063724499E-2</v>
      </c>
      <c r="L16" s="18">
        <v>4.5564741442405722E-2</v>
      </c>
      <c r="N16" s="18">
        <v>4.4588395427160463E-2</v>
      </c>
      <c r="O16" s="18">
        <v>3.6219000152316723E-2</v>
      </c>
      <c r="P16" s="18">
        <v>9.7460074681052274E-3</v>
      </c>
      <c r="Q16" s="18">
        <v>1.9508937869231479E-2</v>
      </c>
      <c r="R16" s="18">
        <v>1.244135251732127E-2</v>
      </c>
      <c r="S16" s="18">
        <v>0</v>
      </c>
      <c r="T16" s="18">
        <v>0.1088225550813256</v>
      </c>
      <c r="V16" s="18">
        <v>0</v>
      </c>
      <c r="W16" s="18">
        <v>9.6532187633005632E-3</v>
      </c>
      <c r="X16" s="18">
        <v>1.017178657542929E-2</v>
      </c>
      <c r="Y16" s="18">
        <v>2.9808404394997871E-2</v>
      </c>
      <c r="Z16" s="18">
        <v>0</v>
      </c>
      <c r="AA16" s="18">
        <v>0</v>
      </c>
      <c r="AB16" s="18">
        <v>9.4001731962569487E-2</v>
      </c>
      <c r="AC16" s="18">
        <v>0.1764525573047071</v>
      </c>
      <c r="AD16" s="18">
        <v>3.3747278988786648E-2</v>
      </c>
      <c r="AF16" s="18">
        <v>2.7044390048857861E-3</v>
      </c>
      <c r="AG16" s="18">
        <v>5.5986447363908778E-3</v>
      </c>
      <c r="AH16" s="18">
        <v>9.4594052410940325E-3</v>
      </c>
      <c r="AI16" s="18">
        <v>2.1369855396492721E-2</v>
      </c>
      <c r="AJ16" s="18">
        <v>6.4833170582335609E-3</v>
      </c>
      <c r="AK16" s="18">
        <v>2.3377756544826041E-2</v>
      </c>
      <c r="AL16" s="18">
        <v>0.31733778293142062</v>
      </c>
      <c r="AM16" s="18">
        <v>9.2153892612538674E-2</v>
      </c>
      <c r="AO16" s="18">
        <v>9.3269154712208348E-3</v>
      </c>
      <c r="AP16" s="18">
        <v>5.2896578937293602E-3</v>
      </c>
      <c r="AQ16" s="18">
        <v>1.5562963637366881E-2</v>
      </c>
      <c r="AR16" s="18">
        <v>2.3987139709055642E-2</v>
      </c>
      <c r="AS16" s="18">
        <v>9.6014326016292603E-3</v>
      </c>
      <c r="AT16" s="18">
        <v>2.8199373934066681E-2</v>
      </c>
      <c r="AU16" s="18">
        <v>0.13155015353082991</v>
      </c>
      <c r="AV16" s="18">
        <v>0.16732614228302181</v>
      </c>
      <c r="AW16" s="18">
        <v>2.4144617413458379E-2</v>
      </c>
    </row>
    <row r="18" spans="2:2" x14ac:dyDescent="0.35">
      <c r="B18" t="s">
        <v>490</v>
      </c>
    </row>
    <row r="19" spans="2:2" x14ac:dyDescent="0.35">
      <c r="B19" t="s">
        <v>11</v>
      </c>
    </row>
    <row r="21" spans="2:2" x14ac:dyDescent="0.35">
      <c r="B21"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Y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61</v>
      </c>
      <c r="C9" s="18">
        <v>9.6073662919400032E-2</v>
      </c>
      <c r="D9" s="18">
        <v>5.2085309225660653E-2</v>
      </c>
      <c r="E9" s="18">
        <v>8.5922627881962352E-2</v>
      </c>
      <c r="F9" s="18">
        <v>0.105087569011739</v>
      </c>
      <c r="G9" s="18">
        <v>5.810137019793666E-2</v>
      </c>
      <c r="H9" s="18">
        <v>0.1037336195131696</v>
      </c>
      <c r="I9" s="18">
        <v>0.13577375475058681</v>
      </c>
      <c r="K9" s="18">
        <v>0.1048134071284732</v>
      </c>
      <c r="L9" s="18">
        <v>8.8377553814111928E-2</v>
      </c>
      <c r="N9" s="18">
        <v>7.940060330110317E-2</v>
      </c>
      <c r="O9" s="18">
        <v>8.2352197804650765E-2</v>
      </c>
      <c r="P9" s="18">
        <v>0.1113773733479141</v>
      </c>
      <c r="Q9" s="18">
        <v>0.112581167738232</v>
      </c>
      <c r="R9" s="18">
        <v>0.1142887517214467</v>
      </c>
      <c r="S9" s="18">
        <v>0.1820421225512118</v>
      </c>
      <c r="T9" s="18">
        <v>4.9577805475932442E-2</v>
      </c>
      <c r="V9" s="18">
        <v>0.23130435969888691</v>
      </c>
      <c r="W9" s="18">
        <v>4.7745984996935567E-2</v>
      </c>
      <c r="X9" s="18">
        <v>6.8049811652869982E-2</v>
      </c>
      <c r="Y9" s="18">
        <v>5.0404067136517607E-2</v>
      </c>
      <c r="Z9" s="18">
        <v>0</v>
      </c>
      <c r="AA9" s="18">
        <v>2.3596521270703111E-2</v>
      </c>
      <c r="AB9" s="18">
        <v>3.6835368026047907E-2</v>
      </c>
      <c r="AC9" s="18">
        <v>1.098464330669049E-2</v>
      </c>
      <c r="AD9" s="18">
        <v>0</v>
      </c>
      <c r="AF9" s="18">
        <v>0.30984064430304298</v>
      </c>
      <c r="AG9" s="18">
        <v>5.8896429000983727E-2</v>
      </c>
      <c r="AH9" s="18">
        <v>5.5796214307467992E-2</v>
      </c>
      <c r="AI9" s="18">
        <v>4.6491261482377103E-2</v>
      </c>
      <c r="AJ9" s="18">
        <v>7.0755270035659359E-2</v>
      </c>
      <c r="AK9" s="18">
        <v>6.9871954981597983E-2</v>
      </c>
      <c r="AL9" s="18">
        <v>1.5668253701433491E-2</v>
      </c>
      <c r="AM9" s="18">
        <v>2.5840704726734071E-2</v>
      </c>
      <c r="AO9" s="18">
        <v>0.3947195358037156</v>
      </c>
      <c r="AP9" s="18">
        <v>3.8453917501590877E-2</v>
      </c>
      <c r="AQ9" s="18">
        <v>5.6128279751777747E-2</v>
      </c>
      <c r="AR9" s="18">
        <v>1.8070884083546259E-2</v>
      </c>
      <c r="AS9" s="18">
        <v>7.2556017331137396E-2</v>
      </c>
      <c r="AT9" s="18">
        <v>2.699607396984258E-2</v>
      </c>
      <c r="AU9" s="18">
        <v>1.5343411159816699E-2</v>
      </c>
      <c r="AV9" s="18">
        <v>1.06221231155549E-2</v>
      </c>
      <c r="AW9" s="18">
        <v>0</v>
      </c>
    </row>
    <row r="10" spans="2:51" ht="19" customHeight="1" x14ac:dyDescent="0.35">
      <c r="B10" s="21" t="s">
        <v>62</v>
      </c>
      <c r="C10" s="18">
        <v>0.15580360243336661</v>
      </c>
      <c r="D10" s="18">
        <v>8.9834865404022676E-2</v>
      </c>
      <c r="E10" s="18">
        <v>0.16272871370589281</v>
      </c>
      <c r="F10" s="18">
        <v>0.1114181285467488</v>
      </c>
      <c r="G10" s="18">
        <v>0.1237757090941005</v>
      </c>
      <c r="H10" s="18">
        <v>0.15973790381992159</v>
      </c>
      <c r="I10" s="18">
        <v>0.22982292576126309</v>
      </c>
      <c r="K10" s="18">
        <v>0.15273145907428901</v>
      </c>
      <c r="L10" s="18">
        <v>0.15951302334216211</v>
      </c>
      <c r="N10" s="18">
        <v>0.15607881922068581</v>
      </c>
      <c r="O10" s="18">
        <v>0.1274580368056108</v>
      </c>
      <c r="P10" s="18">
        <v>0.18227458962229159</v>
      </c>
      <c r="Q10" s="18">
        <v>0.1593128083049252</v>
      </c>
      <c r="R10" s="18">
        <v>0.1854020596776734</v>
      </c>
      <c r="S10" s="18">
        <v>0.25804457592755958</v>
      </c>
      <c r="T10" s="18">
        <v>8.8422721622383113E-2</v>
      </c>
      <c r="V10" s="18">
        <v>0.30579559090656261</v>
      </c>
      <c r="W10" s="18">
        <v>0.1153114646959396</v>
      </c>
      <c r="X10" s="18">
        <v>7.7448918961575547E-2</v>
      </c>
      <c r="Y10" s="18">
        <v>8.8086326353105315E-2</v>
      </c>
      <c r="Z10" s="18">
        <v>0.12652313735366211</v>
      </c>
      <c r="AA10" s="18">
        <v>0.12157490295200719</v>
      </c>
      <c r="AB10" s="18">
        <v>6.202685774725205E-2</v>
      </c>
      <c r="AC10" s="18">
        <v>6.4138174246101687E-2</v>
      </c>
      <c r="AD10" s="18">
        <v>0.110970197548173</v>
      </c>
      <c r="AF10" s="18">
        <v>0.36055555277484458</v>
      </c>
      <c r="AG10" s="18">
        <v>0.13258931737156221</v>
      </c>
      <c r="AH10" s="18">
        <v>7.5005344424771164E-2</v>
      </c>
      <c r="AI10" s="18">
        <v>8.2040164000700105E-2</v>
      </c>
      <c r="AJ10" s="18">
        <v>0.1769815837402198</v>
      </c>
      <c r="AK10" s="18">
        <v>7.2628968013484757E-2</v>
      </c>
      <c r="AL10" s="18">
        <v>4.96339785959833E-2</v>
      </c>
      <c r="AM10" s="18">
        <v>6.7995970920190524E-2</v>
      </c>
      <c r="AO10" s="18">
        <v>0.35389208136139971</v>
      </c>
      <c r="AP10" s="18">
        <v>0.11990251265522681</v>
      </c>
      <c r="AQ10" s="18">
        <v>6.7638094183792075E-2</v>
      </c>
      <c r="AR10" s="18">
        <v>3.52436231230078E-2</v>
      </c>
      <c r="AS10" s="18">
        <v>0.19484634713446081</v>
      </c>
      <c r="AT10" s="18">
        <v>0.1088034876776849</v>
      </c>
      <c r="AU10" s="18">
        <v>4.034613120442114E-2</v>
      </c>
      <c r="AV10" s="18">
        <v>0.1053529640045706</v>
      </c>
      <c r="AW10" s="18">
        <v>0.1467474905162181</v>
      </c>
    </row>
    <row r="11" spans="2:51" ht="19" customHeight="1" x14ac:dyDescent="0.35">
      <c r="B11" s="21" t="s">
        <v>63</v>
      </c>
      <c r="C11" s="18">
        <v>0.12772774681795709</v>
      </c>
      <c r="D11" s="18">
        <v>0.10492601667280831</v>
      </c>
      <c r="E11" s="18">
        <v>0.12990701159947271</v>
      </c>
      <c r="F11" s="18">
        <v>0.1077632434070037</v>
      </c>
      <c r="G11" s="18">
        <v>0.12633756678419911</v>
      </c>
      <c r="H11" s="18">
        <v>0.11097964779371319</v>
      </c>
      <c r="I11" s="18">
        <v>0.16276634018425629</v>
      </c>
      <c r="K11" s="18">
        <v>0.13273623947837859</v>
      </c>
      <c r="L11" s="18">
        <v>0.1230065285789165</v>
      </c>
      <c r="N11" s="18">
        <v>0.13115029036560261</v>
      </c>
      <c r="O11" s="18">
        <v>0.12400091297918731</v>
      </c>
      <c r="P11" s="18">
        <v>0.1495023800920981</v>
      </c>
      <c r="Q11" s="18">
        <v>0.12351003853296651</v>
      </c>
      <c r="R11" s="18">
        <v>0.1283079531528733</v>
      </c>
      <c r="S11" s="18">
        <v>7.9455680111061786E-2</v>
      </c>
      <c r="T11" s="18">
        <v>0.114599514509291</v>
      </c>
      <c r="V11" s="18">
        <v>0.15857070576003471</v>
      </c>
      <c r="W11" s="18">
        <v>0.1242612378589667</v>
      </c>
      <c r="X11" s="18">
        <v>0.13161380623546229</v>
      </c>
      <c r="Y11" s="18">
        <v>8.9498471866197693E-2</v>
      </c>
      <c r="Z11" s="18">
        <v>0.2493082736440487</v>
      </c>
      <c r="AA11" s="18">
        <v>8.0119588105279915E-2</v>
      </c>
      <c r="AB11" s="18">
        <v>8.2386805904332144E-2</v>
      </c>
      <c r="AC11" s="18">
        <v>6.2945606558088146E-2</v>
      </c>
      <c r="AD11" s="18">
        <v>0.1983697868438119</v>
      </c>
      <c r="AF11" s="18">
        <v>0.1250219231670508</v>
      </c>
      <c r="AG11" s="18">
        <v>0.117371822449816</v>
      </c>
      <c r="AH11" s="18">
        <v>0.14988743197498161</v>
      </c>
      <c r="AI11" s="18">
        <v>0.1379797471209796</v>
      </c>
      <c r="AJ11" s="18">
        <v>0.2208215646353501</v>
      </c>
      <c r="AK11" s="18">
        <v>7.2853843606998314E-2</v>
      </c>
      <c r="AL11" s="18">
        <v>2.1371175675796571E-2</v>
      </c>
      <c r="AM11" s="18">
        <v>9.214116954384742E-2</v>
      </c>
      <c r="AO11" s="18">
        <v>0.1037283532593196</v>
      </c>
      <c r="AP11" s="18">
        <v>0.12456270712875959</v>
      </c>
      <c r="AQ11" s="18">
        <v>0.13943340137971871</v>
      </c>
      <c r="AR11" s="18">
        <v>7.3939382665612605E-2</v>
      </c>
      <c r="AS11" s="18">
        <v>0.18849465480047939</v>
      </c>
      <c r="AT11" s="18">
        <v>6.0541540865330527E-2</v>
      </c>
      <c r="AU11" s="18">
        <v>5.5400802411753269E-2</v>
      </c>
      <c r="AV11" s="18">
        <v>0.1098691828387344</v>
      </c>
      <c r="AW11" s="18">
        <v>0.2162267498054127</v>
      </c>
    </row>
    <row r="12" spans="2:51" ht="19" customHeight="1" x14ac:dyDescent="0.35">
      <c r="B12" s="21" t="s">
        <v>64</v>
      </c>
      <c r="C12" s="18">
        <v>0.20172861370574091</v>
      </c>
      <c r="D12" s="18">
        <v>0.25773007830069822</v>
      </c>
      <c r="E12" s="18">
        <v>0.231532313483264</v>
      </c>
      <c r="F12" s="18">
        <v>0.24601889670874361</v>
      </c>
      <c r="G12" s="18">
        <v>0.19237032175337909</v>
      </c>
      <c r="H12" s="18">
        <v>0.1708941576340143</v>
      </c>
      <c r="I12" s="18">
        <v>0.15109019931670609</v>
      </c>
      <c r="K12" s="18">
        <v>0.1780074065861838</v>
      </c>
      <c r="L12" s="18">
        <v>0.2233919666624645</v>
      </c>
      <c r="N12" s="18">
        <v>0.22864785848225469</v>
      </c>
      <c r="O12" s="18">
        <v>0.21850316291599639</v>
      </c>
      <c r="P12" s="18">
        <v>0.18370083271650389</v>
      </c>
      <c r="Q12" s="18">
        <v>0.1865090122586141</v>
      </c>
      <c r="R12" s="18">
        <v>0.17624050404725861</v>
      </c>
      <c r="S12" s="18">
        <v>0.14834584115182711</v>
      </c>
      <c r="T12" s="18">
        <v>0.15491581537145721</v>
      </c>
      <c r="V12" s="18">
        <v>0.14564165867846271</v>
      </c>
      <c r="W12" s="18">
        <v>0.1962161860419892</v>
      </c>
      <c r="X12" s="18">
        <v>0.1985676499982523</v>
      </c>
      <c r="Y12" s="18">
        <v>0.31934609456860169</v>
      </c>
      <c r="Z12" s="18">
        <v>0.31607687785143052</v>
      </c>
      <c r="AA12" s="18">
        <v>0.1417194999732882</v>
      </c>
      <c r="AB12" s="18">
        <v>0.2576458639720221</v>
      </c>
      <c r="AC12" s="18">
        <v>0.28906474668148052</v>
      </c>
      <c r="AD12" s="18">
        <v>0.18271730422972959</v>
      </c>
      <c r="AF12" s="18">
        <v>0.13489858340363139</v>
      </c>
      <c r="AG12" s="18">
        <v>0.20146778627523471</v>
      </c>
      <c r="AH12" s="18">
        <v>0.18258659557492821</v>
      </c>
      <c r="AI12" s="18">
        <v>0.21888192112961499</v>
      </c>
      <c r="AJ12" s="18">
        <v>0.18507600003980851</v>
      </c>
      <c r="AK12" s="18">
        <v>0.24274506755689801</v>
      </c>
      <c r="AL12" s="18">
        <v>0.30881627059574251</v>
      </c>
      <c r="AM12" s="18">
        <v>0.25598062944716071</v>
      </c>
      <c r="AO12" s="18">
        <v>8.8420782067756082E-2</v>
      </c>
      <c r="AP12" s="18">
        <v>0.21473703573443501</v>
      </c>
      <c r="AQ12" s="18">
        <v>0.1751263950719244</v>
      </c>
      <c r="AR12" s="18">
        <v>0.24558752644117121</v>
      </c>
      <c r="AS12" s="18">
        <v>0.21796698528237479</v>
      </c>
      <c r="AT12" s="18">
        <v>0.25137771775343831</v>
      </c>
      <c r="AU12" s="18">
        <v>0.26602046227531961</v>
      </c>
      <c r="AV12" s="18">
        <v>0.26638933407009191</v>
      </c>
      <c r="AW12" s="18">
        <v>0.1579880746841073</v>
      </c>
    </row>
    <row r="13" spans="2:51" ht="19" customHeight="1" x14ac:dyDescent="0.35">
      <c r="B13" s="21" t="s">
        <v>65</v>
      </c>
      <c r="C13" s="18">
        <v>7.5641320963485928E-2</v>
      </c>
      <c r="D13" s="18">
        <v>8.5843996814539442E-2</v>
      </c>
      <c r="E13" s="18">
        <v>5.3106055365532118E-2</v>
      </c>
      <c r="F13" s="18">
        <v>9.2627434126438021E-2</v>
      </c>
      <c r="G13" s="18">
        <v>0.1148621581409002</v>
      </c>
      <c r="H13" s="18">
        <v>6.4036567794378677E-2</v>
      </c>
      <c r="I13" s="18">
        <v>5.7524868623598409E-2</v>
      </c>
      <c r="K13" s="18">
        <v>8.0312330137679341E-2</v>
      </c>
      <c r="L13" s="18">
        <v>7.1656768958754488E-2</v>
      </c>
      <c r="N13" s="18">
        <v>7.3269096883125107E-2</v>
      </c>
      <c r="O13" s="18">
        <v>6.6096627561555238E-2</v>
      </c>
      <c r="P13" s="18">
        <v>6.2405088885900982E-2</v>
      </c>
      <c r="Q13" s="18">
        <v>8.5137103891654881E-2</v>
      </c>
      <c r="R13" s="18">
        <v>8.777195803830122E-2</v>
      </c>
      <c r="S13" s="18">
        <v>8.9171299442897103E-2</v>
      </c>
      <c r="T13" s="18">
        <v>8.3038676040157008E-2</v>
      </c>
      <c r="V13" s="18">
        <v>2.79787111938304E-2</v>
      </c>
      <c r="W13" s="18">
        <v>0.10389560338790869</v>
      </c>
      <c r="X13" s="18">
        <v>0.12728190398267011</v>
      </c>
      <c r="Y13" s="18">
        <v>0.1068427143469606</v>
      </c>
      <c r="Z13" s="18">
        <v>4.8911342486132589E-2</v>
      </c>
      <c r="AA13" s="18">
        <v>8.5625471854617538E-2</v>
      </c>
      <c r="AB13" s="18">
        <v>8.5746669144265736E-2</v>
      </c>
      <c r="AC13" s="18">
        <v>9.8200288107832656E-2</v>
      </c>
      <c r="AD13" s="18">
        <v>6.1935380108770442E-2</v>
      </c>
      <c r="AF13" s="18">
        <v>1.360213545424916E-2</v>
      </c>
      <c r="AG13" s="18">
        <v>9.9028598259631714E-2</v>
      </c>
      <c r="AH13" s="18">
        <v>0.12919120103966089</v>
      </c>
      <c r="AI13" s="18">
        <v>8.9515397181031922E-2</v>
      </c>
      <c r="AJ13" s="18">
        <v>5.3724423726825787E-2</v>
      </c>
      <c r="AK13" s="18">
        <v>8.4414784739530124E-2</v>
      </c>
      <c r="AL13" s="18">
        <v>6.6406754304755358E-2</v>
      </c>
      <c r="AM13" s="18">
        <v>8.6207402112748882E-2</v>
      </c>
      <c r="AO13" s="18">
        <v>1.461267477383419E-2</v>
      </c>
      <c r="AP13" s="18">
        <v>0.1007753822560833</v>
      </c>
      <c r="AQ13" s="18">
        <v>0.1299159221856197</v>
      </c>
      <c r="AR13" s="18">
        <v>0.1191838653973587</v>
      </c>
      <c r="AS13" s="18">
        <v>6.4532552094593826E-2</v>
      </c>
      <c r="AT13" s="18">
        <v>4.5978325525412658E-2</v>
      </c>
      <c r="AU13" s="18">
        <v>6.2855513862472706E-2</v>
      </c>
      <c r="AV13" s="18">
        <v>5.7343031939757393E-2</v>
      </c>
      <c r="AW13" s="18">
        <v>8.3190795820875268E-2</v>
      </c>
    </row>
    <row r="14" spans="2:51" ht="19" customHeight="1" x14ac:dyDescent="0.35">
      <c r="B14" s="21" t="s">
        <v>66</v>
      </c>
      <c r="C14" s="18">
        <v>9.530063773463375E-2</v>
      </c>
      <c r="D14" s="18">
        <v>8.8585543439016021E-2</v>
      </c>
      <c r="E14" s="18">
        <v>8.7369277162783351E-2</v>
      </c>
      <c r="F14" s="18">
        <v>8.432760837483208E-2</v>
      </c>
      <c r="G14" s="18">
        <v>0.11355827833545851</v>
      </c>
      <c r="H14" s="18">
        <v>0.12396261833425661</v>
      </c>
      <c r="I14" s="18">
        <v>8.0490833063168732E-2</v>
      </c>
      <c r="K14" s="18">
        <v>0.10316542809382651</v>
      </c>
      <c r="L14" s="18">
        <v>8.8421852310010443E-2</v>
      </c>
      <c r="N14" s="18">
        <v>7.9812174912431824E-2</v>
      </c>
      <c r="O14" s="18">
        <v>0.10746339480070941</v>
      </c>
      <c r="P14" s="18">
        <v>8.778355757202945E-2</v>
      </c>
      <c r="Q14" s="18">
        <v>0.10893674927381571</v>
      </c>
      <c r="R14" s="18">
        <v>9.1544597599984651E-2</v>
      </c>
      <c r="S14" s="18">
        <v>9.2074631718648645E-2</v>
      </c>
      <c r="T14" s="18">
        <v>7.50161791077434E-2</v>
      </c>
      <c r="V14" s="18">
        <v>4.7348710709164722E-2</v>
      </c>
      <c r="W14" s="18">
        <v>0.12663825151838101</v>
      </c>
      <c r="X14" s="18">
        <v>0.15663003823014221</v>
      </c>
      <c r="Y14" s="18">
        <v>7.8189240178077546E-2</v>
      </c>
      <c r="Z14" s="18">
        <v>7.782592752776725E-2</v>
      </c>
      <c r="AA14" s="18">
        <v>0.1586162316005659</v>
      </c>
      <c r="AB14" s="18">
        <v>9.1712072513047818E-2</v>
      </c>
      <c r="AC14" s="18">
        <v>8.6159889542197846E-2</v>
      </c>
      <c r="AD14" s="18">
        <v>0.14281392943002369</v>
      </c>
      <c r="AF14" s="18">
        <v>2.3688637045625439E-2</v>
      </c>
      <c r="AG14" s="18">
        <v>0.13387937802895089</v>
      </c>
      <c r="AH14" s="18">
        <v>0.1563266289779679</v>
      </c>
      <c r="AI14" s="18">
        <v>5.1586894738540272E-2</v>
      </c>
      <c r="AJ14" s="18">
        <v>0.1111157367000877</v>
      </c>
      <c r="AK14" s="18">
        <v>8.7360529474562243E-2</v>
      </c>
      <c r="AL14" s="18">
        <v>1.6194246561225131E-2</v>
      </c>
      <c r="AM14" s="18">
        <v>8.8260504561043437E-2</v>
      </c>
      <c r="AO14" s="18">
        <v>1.48601969410495E-2</v>
      </c>
      <c r="AP14" s="18">
        <v>0.13088451235195381</v>
      </c>
      <c r="AQ14" s="18">
        <v>0.18296821500207811</v>
      </c>
      <c r="AR14" s="18">
        <v>0.1111445173822489</v>
      </c>
      <c r="AS14" s="18">
        <v>8.4751742440390687E-2</v>
      </c>
      <c r="AT14" s="18">
        <v>0.12203397944638179</v>
      </c>
      <c r="AU14" s="18">
        <v>4.9388793427123358E-2</v>
      </c>
      <c r="AV14" s="18">
        <v>8.7989646803255134E-2</v>
      </c>
      <c r="AW14" s="18">
        <v>0.13313546369727661</v>
      </c>
    </row>
    <row r="15" spans="2:51" ht="19" customHeight="1" x14ac:dyDescent="0.35">
      <c r="B15" s="21" t="s">
        <v>67</v>
      </c>
      <c r="C15" s="18">
        <v>0.1654090706340644</v>
      </c>
      <c r="D15" s="18">
        <v>9.1507018814502294E-2</v>
      </c>
      <c r="E15" s="18">
        <v>0.1337939241257799</v>
      </c>
      <c r="F15" s="18">
        <v>0.17329976504040059</v>
      </c>
      <c r="G15" s="18">
        <v>0.20687136138566481</v>
      </c>
      <c r="H15" s="18">
        <v>0.19956040302926861</v>
      </c>
      <c r="I15" s="18">
        <v>0.16506320698133131</v>
      </c>
      <c r="K15" s="18">
        <v>0.1964654946246405</v>
      </c>
      <c r="L15" s="18">
        <v>0.13528300545889671</v>
      </c>
      <c r="N15" s="18">
        <v>0.15245445295810089</v>
      </c>
      <c r="O15" s="18">
        <v>0.16752919968728419</v>
      </c>
      <c r="P15" s="18">
        <v>0.16369298841995389</v>
      </c>
      <c r="Q15" s="18">
        <v>0.1574471043112573</v>
      </c>
      <c r="R15" s="18">
        <v>0.18445595416677649</v>
      </c>
      <c r="S15" s="18">
        <v>0.12729146428283991</v>
      </c>
      <c r="T15" s="18">
        <v>0.27163647954940551</v>
      </c>
      <c r="V15" s="18">
        <v>7.2680138731107222E-2</v>
      </c>
      <c r="W15" s="18">
        <v>0.23228671115254909</v>
      </c>
      <c r="X15" s="18">
        <v>0.1684272212412023</v>
      </c>
      <c r="Y15" s="18">
        <v>0.14710747882840949</v>
      </c>
      <c r="Z15" s="18">
        <v>0.18135444113695909</v>
      </c>
      <c r="AA15" s="18">
        <v>0.31746551942867368</v>
      </c>
      <c r="AB15" s="18">
        <v>0.1863769675886541</v>
      </c>
      <c r="AC15" s="18">
        <v>0.14993058397401821</v>
      </c>
      <c r="AD15" s="18">
        <v>0.18239040689797681</v>
      </c>
      <c r="AF15" s="18">
        <v>2.437818680869188E-2</v>
      </c>
      <c r="AG15" s="18">
        <v>0.2232747754408288</v>
      </c>
      <c r="AH15" s="18">
        <v>0.17584802870685881</v>
      </c>
      <c r="AI15" s="18">
        <v>0.2390043007317946</v>
      </c>
      <c r="AJ15" s="18">
        <v>0.14034372246798871</v>
      </c>
      <c r="AK15" s="18">
        <v>0.26148631213324208</v>
      </c>
      <c r="AL15" s="18">
        <v>9.0742876097661046E-2</v>
      </c>
      <c r="AM15" s="18">
        <v>0.18404574448288</v>
      </c>
      <c r="AO15" s="18">
        <v>1.4861032926200829E-2</v>
      </c>
      <c r="AP15" s="18">
        <v>0.217223541946541</v>
      </c>
      <c r="AQ15" s="18">
        <v>0.18972002994824411</v>
      </c>
      <c r="AR15" s="18">
        <v>0.2852088797846476</v>
      </c>
      <c r="AS15" s="18">
        <v>0.13072757420448161</v>
      </c>
      <c r="AT15" s="18">
        <v>0.29256250537855122</v>
      </c>
      <c r="AU15" s="18">
        <v>0.27097079963764381</v>
      </c>
      <c r="AV15" s="18">
        <v>0.1095495048643451</v>
      </c>
      <c r="AW15" s="18">
        <v>0.14015496098395641</v>
      </c>
    </row>
    <row r="16" spans="2:51" ht="19" customHeight="1" x14ac:dyDescent="0.35">
      <c r="B16" s="21" t="s">
        <v>68</v>
      </c>
      <c r="C16" s="18">
        <v>8.2315344791351414E-2</v>
      </c>
      <c r="D16" s="18">
        <v>0.22948717132875221</v>
      </c>
      <c r="E16" s="18">
        <v>0.1156400766753128</v>
      </c>
      <c r="F16" s="18">
        <v>7.9457354784094117E-2</v>
      </c>
      <c r="G16" s="18">
        <v>6.4123234308361213E-2</v>
      </c>
      <c r="H16" s="18">
        <v>6.7095082081277055E-2</v>
      </c>
      <c r="I16" s="18">
        <v>1.7467871319089289E-2</v>
      </c>
      <c r="K16" s="18">
        <v>5.1768234876528943E-2</v>
      </c>
      <c r="L16" s="18">
        <v>0.11034930087468341</v>
      </c>
      <c r="N16" s="18">
        <v>9.9186703876695745E-2</v>
      </c>
      <c r="O16" s="18">
        <v>0.1065964674450057</v>
      </c>
      <c r="P16" s="18">
        <v>5.9263189343307827E-2</v>
      </c>
      <c r="Q16" s="18">
        <v>6.656601568853418E-2</v>
      </c>
      <c r="R16" s="18">
        <v>3.1988221595685568E-2</v>
      </c>
      <c r="S16" s="18">
        <v>2.3574384813953859E-2</v>
      </c>
      <c r="T16" s="18">
        <v>0.16279280832363041</v>
      </c>
      <c r="V16" s="18">
        <v>1.0680124321950649E-2</v>
      </c>
      <c r="W16" s="18">
        <v>5.3644560347330068E-2</v>
      </c>
      <c r="X16" s="18">
        <v>7.1980649697825361E-2</v>
      </c>
      <c r="Y16" s="18">
        <v>0.1205256067221301</v>
      </c>
      <c r="Z16" s="18">
        <v>0</v>
      </c>
      <c r="AA16" s="18">
        <v>7.1282264814864521E-2</v>
      </c>
      <c r="AB16" s="18">
        <v>0.19726939510437819</v>
      </c>
      <c r="AC16" s="18">
        <v>0.23857606758359021</v>
      </c>
      <c r="AD16" s="18">
        <v>0.1208029949415144</v>
      </c>
      <c r="AF16" s="18">
        <v>8.0143370428636639E-3</v>
      </c>
      <c r="AG16" s="18">
        <v>3.3491893172991859E-2</v>
      </c>
      <c r="AH16" s="18">
        <v>7.5358554993363497E-2</v>
      </c>
      <c r="AI16" s="18">
        <v>0.1345003136149614</v>
      </c>
      <c r="AJ16" s="18">
        <v>4.1181698654059989E-2</v>
      </c>
      <c r="AK16" s="18">
        <v>0.1086385394936866</v>
      </c>
      <c r="AL16" s="18">
        <v>0.43116644446740271</v>
      </c>
      <c r="AM16" s="18">
        <v>0.199527874205395</v>
      </c>
      <c r="AO16" s="18">
        <v>1.490534286672468E-2</v>
      </c>
      <c r="AP16" s="18">
        <v>5.3460390425409787E-2</v>
      </c>
      <c r="AQ16" s="18">
        <v>5.9069662476845163E-2</v>
      </c>
      <c r="AR16" s="18">
        <v>0.111621321122407</v>
      </c>
      <c r="AS16" s="18">
        <v>4.6124126712081583E-2</v>
      </c>
      <c r="AT16" s="18">
        <v>9.1706369383358202E-2</v>
      </c>
      <c r="AU16" s="18">
        <v>0.23967408602144941</v>
      </c>
      <c r="AV16" s="18">
        <v>0.25288421236369052</v>
      </c>
      <c r="AW16" s="18">
        <v>0.12255646449215341</v>
      </c>
    </row>
    <row r="18" spans="2:2" x14ac:dyDescent="0.35">
      <c r="B18" t="s">
        <v>490</v>
      </c>
    </row>
    <row r="19" spans="2:2" x14ac:dyDescent="0.35">
      <c r="B19" t="s">
        <v>11</v>
      </c>
    </row>
    <row r="21" spans="2:2" x14ac:dyDescent="0.35">
      <c r="B21"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72</v>
      </c>
      <c r="C9" s="18">
        <v>0.1011002434970673</v>
      </c>
      <c r="D9" s="18">
        <v>7.6345867993615618E-2</v>
      </c>
      <c r="E9" s="18">
        <v>0.1346523573408121</v>
      </c>
      <c r="F9" s="18">
        <v>0.118520318162487</v>
      </c>
      <c r="G9" s="18">
        <v>8.8171891416835194E-2</v>
      </c>
      <c r="H9" s="18">
        <v>8.8604008823645372E-2</v>
      </c>
      <c r="I9" s="18">
        <v>9.2631431010839926E-2</v>
      </c>
      <c r="K9" s="18">
        <v>0.1252525735801942</v>
      </c>
      <c r="L9" s="18">
        <v>7.8961220278791086E-2</v>
      </c>
      <c r="N9" s="18">
        <v>8.2076666396545248E-2</v>
      </c>
      <c r="O9" s="18">
        <v>7.3196030924025393E-2</v>
      </c>
      <c r="P9" s="18">
        <v>5.4541574811164791E-2</v>
      </c>
      <c r="Q9" s="18">
        <v>0.13385609101260451</v>
      </c>
      <c r="R9" s="18">
        <v>0.17418932327532019</v>
      </c>
      <c r="S9" s="18">
        <v>0.2223928795700596</v>
      </c>
      <c r="T9" s="18">
        <v>4.2444970192053899E-2</v>
      </c>
      <c r="V9" s="18">
        <v>3.8810294087303139E-2</v>
      </c>
      <c r="W9" s="18">
        <v>0.20311229737302991</v>
      </c>
      <c r="X9" s="18">
        <v>0.14853211207689929</v>
      </c>
      <c r="Y9" s="18">
        <v>8.3141733253668401E-2</v>
      </c>
      <c r="Z9" s="18">
        <v>3.2811932899582293E-2</v>
      </c>
      <c r="AA9" s="18">
        <v>6.2034286132786852E-2</v>
      </c>
      <c r="AB9" s="18">
        <v>6.9177927542138903E-2</v>
      </c>
      <c r="AC9" s="18">
        <v>0</v>
      </c>
      <c r="AD9" s="18">
        <v>6.9148341937572091E-2</v>
      </c>
      <c r="AF9" s="18">
        <v>4.0318027404657827E-2</v>
      </c>
      <c r="AG9" s="18">
        <v>0.20799539119595331</v>
      </c>
      <c r="AH9" s="18">
        <v>8.3938068476989619E-2</v>
      </c>
      <c r="AI9" s="18">
        <v>4.9400096922766812E-2</v>
      </c>
      <c r="AJ9" s="18">
        <v>3.6298966771184903E-2</v>
      </c>
      <c r="AK9" s="18">
        <v>9.4767758401700833E-2</v>
      </c>
      <c r="AL9" s="18">
        <v>2.1371175675796571E-2</v>
      </c>
      <c r="AM9" s="18">
        <v>5.4574611740589571E-2</v>
      </c>
      <c r="AO9" s="18">
        <v>4.3585942812431562E-2</v>
      </c>
      <c r="AP9" s="18">
        <v>0.24548992257320659</v>
      </c>
      <c r="AQ9" s="18">
        <v>0.1062758180771803</v>
      </c>
      <c r="AR9" s="18">
        <v>9.3188351158515481E-2</v>
      </c>
      <c r="AS9" s="18">
        <v>2.744071216940636E-2</v>
      </c>
      <c r="AT9" s="18">
        <v>0.1002545955552529</v>
      </c>
      <c r="AU9" s="18">
        <v>3.5725037965450547E-2</v>
      </c>
      <c r="AV9" s="18">
        <v>2.16050237024745E-2</v>
      </c>
      <c r="AW9" s="18">
        <v>3.5398051697461047E-2</v>
      </c>
    </row>
    <row r="10" spans="2:51" ht="19" customHeight="1" x14ac:dyDescent="0.35">
      <c r="B10" s="21" t="s">
        <v>73</v>
      </c>
      <c r="C10" s="18">
        <v>0.2263877215666156</v>
      </c>
      <c r="D10" s="18">
        <v>0.30880941683320551</v>
      </c>
      <c r="E10" s="18">
        <v>0.29474860847295892</v>
      </c>
      <c r="F10" s="18">
        <v>0.28575904846078942</v>
      </c>
      <c r="G10" s="18">
        <v>0.22289058879374751</v>
      </c>
      <c r="H10" s="18">
        <v>0.16580535371707369</v>
      </c>
      <c r="I10" s="18">
        <v>0.14222116892265271</v>
      </c>
      <c r="K10" s="18">
        <v>0.25503539769612582</v>
      </c>
      <c r="L10" s="18">
        <v>0.19918266800978379</v>
      </c>
      <c r="N10" s="18">
        <v>0.15001683758845119</v>
      </c>
      <c r="O10" s="18">
        <v>0.1989106602552714</v>
      </c>
      <c r="P10" s="18">
        <v>0.2194048139208879</v>
      </c>
      <c r="Q10" s="18">
        <v>0.30059955611463762</v>
      </c>
      <c r="R10" s="18">
        <v>0.30164909400513901</v>
      </c>
      <c r="S10" s="18">
        <v>0.52416688764296049</v>
      </c>
      <c r="T10" s="18">
        <v>9.7031671287232529E-2</v>
      </c>
      <c r="V10" s="18">
        <v>0.1126271759707565</v>
      </c>
      <c r="W10" s="18">
        <v>0.40053974813349952</v>
      </c>
      <c r="X10" s="18">
        <v>0.27079172650389283</v>
      </c>
      <c r="Y10" s="18">
        <v>0.18891104779661291</v>
      </c>
      <c r="Z10" s="18">
        <v>5.9520266236564458E-2</v>
      </c>
      <c r="AA10" s="18">
        <v>0.15751810688501761</v>
      </c>
      <c r="AB10" s="18">
        <v>0.19074338935975729</v>
      </c>
      <c r="AC10" s="18">
        <v>0.16427963668202231</v>
      </c>
      <c r="AD10" s="18">
        <v>0.13127755520907389</v>
      </c>
      <c r="AF10" s="18">
        <v>9.1872565083010602E-2</v>
      </c>
      <c r="AG10" s="18">
        <v>0.39340451142786498</v>
      </c>
      <c r="AH10" s="18">
        <v>0.27909311469202708</v>
      </c>
      <c r="AI10" s="18">
        <v>0.283975802354477</v>
      </c>
      <c r="AJ10" s="18">
        <v>9.3501812651186983E-2</v>
      </c>
      <c r="AK10" s="18">
        <v>0.1212929483557194</v>
      </c>
      <c r="AL10" s="18">
        <v>7.2384210904939697E-2</v>
      </c>
      <c r="AM10" s="18">
        <v>0.1581001081316416</v>
      </c>
      <c r="AO10" s="18">
        <v>9.8383749899672385E-2</v>
      </c>
      <c r="AP10" s="18">
        <v>0.48021387810428579</v>
      </c>
      <c r="AQ10" s="18">
        <v>0.19929065362261811</v>
      </c>
      <c r="AR10" s="18">
        <v>0.33726066917280589</v>
      </c>
      <c r="AS10" s="18">
        <v>6.943998891059662E-2</v>
      </c>
      <c r="AT10" s="18">
        <v>0.1324326616175974</v>
      </c>
      <c r="AU10" s="18">
        <v>0.1058935782402366</v>
      </c>
      <c r="AV10" s="18">
        <v>0.1045862608147177</v>
      </c>
      <c r="AW10" s="18">
        <v>0.13782975445408929</v>
      </c>
    </row>
    <row r="11" spans="2:51" ht="32.15" customHeight="1" x14ac:dyDescent="0.35">
      <c r="B11" s="21" t="s">
        <v>74</v>
      </c>
      <c r="C11" s="18">
        <v>0.29446283381554428</v>
      </c>
      <c r="D11" s="18">
        <v>0.36165207513270903</v>
      </c>
      <c r="E11" s="18">
        <v>0.32537483331613748</v>
      </c>
      <c r="F11" s="18">
        <v>0.29098273289423598</v>
      </c>
      <c r="G11" s="18">
        <v>0.29896861714483408</v>
      </c>
      <c r="H11" s="18">
        <v>0.29336039790620372</v>
      </c>
      <c r="I11" s="18">
        <v>0.24297940061073439</v>
      </c>
      <c r="K11" s="18">
        <v>0.27836158973774688</v>
      </c>
      <c r="L11" s="18">
        <v>0.3091715131330145</v>
      </c>
      <c r="N11" s="18">
        <v>0.29766842916491421</v>
      </c>
      <c r="O11" s="18">
        <v>0.34237189126448031</v>
      </c>
      <c r="P11" s="18">
        <v>0.28556647522706868</v>
      </c>
      <c r="Q11" s="18">
        <v>0.27568013179310402</v>
      </c>
      <c r="R11" s="18">
        <v>0.2634178006166103</v>
      </c>
      <c r="S11" s="18">
        <v>8.2357584851997609E-2</v>
      </c>
      <c r="T11" s="18">
        <v>0.32573266788554872</v>
      </c>
      <c r="V11" s="18">
        <v>0.26067443787361583</v>
      </c>
      <c r="W11" s="18">
        <v>0.28009427672564557</v>
      </c>
      <c r="X11" s="18">
        <v>0.32143222443489788</v>
      </c>
      <c r="Y11" s="18">
        <v>0.46622462543677512</v>
      </c>
      <c r="Z11" s="18">
        <v>0.21350597362841861</v>
      </c>
      <c r="AA11" s="18">
        <v>0.52939541937335366</v>
      </c>
      <c r="AB11" s="18">
        <v>0.33775955688903159</v>
      </c>
      <c r="AC11" s="18">
        <v>0.27872951059536571</v>
      </c>
      <c r="AD11" s="18">
        <v>0.17624816059723569</v>
      </c>
      <c r="AF11" s="18">
        <v>0.2390557762466046</v>
      </c>
      <c r="AG11" s="18">
        <v>0.28180356177386739</v>
      </c>
      <c r="AH11" s="18">
        <v>0.41695888189612529</v>
      </c>
      <c r="AI11" s="18">
        <v>0.35665112322496051</v>
      </c>
      <c r="AJ11" s="18">
        <v>0.2304664914088532</v>
      </c>
      <c r="AK11" s="18">
        <v>0.47541360711165909</v>
      </c>
      <c r="AL11" s="18">
        <v>0.26990263548939319</v>
      </c>
      <c r="AM11" s="18">
        <v>0.33357285563304012</v>
      </c>
      <c r="AO11" s="18">
        <v>0.27901268881333807</v>
      </c>
      <c r="AP11" s="18">
        <v>0.2331443726595227</v>
      </c>
      <c r="AQ11" s="18">
        <v>0.4661896630149569</v>
      </c>
      <c r="AR11" s="18">
        <v>0.37629876370674559</v>
      </c>
      <c r="AS11" s="18">
        <v>0.24532850942346829</v>
      </c>
      <c r="AT11" s="18">
        <v>0.55635093855916118</v>
      </c>
      <c r="AU11" s="18">
        <v>0.32271016020420212</v>
      </c>
      <c r="AV11" s="18">
        <v>0.36430541385770349</v>
      </c>
      <c r="AW11" s="18">
        <v>0.25062082220137172</v>
      </c>
    </row>
    <row r="12" spans="2:51" ht="19" customHeight="1" x14ac:dyDescent="0.35">
      <c r="B12" s="21" t="s">
        <v>75</v>
      </c>
      <c r="C12" s="18">
        <v>0.1538238170197184</v>
      </c>
      <c r="D12" s="18">
        <v>0.1174846418533106</v>
      </c>
      <c r="E12" s="18">
        <v>0.1007177742159293</v>
      </c>
      <c r="F12" s="18">
        <v>0.12953023924217719</v>
      </c>
      <c r="G12" s="18">
        <v>0.15679674659862619</v>
      </c>
      <c r="H12" s="18">
        <v>0.16812514732024569</v>
      </c>
      <c r="I12" s="18">
        <v>0.2134190583681051</v>
      </c>
      <c r="K12" s="18">
        <v>0.13434140609449691</v>
      </c>
      <c r="L12" s="18">
        <v>0.17292892685882769</v>
      </c>
      <c r="N12" s="18">
        <v>0.17740372767427509</v>
      </c>
      <c r="O12" s="18">
        <v>0.15157656601403691</v>
      </c>
      <c r="P12" s="18">
        <v>0.18798346922081591</v>
      </c>
      <c r="Q12" s="18">
        <v>0.13507707719079329</v>
      </c>
      <c r="R12" s="18">
        <v>0.11335946020402481</v>
      </c>
      <c r="S12" s="18">
        <v>2.3646657943359791E-2</v>
      </c>
      <c r="T12" s="18">
        <v>0.21394268317703069</v>
      </c>
      <c r="V12" s="18">
        <v>0.25230836778683169</v>
      </c>
      <c r="W12" s="18">
        <v>5.6106519395955561E-2</v>
      </c>
      <c r="X12" s="18">
        <v>0.1184238472785708</v>
      </c>
      <c r="Y12" s="18">
        <v>0.16167638316286109</v>
      </c>
      <c r="Z12" s="18">
        <v>0.20717044616238081</v>
      </c>
      <c r="AA12" s="18">
        <v>0.15690400362079349</v>
      </c>
      <c r="AB12" s="18">
        <v>0.1340208243853038</v>
      </c>
      <c r="AC12" s="18">
        <v>0.1253240516701985</v>
      </c>
      <c r="AD12" s="18">
        <v>0.2669182413885347</v>
      </c>
      <c r="AF12" s="18">
        <v>0.28134609956161871</v>
      </c>
      <c r="AG12" s="18">
        <v>5.8260491686476318E-2</v>
      </c>
      <c r="AH12" s="18">
        <v>0.11339330207354779</v>
      </c>
      <c r="AI12" s="18">
        <v>0.16165721664962979</v>
      </c>
      <c r="AJ12" s="18">
        <v>0.2474901795099328</v>
      </c>
      <c r="AK12" s="18">
        <v>0.16186580199764061</v>
      </c>
      <c r="AL12" s="18">
        <v>8.1161298852198277E-2</v>
      </c>
      <c r="AM12" s="18">
        <v>0.15119927333576641</v>
      </c>
      <c r="AO12" s="18">
        <v>0.27650594539397738</v>
      </c>
      <c r="AP12" s="18">
        <v>2.6465758045593719E-2</v>
      </c>
      <c r="AQ12" s="18">
        <v>0.13047527976780321</v>
      </c>
      <c r="AR12" s="18">
        <v>0.106693082577086</v>
      </c>
      <c r="AS12" s="18">
        <v>0.25752452686833649</v>
      </c>
      <c r="AT12" s="18">
        <v>0.1097706933518818</v>
      </c>
      <c r="AU12" s="18">
        <v>0.12847558451096169</v>
      </c>
      <c r="AV12" s="18">
        <v>0.15936825386002221</v>
      </c>
      <c r="AW12" s="18">
        <v>0.15445191575712039</v>
      </c>
    </row>
    <row r="13" spans="2:51" ht="19" customHeight="1" x14ac:dyDescent="0.35">
      <c r="B13" s="21" t="s">
        <v>76</v>
      </c>
      <c r="C13" s="18">
        <v>0.17364653993414139</v>
      </c>
      <c r="D13" s="18">
        <v>7.1773648825143796E-2</v>
      </c>
      <c r="E13" s="18">
        <v>7.8923974819759865E-2</v>
      </c>
      <c r="F13" s="18">
        <v>0.1021321373374635</v>
      </c>
      <c r="G13" s="18">
        <v>0.1936764362748018</v>
      </c>
      <c r="H13" s="18">
        <v>0.24592588858234279</v>
      </c>
      <c r="I13" s="18">
        <v>0.27521705352852099</v>
      </c>
      <c r="K13" s="18">
        <v>0.181589737641627</v>
      </c>
      <c r="L13" s="18">
        <v>0.16710912307665249</v>
      </c>
      <c r="N13" s="18">
        <v>0.23501375953685899</v>
      </c>
      <c r="O13" s="18">
        <v>0.16843864157047461</v>
      </c>
      <c r="P13" s="18">
        <v>0.2180664327413786</v>
      </c>
      <c r="Q13" s="18">
        <v>0.13067703535191891</v>
      </c>
      <c r="R13" s="18">
        <v>0.1133176232013878</v>
      </c>
      <c r="S13" s="18">
        <v>6.5807092790320154E-2</v>
      </c>
      <c r="T13" s="18">
        <v>0.1541245963348952</v>
      </c>
      <c r="V13" s="18">
        <v>0.31999106705597902</v>
      </c>
      <c r="W13" s="18">
        <v>3.7566982595491578E-2</v>
      </c>
      <c r="X13" s="18">
        <v>7.9547791972546508E-2</v>
      </c>
      <c r="Y13" s="18">
        <v>7.4570716705987333E-2</v>
      </c>
      <c r="Z13" s="18">
        <v>0.46623943188037431</v>
      </c>
      <c r="AA13" s="18">
        <v>6.563241742927009E-2</v>
      </c>
      <c r="AB13" s="18">
        <v>0.1482409464385436</v>
      </c>
      <c r="AC13" s="18">
        <v>0.18346378765748189</v>
      </c>
      <c r="AD13" s="18">
        <v>0.32496678714293248</v>
      </c>
      <c r="AF13" s="18">
        <v>0.3264175682894313</v>
      </c>
      <c r="AG13" s="18">
        <v>4.5726415079302522E-2</v>
      </c>
      <c r="AH13" s="18">
        <v>8.5439592921801408E-2</v>
      </c>
      <c r="AI13" s="18">
        <v>6.5358520016876587E-2</v>
      </c>
      <c r="AJ13" s="18">
        <v>0.37910169110853947</v>
      </c>
      <c r="AK13" s="18">
        <v>0.11776614482298089</v>
      </c>
      <c r="AL13" s="18">
        <v>0.19386699311232281</v>
      </c>
      <c r="AM13" s="18">
        <v>0.1718678208298709</v>
      </c>
      <c r="AO13" s="18">
        <v>0.28446367621216628</v>
      </c>
      <c r="AP13" s="18">
        <v>6.6252732154348862E-3</v>
      </c>
      <c r="AQ13" s="18">
        <v>6.4623369979673995E-2</v>
      </c>
      <c r="AR13" s="18">
        <v>4.320770310155525E-2</v>
      </c>
      <c r="AS13" s="18">
        <v>0.37472623256420518</v>
      </c>
      <c r="AT13" s="18">
        <v>6.5581148660446481E-2</v>
      </c>
      <c r="AU13" s="18">
        <v>0.17424982732161959</v>
      </c>
      <c r="AV13" s="18">
        <v>0.1225504095877724</v>
      </c>
      <c r="AW13" s="18">
        <v>0.40754730062969913</v>
      </c>
    </row>
    <row r="14" spans="2:51" ht="19" customHeight="1" x14ac:dyDescent="0.35">
      <c r="B14" s="21" t="s">
        <v>68</v>
      </c>
      <c r="C14" s="18">
        <v>5.0578844166912967E-2</v>
      </c>
      <c r="D14" s="18">
        <v>6.3934349362015336E-2</v>
      </c>
      <c r="E14" s="18">
        <v>6.5582451834402228E-2</v>
      </c>
      <c r="F14" s="18">
        <v>7.3075523902846759E-2</v>
      </c>
      <c r="G14" s="18">
        <v>3.9495719771155187E-2</v>
      </c>
      <c r="H14" s="18">
        <v>3.8179203650488491E-2</v>
      </c>
      <c r="I14" s="18">
        <v>3.3531887559146878E-2</v>
      </c>
      <c r="K14" s="18">
        <v>2.5419295249809151E-2</v>
      </c>
      <c r="L14" s="18">
        <v>7.2646548642930492E-2</v>
      </c>
      <c r="N14" s="18">
        <v>5.7820579638955157E-2</v>
      </c>
      <c r="O14" s="18">
        <v>6.5506209971711304E-2</v>
      </c>
      <c r="P14" s="18">
        <v>3.4437234078683973E-2</v>
      </c>
      <c r="Q14" s="18">
        <v>2.4110108536941632E-2</v>
      </c>
      <c r="R14" s="18">
        <v>3.406669869751798E-2</v>
      </c>
      <c r="S14" s="18">
        <v>8.1628897201302245E-2</v>
      </c>
      <c r="T14" s="18">
        <v>0.16672341112323899</v>
      </c>
      <c r="V14" s="18">
        <v>1.558865722551364E-2</v>
      </c>
      <c r="W14" s="18">
        <v>2.258017577637788E-2</v>
      </c>
      <c r="X14" s="18">
        <v>6.1272297733192593E-2</v>
      </c>
      <c r="Y14" s="18">
        <v>2.5475493644095321E-2</v>
      </c>
      <c r="Z14" s="18">
        <v>2.0751949192679631E-2</v>
      </c>
      <c r="AA14" s="18">
        <v>2.8515766558778442E-2</v>
      </c>
      <c r="AB14" s="18">
        <v>0.120057355385225</v>
      </c>
      <c r="AC14" s="18">
        <v>0.2482030133949312</v>
      </c>
      <c r="AD14" s="18">
        <v>3.1440913724650972E-2</v>
      </c>
      <c r="AF14" s="18">
        <v>2.098996341467705E-2</v>
      </c>
      <c r="AG14" s="18">
        <v>1.280962883653557E-2</v>
      </c>
      <c r="AH14" s="18">
        <v>2.1177039939508639E-2</v>
      </c>
      <c r="AI14" s="18">
        <v>8.295724083128922E-2</v>
      </c>
      <c r="AJ14" s="18">
        <v>1.3140858550302739E-2</v>
      </c>
      <c r="AK14" s="18">
        <v>2.889373931029909E-2</v>
      </c>
      <c r="AL14" s="18">
        <v>0.36131368596534952</v>
      </c>
      <c r="AM14" s="18">
        <v>0.13068533032909149</v>
      </c>
      <c r="AO14" s="18">
        <v>1.8047996868414282E-2</v>
      </c>
      <c r="AP14" s="18">
        <v>8.0607954019562521E-3</v>
      </c>
      <c r="AQ14" s="18">
        <v>3.3145215537767371E-2</v>
      </c>
      <c r="AR14" s="18">
        <v>4.3351430283291852E-2</v>
      </c>
      <c r="AS14" s="18">
        <v>2.554003006398713E-2</v>
      </c>
      <c r="AT14" s="18">
        <v>3.5609962255660439E-2</v>
      </c>
      <c r="AU14" s="18">
        <v>0.23294581175752949</v>
      </c>
      <c r="AV14" s="18">
        <v>0.2275846381773097</v>
      </c>
      <c r="AW14" s="18">
        <v>1.4152155260258269E-2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G16"/>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9" t="s">
        <v>491</v>
      </c>
    </row>
    <row r="6" spans="2:7" ht="50.15" customHeight="1" x14ac:dyDescent="0.35">
      <c r="C6" s="20" t="s">
        <v>449</v>
      </c>
      <c r="D6" s="20" t="s">
        <v>450</v>
      </c>
      <c r="E6" s="20" t="s">
        <v>49</v>
      </c>
      <c r="F6" s="20" t="s">
        <v>492</v>
      </c>
      <c r="G6" s="20" t="s">
        <v>453</v>
      </c>
    </row>
    <row r="7" spans="2:7" ht="43.5" x14ac:dyDescent="0.35">
      <c r="B7" s="21" t="s">
        <v>78</v>
      </c>
      <c r="C7" s="18">
        <v>0.53147435974936841</v>
      </c>
      <c r="D7" s="18">
        <v>0.37554479668239232</v>
      </c>
      <c r="E7" s="18">
        <v>0.13464896441558871</v>
      </c>
      <c r="F7" s="18">
        <v>0.1243608500823547</v>
      </c>
      <c r="G7" s="18">
        <v>0.46955651732965292</v>
      </c>
    </row>
    <row r="8" spans="2:7" ht="43.5" x14ac:dyDescent="0.35">
      <c r="B8" s="21" t="s">
        <v>79</v>
      </c>
      <c r="C8" s="18">
        <v>0.30868267438107122</v>
      </c>
      <c r="D8" s="18">
        <v>0.42781581074926328</v>
      </c>
      <c r="E8" s="18">
        <v>0.72171286280173408</v>
      </c>
      <c r="F8" s="18">
        <v>0.70279911623496205</v>
      </c>
      <c r="G8" s="18">
        <v>0.34883742890409308</v>
      </c>
    </row>
    <row r="9" spans="2:7" x14ac:dyDescent="0.35">
      <c r="B9" s="21" t="s">
        <v>80</v>
      </c>
      <c r="C9" s="18">
        <v>0.15984296586956051</v>
      </c>
      <c r="D9" s="18">
        <v>0.19663939256834451</v>
      </c>
      <c r="E9" s="18">
        <v>0.14363817278267729</v>
      </c>
      <c r="F9" s="18">
        <v>0.1728400336826833</v>
      </c>
      <c r="G9" s="18">
        <v>0.18160605376625399</v>
      </c>
    </row>
    <row r="12" spans="2:7" x14ac:dyDescent="0.35">
      <c r="B12" t="s">
        <v>490</v>
      </c>
    </row>
    <row r="13" spans="2:7" x14ac:dyDescent="0.35">
      <c r="B13" t="s">
        <v>11</v>
      </c>
    </row>
    <row r="16" spans="2:7" x14ac:dyDescent="0.35">
      <c r="B16" t="str">
        <f>HYPERLINK("#Contents!A1", "Return to Contents")</f>
        <v>Return to Contents</v>
      </c>
    </row>
  </sheetData>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77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78</v>
      </c>
      <c r="C9" s="18">
        <v>0.53147435974936841</v>
      </c>
      <c r="D9" s="18">
        <v>0.58785093983975589</v>
      </c>
      <c r="E9" s="18">
        <v>0.57892857575312984</v>
      </c>
      <c r="F9" s="18">
        <v>0.56027657725816526</v>
      </c>
      <c r="G9" s="18">
        <v>0.50263185404185273</v>
      </c>
      <c r="H9" s="18">
        <v>0.50942493253557664</v>
      </c>
      <c r="I9" s="18">
        <v>0.4858037107604854</v>
      </c>
      <c r="K9" s="18">
        <v>0.58241513703375536</v>
      </c>
      <c r="L9" s="18">
        <v>0.48399723332398298</v>
      </c>
      <c r="N9" s="18">
        <v>0.42987808987787962</v>
      </c>
      <c r="O9" s="18">
        <v>0.51726090227697286</v>
      </c>
      <c r="P9" s="18">
        <v>0.44109121288478259</v>
      </c>
      <c r="Q9" s="18">
        <v>0.62235850728450692</v>
      </c>
      <c r="R9" s="18">
        <v>0.70544936781686152</v>
      </c>
      <c r="S9" s="18">
        <v>0.78078447924233541</v>
      </c>
      <c r="T9" s="18">
        <v>0.35381677324416277</v>
      </c>
      <c r="V9" s="18">
        <v>0.41348288117461218</v>
      </c>
      <c r="W9" s="18">
        <v>0.77482507903366682</v>
      </c>
      <c r="X9" s="18">
        <v>0.63561233783823645</v>
      </c>
      <c r="Y9" s="18">
        <v>0.51901082031692491</v>
      </c>
      <c r="Z9" s="18">
        <v>0.22881906136298469</v>
      </c>
      <c r="AA9" s="18">
        <v>0.51024889896396808</v>
      </c>
      <c r="AB9" s="18">
        <v>0.43450549652225712</v>
      </c>
      <c r="AC9" s="18">
        <v>0.34840338314958119</v>
      </c>
      <c r="AD9" s="18">
        <v>0.32558992673214721</v>
      </c>
      <c r="AF9" s="18">
        <v>0.41569414166977442</v>
      </c>
      <c r="AG9" s="18">
        <v>0.78463538534014121</v>
      </c>
      <c r="AH9" s="18">
        <v>0.60765623308164463</v>
      </c>
      <c r="AI9" s="18">
        <v>0.56472562014502781</v>
      </c>
      <c r="AJ9" s="18">
        <v>0.27065649027573208</v>
      </c>
      <c r="AK9" s="18">
        <v>0.43879930631250258</v>
      </c>
      <c r="AL9" s="18">
        <v>0.27127274384714339</v>
      </c>
      <c r="AM9" s="18">
        <v>0.40397894645342203</v>
      </c>
      <c r="AO9" s="18">
        <v>0.41582444884428232</v>
      </c>
      <c r="AP9" s="18">
        <v>0.92734087133751308</v>
      </c>
      <c r="AQ9" s="18">
        <v>0.59225334408016816</v>
      </c>
      <c r="AR9" s="18">
        <v>0.61811434750882477</v>
      </c>
      <c r="AS9" s="18">
        <v>0.25931911008097358</v>
      </c>
      <c r="AT9" s="18">
        <v>0.44079977477852972</v>
      </c>
      <c r="AU9" s="18">
        <v>0.25090431634096338</v>
      </c>
      <c r="AV9" s="18">
        <v>0.38101010674636288</v>
      </c>
      <c r="AW9" s="18">
        <v>0.30373315138426982</v>
      </c>
    </row>
    <row r="10" spans="2:51" ht="46" customHeight="1" x14ac:dyDescent="0.35">
      <c r="B10" s="21" t="s">
        <v>79</v>
      </c>
      <c r="C10" s="18">
        <v>0.30868267438107122</v>
      </c>
      <c r="D10" s="18">
        <v>0.23814159725814199</v>
      </c>
      <c r="E10" s="18">
        <v>0.2476859315500492</v>
      </c>
      <c r="F10" s="18">
        <v>0.26350926798332358</v>
      </c>
      <c r="G10" s="18">
        <v>0.33464653311236758</v>
      </c>
      <c r="H10" s="18">
        <v>0.34354616130584709</v>
      </c>
      <c r="I10" s="18">
        <v>0.37511325608135371</v>
      </c>
      <c r="K10" s="18">
        <v>0.30707829009633042</v>
      </c>
      <c r="L10" s="18">
        <v>0.3108892094879071</v>
      </c>
      <c r="N10" s="18">
        <v>0.39518545269748351</v>
      </c>
      <c r="O10" s="18">
        <v>0.30919171473391249</v>
      </c>
      <c r="P10" s="18">
        <v>0.42260611342718962</v>
      </c>
      <c r="Q10" s="18">
        <v>0.24230167898762139</v>
      </c>
      <c r="R10" s="18">
        <v>0.19977676312996759</v>
      </c>
      <c r="S10" s="18">
        <v>7.6870289662985522E-2</v>
      </c>
      <c r="T10" s="18">
        <v>0.23650369706331459</v>
      </c>
      <c r="V10" s="18">
        <v>0.48571901628015401</v>
      </c>
      <c r="W10" s="18">
        <v>0.1346003926764478</v>
      </c>
      <c r="X10" s="18">
        <v>0.2012564483288127</v>
      </c>
      <c r="Y10" s="18">
        <v>0.233730713693384</v>
      </c>
      <c r="Z10" s="18">
        <v>0.64243571962748514</v>
      </c>
      <c r="AA10" s="18">
        <v>0.25526818506714383</v>
      </c>
      <c r="AB10" s="18">
        <v>0.28299917448154799</v>
      </c>
      <c r="AC10" s="18">
        <v>0.2539007952756086</v>
      </c>
      <c r="AD10" s="18">
        <v>0.50429732557186491</v>
      </c>
      <c r="AF10" s="18">
        <v>0.47441714237635918</v>
      </c>
      <c r="AG10" s="18">
        <v>0.14237174480941009</v>
      </c>
      <c r="AH10" s="18">
        <v>0.2259940604783959</v>
      </c>
      <c r="AI10" s="18">
        <v>0.2385167877914961</v>
      </c>
      <c r="AJ10" s="18">
        <v>0.63090713564803524</v>
      </c>
      <c r="AK10" s="18">
        <v>0.30277882124090638</v>
      </c>
      <c r="AL10" s="18">
        <v>0.12379204889531931</v>
      </c>
      <c r="AM10" s="18">
        <v>0.2829648074471029</v>
      </c>
      <c r="AO10" s="18">
        <v>0.45357303496228091</v>
      </c>
      <c r="AP10" s="18">
        <v>2.79164840440299E-2</v>
      </c>
      <c r="AQ10" s="18">
        <v>0.24403763717708071</v>
      </c>
      <c r="AR10" s="18">
        <v>0.21742100862206951</v>
      </c>
      <c r="AS10" s="18">
        <v>0.62027291110509497</v>
      </c>
      <c r="AT10" s="18">
        <v>0.32829212547718428</v>
      </c>
      <c r="AU10" s="18">
        <v>0.25140453799069112</v>
      </c>
      <c r="AV10" s="18">
        <v>0.19884360477573201</v>
      </c>
      <c r="AW10" s="18">
        <v>0.54033950945849563</v>
      </c>
    </row>
    <row r="11" spans="2:51" ht="19" customHeight="1" x14ac:dyDescent="0.35">
      <c r="B11" s="21" t="s">
        <v>80</v>
      </c>
      <c r="C11" s="18">
        <v>0.15984296586956051</v>
      </c>
      <c r="D11" s="18">
        <v>0.17400746290210201</v>
      </c>
      <c r="E11" s="18">
        <v>0.17338549269682091</v>
      </c>
      <c r="F11" s="18">
        <v>0.17621415475851099</v>
      </c>
      <c r="G11" s="18">
        <v>0.16272161284577991</v>
      </c>
      <c r="H11" s="18">
        <v>0.147028906158576</v>
      </c>
      <c r="I11" s="18">
        <v>0.13908303315816081</v>
      </c>
      <c r="K11" s="18">
        <v>0.11050657286991419</v>
      </c>
      <c r="L11" s="18">
        <v>0.20511355718810989</v>
      </c>
      <c r="N11" s="18">
        <v>0.17493645742463679</v>
      </c>
      <c r="O11" s="18">
        <v>0.17354738298911451</v>
      </c>
      <c r="P11" s="18">
        <v>0.13630267368802779</v>
      </c>
      <c r="Q11" s="18">
        <v>0.1353398137278716</v>
      </c>
      <c r="R11" s="18">
        <v>9.477386905317095E-2</v>
      </c>
      <c r="S11" s="18">
        <v>0.142345231094679</v>
      </c>
      <c r="T11" s="18">
        <v>0.40967952969252269</v>
      </c>
      <c r="V11" s="18">
        <v>0.10079810254523359</v>
      </c>
      <c r="W11" s="18">
        <v>9.057452828988545E-2</v>
      </c>
      <c r="X11" s="18">
        <v>0.16313121383295101</v>
      </c>
      <c r="Y11" s="18">
        <v>0.24725846598969109</v>
      </c>
      <c r="Z11" s="18">
        <v>0.1287452190095302</v>
      </c>
      <c r="AA11" s="18">
        <v>0.23448291596888821</v>
      </c>
      <c r="AB11" s="18">
        <v>0.28249532899619489</v>
      </c>
      <c r="AC11" s="18">
        <v>0.39769582157480982</v>
      </c>
      <c r="AD11" s="18">
        <v>0.17011274769598789</v>
      </c>
      <c r="AF11" s="18">
        <v>0.1098887159538664</v>
      </c>
      <c r="AG11" s="18">
        <v>7.2992869850448755E-2</v>
      </c>
      <c r="AH11" s="18">
        <v>0.1663497064399595</v>
      </c>
      <c r="AI11" s="18">
        <v>0.19675759206347601</v>
      </c>
      <c r="AJ11" s="18">
        <v>9.8436374076232583E-2</v>
      </c>
      <c r="AK11" s="18">
        <v>0.25842187244659109</v>
      </c>
      <c r="AL11" s="18">
        <v>0.60493520725753713</v>
      </c>
      <c r="AM11" s="18">
        <v>0.31305624609947508</v>
      </c>
      <c r="AO11" s="18">
        <v>0.13060251619343691</v>
      </c>
      <c r="AP11" s="18">
        <v>4.4742644618457228E-2</v>
      </c>
      <c r="AQ11" s="18">
        <v>0.16370901874275101</v>
      </c>
      <c r="AR11" s="18">
        <v>0.16446464386910581</v>
      </c>
      <c r="AS11" s="18">
        <v>0.12040797881393139</v>
      </c>
      <c r="AT11" s="18">
        <v>0.23090809974428611</v>
      </c>
      <c r="AU11" s="18">
        <v>0.49769114566834549</v>
      </c>
      <c r="AV11" s="18">
        <v>0.42014628847790508</v>
      </c>
      <c r="AW11" s="18">
        <v>0.15592733915723431</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78</v>
      </c>
      <c r="C9" s="18">
        <v>0.37554479668239232</v>
      </c>
      <c r="D9" s="18">
        <v>0.3736207688724722</v>
      </c>
      <c r="E9" s="18">
        <v>0.41003084036140131</v>
      </c>
      <c r="F9" s="18">
        <v>0.39352901321308043</v>
      </c>
      <c r="G9" s="18">
        <v>0.33216591408607771</v>
      </c>
      <c r="H9" s="18">
        <v>0.31344511546488329</v>
      </c>
      <c r="I9" s="18">
        <v>0.40922468961417302</v>
      </c>
      <c r="K9" s="18">
        <v>0.39163598728061338</v>
      </c>
      <c r="L9" s="18">
        <v>0.36173161983734248</v>
      </c>
      <c r="N9" s="18">
        <v>0.3291809709858633</v>
      </c>
      <c r="O9" s="18">
        <v>0.34477799090240763</v>
      </c>
      <c r="P9" s="18">
        <v>0.3961431651004319</v>
      </c>
      <c r="Q9" s="18">
        <v>0.42932775347497898</v>
      </c>
      <c r="R9" s="18">
        <v>0.43283465591295051</v>
      </c>
      <c r="S9" s="18">
        <v>0.56880134357053502</v>
      </c>
      <c r="T9" s="18">
        <v>0.21114611385937571</v>
      </c>
      <c r="V9" s="18">
        <v>0.56814898307624384</v>
      </c>
      <c r="W9" s="18">
        <v>0.32842929461406301</v>
      </c>
      <c r="X9" s="18">
        <v>0.35492587912741069</v>
      </c>
      <c r="Y9" s="18">
        <v>0.34743237916640091</v>
      </c>
      <c r="Z9" s="18">
        <v>0.2375599369939434</v>
      </c>
      <c r="AA9" s="18">
        <v>0.27732383992577347</v>
      </c>
      <c r="AB9" s="18">
        <v>0.25238222717073311</v>
      </c>
      <c r="AC9" s="18">
        <v>0.1565795670805642</v>
      </c>
      <c r="AD9" s="18">
        <v>0.29300060877589579</v>
      </c>
      <c r="AF9" s="18">
        <v>0.68828752445594454</v>
      </c>
      <c r="AG9" s="18">
        <v>0.33756637633998082</v>
      </c>
      <c r="AH9" s="18">
        <v>0.37896587466258702</v>
      </c>
      <c r="AI9" s="18">
        <v>0.312054628759937</v>
      </c>
      <c r="AJ9" s="18">
        <v>0.3231744968265387</v>
      </c>
      <c r="AK9" s="18">
        <v>0.25663146108936341</v>
      </c>
      <c r="AL9" s="18">
        <v>0.12511561566893831</v>
      </c>
      <c r="AM9" s="18">
        <v>0.25785860976812208</v>
      </c>
      <c r="AO9" s="18">
        <v>0.82430160347888359</v>
      </c>
      <c r="AP9" s="18">
        <v>0.30879987643645218</v>
      </c>
      <c r="AQ9" s="18">
        <v>0.35584683781661641</v>
      </c>
      <c r="AR9" s="18">
        <v>0.27657125890658713</v>
      </c>
      <c r="AS9" s="18">
        <v>0.29534090027280341</v>
      </c>
      <c r="AT9" s="18">
        <v>0.21559887256779989</v>
      </c>
      <c r="AU9" s="18">
        <v>0.13321602700664889</v>
      </c>
      <c r="AV9" s="18">
        <v>0.30240119784119812</v>
      </c>
      <c r="AW9" s="18">
        <v>0.36800215831500022</v>
      </c>
    </row>
    <row r="10" spans="2:51" ht="46" customHeight="1" x14ac:dyDescent="0.35">
      <c r="B10" s="21" t="s">
        <v>79</v>
      </c>
      <c r="C10" s="18">
        <v>0.42781581074926328</v>
      </c>
      <c r="D10" s="18">
        <v>0.39515504745673508</v>
      </c>
      <c r="E10" s="18">
        <v>0.36388648293865961</v>
      </c>
      <c r="F10" s="18">
        <v>0.3883879329937357</v>
      </c>
      <c r="G10" s="18">
        <v>0.47735537785539289</v>
      </c>
      <c r="H10" s="18">
        <v>0.49043722522542621</v>
      </c>
      <c r="I10" s="18">
        <v>0.4413611058631165</v>
      </c>
      <c r="K10" s="18">
        <v>0.4619181133871379</v>
      </c>
      <c r="L10" s="18">
        <v>0.39622013667903561</v>
      </c>
      <c r="N10" s="18">
        <v>0.44188290097327992</v>
      </c>
      <c r="O10" s="18">
        <v>0.42567118107808111</v>
      </c>
      <c r="P10" s="18">
        <v>0.44630044069171032</v>
      </c>
      <c r="Q10" s="18">
        <v>0.41370165991108271</v>
      </c>
      <c r="R10" s="18">
        <v>0.4352488962918456</v>
      </c>
      <c r="S10" s="18">
        <v>0.26653727982972608</v>
      </c>
      <c r="T10" s="18">
        <v>0.43983888225741291</v>
      </c>
      <c r="V10" s="18">
        <v>0.30356007825017528</v>
      </c>
      <c r="W10" s="18">
        <v>0.53258219701733323</v>
      </c>
      <c r="X10" s="18">
        <v>0.50801643612611758</v>
      </c>
      <c r="Y10" s="18">
        <v>0.40173995809845497</v>
      </c>
      <c r="Z10" s="18">
        <v>0.52162671550366857</v>
      </c>
      <c r="AA10" s="18">
        <v>0.60907945619029991</v>
      </c>
      <c r="AB10" s="18">
        <v>0.40514140623710893</v>
      </c>
      <c r="AC10" s="18">
        <v>0.32512859394222038</v>
      </c>
      <c r="AD10" s="18">
        <v>0.53145605986507494</v>
      </c>
      <c r="AF10" s="18">
        <v>0.1849509205131212</v>
      </c>
      <c r="AG10" s="18">
        <v>0.5369015052512407</v>
      </c>
      <c r="AH10" s="18">
        <v>0.51748253938878275</v>
      </c>
      <c r="AI10" s="18">
        <v>0.46274865310982999</v>
      </c>
      <c r="AJ10" s="18">
        <v>0.51199131760235961</v>
      </c>
      <c r="AK10" s="18">
        <v>0.59625058274136844</v>
      </c>
      <c r="AL10" s="18">
        <v>0.18515698446454359</v>
      </c>
      <c r="AM10" s="18">
        <v>0.3770141045856194</v>
      </c>
      <c r="AO10" s="18">
        <v>8.0021056509745031E-2</v>
      </c>
      <c r="AP10" s="18">
        <v>0.56564275545015863</v>
      </c>
      <c r="AQ10" s="18">
        <v>0.5009474443833648</v>
      </c>
      <c r="AR10" s="18">
        <v>0.51338417028029393</v>
      </c>
      <c r="AS10" s="18">
        <v>0.51972443496290921</v>
      </c>
      <c r="AT10" s="18">
        <v>0.6819181028321859</v>
      </c>
      <c r="AU10" s="18">
        <v>0.3073067884875948</v>
      </c>
      <c r="AV10" s="18">
        <v>0.29989760196089899</v>
      </c>
      <c r="AW10" s="18">
        <v>0.38094872655450979</v>
      </c>
    </row>
    <row r="11" spans="2:51" ht="19" customHeight="1" x14ac:dyDescent="0.35">
      <c r="B11" s="21" t="s">
        <v>80</v>
      </c>
      <c r="C11" s="18">
        <v>0.19663939256834451</v>
      </c>
      <c r="D11" s="18">
        <v>0.23122418367079259</v>
      </c>
      <c r="E11" s="18">
        <v>0.22608267669993901</v>
      </c>
      <c r="F11" s="18">
        <v>0.21808305379318391</v>
      </c>
      <c r="G11" s="18">
        <v>0.19047870805852951</v>
      </c>
      <c r="H11" s="18">
        <v>0.1961176593096903</v>
      </c>
      <c r="I11" s="18">
        <v>0.14941420452271051</v>
      </c>
      <c r="K11" s="18">
        <v>0.14644589933224861</v>
      </c>
      <c r="L11" s="18">
        <v>0.24204824348362181</v>
      </c>
      <c r="N11" s="18">
        <v>0.22893612804085681</v>
      </c>
      <c r="O11" s="18">
        <v>0.22955082801951129</v>
      </c>
      <c r="P11" s="18">
        <v>0.15755639420785769</v>
      </c>
      <c r="Q11" s="18">
        <v>0.1569705866139382</v>
      </c>
      <c r="R11" s="18">
        <v>0.13191644779520401</v>
      </c>
      <c r="S11" s="18">
        <v>0.16466137659973881</v>
      </c>
      <c r="T11" s="18">
        <v>0.34901500388321138</v>
      </c>
      <c r="V11" s="18">
        <v>0.12829093867358071</v>
      </c>
      <c r="W11" s="18">
        <v>0.1389885083686038</v>
      </c>
      <c r="X11" s="18">
        <v>0.13705768474647159</v>
      </c>
      <c r="Y11" s="18">
        <v>0.25082766273514417</v>
      </c>
      <c r="Z11" s="18">
        <v>0.2408133475023882</v>
      </c>
      <c r="AA11" s="18">
        <v>0.1135967038839268</v>
      </c>
      <c r="AB11" s="18">
        <v>0.34247636659215819</v>
      </c>
      <c r="AC11" s="18">
        <v>0.51829183897721498</v>
      </c>
      <c r="AD11" s="18">
        <v>0.1755433313590293</v>
      </c>
      <c r="AF11" s="18">
        <v>0.12676155503093431</v>
      </c>
      <c r="AG11" s="18">
        <v>0.12553211840877859</v>
      </c>
      <c r="AH11" s="18">
        <v>0.1035515859486302</v>
      </c>
      <c r="AI11" s="18">
        <v>0.22519671813023301</v>
      </c>
      <c r="AJ11" s="18">
        <v>0.16483418557110169</v>
      </c>
      <c r="AK11" s="18">
        <v>0.14711795616926829</v>
      </c>
      <c r="AL11" s="18">
        <v>0.6897273998665181</v>
      </c>
      <c r="AM11" s="18">
        <v>0.36512728564625863</v>
      </c>
      <c r="AO11" s="18">
        <v>9.5677340011371445E-2</v>
      </c>
      <c r="AP11" s="18">
        <v>0.1255573681133893</v>
      </c>
      <c r="AQ11" s="18">
        <v>0.14320571780001881</v>
      </c>
      <c r="AR11" s="18">
        <v>0.210044570813119</v>
      </c>
      <c r="AS11" s="18">
        <v>0.1849346647642873</v>
      </c>
      <c r="AT11" s="18">
        <v>0.10248302460001429</v>
      </c>
      <c r="AU11" s="18">
        <v>0.55947718450575645</v>
      </c>
      <c r="AV11" s="18">
        <v>0.39770120019790278</v>
      </c>
      <c r="AW11" s="18">
        <v>0.25104911513048972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78</v>
      </c>
      <c r="C9" s="18">
        <v>0.13464896441558871</v>
      </c>
      <c r="D9" s="18">
        <v>0.35298821928803231</v>
      </c>
      <c r="E9" s="18">
        <v>0.26275533666999051</v>
      </c>
      <c r="F9" s="18">
        <v>0.17777642288613901</v>
      </c>
      <c r="G9" s="18">
        <v>8.1240439122634373E-2</v>
      </c>
      <c r="H9" s="18">
        <v>4.0884027042629313E-2</v>
      </c>
      <c r="I9" s="18">
        <v>1.4073924552130759E-2</v>
      </c>
      <c r="K9" s="18">
        <v>0.13650124520569309</v>
      </c>
      <c r="L9" s="18">
        <v>0.13259084047909989</v>
      </c>
      <c r="N9" s="18">
        <v>8.8347146775770102E-2</v>
      </c>
      <c r="O9" s="18">
        <v>0.1652067405392941</v>
      </c>
      <c r="P9" s="18">
        <v>0.11768022622091261</v>
      </c>
      <c r="Q9" s="18">
        <v>0.15572152358914049</v>
      </c>
      <c r="R9" s="18">
        <v>0.15806661283613399</v>
      </c>
      <c r="S9" s="18">
        <v>0.29072554003953649</v>
      </c>
      <c r="T9" s="18">
        <v>3.7596227269022717E-2</v>
      </c>
      <c r="V9" s="18">
        <v>5.7775838988979367E-2</v>
      </c>
      <c r="W9" s="18">
        <v>0.17592335874431619</v>
      </c>
      <c r="X9" s="18">
        <v>9.1058831667666956E-2</v>
      </c>
      <c r="Y9" s="18">
        <v>0.4377028607576493</v>
      </c>
      <c r="Z9" s="18">
        <v>2.3218611898698008E-2</v>
      </c>
      <c r="AA9" s="18">
        <v>9.9785708932544473E-2</v>
      </c>
      <c r="AB9" s="18">
        <v>0.18194451161162051</v>
      </c>
      <c r="AC9" s="18">
        <v>0.15736992983523929</v>
      </c>
      <c r="AD9" s="18">
        <v>3.2436054303673273E-2</v>
      </c>
      <c r="AF9" s="18">
        <v>5.7458190964645217E-2</v>
      </c>
      <c r="AG9" s="18">
        <v>0.15378663570233059</v>
      </c>
      <c r="AH9" s="18">
        <v>0.10546296847692339</v>
      </c>
      <c r="AI9" s="18">
        <v>0.39152548813450011</v>
      </c>
      <c r="AJ9" s="18">
        <v>7.5552993397726087E-2</v>
      </c>
      <c r="AK9" s="18">
        <v>0.124468031533183</v>
      </c>
      <c r="AL9" s="18">
        <v>0.1305478340408843</v>
      </c>
      <c r="AM9" s="18">
        <v>0.145574865729547</v>
      </c>
      <c r="AO9" s="18">
        <v>6.4858422520980327E-2</v>
      </c>
      <c r="AP9" s="18">
        <v>0.158763684818571</v>
      </c>
      <c r="AQ9" s="18">
        <v>9.0723348492207187E-2</v>
      </c>
      <c r="AR9" s="18">
        <v>0.51467578770110478</v>
      </c>
      <c r="AS9" s="18">
        <v>6.3071133353225478E-2</v>
      </c>
      <c r="AT9" s="18">
        <v>9.5143649438117192E-2</v>
      </c>
      <c r="AU9" s="18">
        <v>6.2274771162369687E-2</v>
      </c>
      <c r="AV9" s="18">
        <v>6.1018545823924339E-2</v>
      </c>
      <c r="AW9" s="18">
        <v>4.535830790153153E-2</v>
      </c>
    </row>
    <row r="10" spans="2:51" ht="46" customHeight="1" x14ac:dyDescent="0.35">
      <c r="B10" s="21" t="s">
        <v>79</v>
      </c>
      <c r="C10" s="18">
        <v>0.72171286280173408</v>
      </c>
      <c r="D10" s="18">
        <v>0.45258100069614082</v>
      </c>
      <c r="E10" s="18">
        <v>0.55390079922252256</v>
      </c>
      <c r="F10" s="18">
        <v>0.63748399082719776</v>
      </c>
      <c r="G10" s="18">
        <v>0.76473252427111682</v>
      </c>
      <c r="H10" s="18">
        <v>0.83929001112802359</v>
      </c>
      <c r="I10" s="18">
        <v>0.9129357349255609</v>
      </c>
      <c r="K10" s="18">
        <v>0.76853553525869778</v>
      </c>
      <c r="L10" s="18">
        <v>0.67913379920939787</v>
      </c>
      <c r="N10" s="18">
        <v>0.74455987435615423</v>
      </c>
      <c r="O10" s="18">
        <v>0.68577748536286764</v>
      </c>
      <c r="P10" s="18">
        <v>0.78372731107978577</v>
      </c>
      <c r="Q10" s="18">
        <v>0.74159395455512367</v>
      </c>
      <c r="R10" s="18">
        <v>0.68764252948998839</v>
      </c>
      <c r="S10" s="18">
        <v>0.54682931904468479</v>
      </c>
      <c r="T10" s="18">
        <v>0.6568619594196824</v>
      </c>
      <c r="V10" s="18">
        <v>0.87590996010858113</v>
      </c>
      <c r="W10" s="18">
        <v>0.70443234433139135</v>
      </c>
      <c r="X10" s="18">
        <v>0.80733395811795605</v>
      </c>
      <c r="Y10" s="18">
        <v>0.42853054004212171</v>
      </c>
      <c r="Z10" s="18">
        <v>0.8748044854493201</v>
      </c>
      <c r="AA10" s="18">
        <v>0.75380586967999874</v>
      </c>
      <c r="AB10" s="18">
        <v>0.55405437183718653</v>
      </c>
      <c r="AC10" s="18">
        <v>0.39140260628726331</v>
      </c>
      <c r="AD10" s="18">
        <v>0.85528991609852911</v>
      </c>
      <c r="AF10" s="18">
        <v>0.85278974206841796</v>
      </c>
      <c r="AG10" s="18">
        <v>0.75322999315495354</v>
      </c>
      <c r="AH10" s="18">
        <v>0.77133716775570116</v>
      </c>
      <c r="AI10" s="18">
        <v>0.49195225938783038</v>
      </c>
      <c r="AJ10" s="18">
        <v>0.83217414515080523</v>
      </c>
      <c r="AK10" s="18">
        <v>0.65971256296669978</v>
      </c>
      <c r="AL10" s="18">
        <v>0.25609159671421861</v>
      </c>
      <c r="AM10" s="18">
        <v>0.59189156730329096</v>
      </c>
      <c r="AO10" s="18">
        <v>0.85091250703582311</v>
      </c>
      <c r="AP10" s="18">
        <v>0.73293419159192008</v>
      </c>
      <c r="AQ10" s="18">
        <v>0.76041290186464583</v>
      </c>
      <c r="AR10" s="18">
        <v>0.34500889794772022</v>
      </c>
      <c r="AS10" s="18">
        <v>0.8510763931755313</v>
      </c>
      <c r="AT10" s="18">
        <v>0.77240871535820543</v>
      </c>
      <c r="AU10" s="18">
        <v>0.53367770173097184</v>
      </c>
      <c r="AV10" s="18">
        <v>0.5849298222339977</v>
      </c>
      <c r="AW10" s="18">
        <v>0.85190177326848571</v>
      </c>
    </row>
    <row r="11" spans="2:51" ht="19" customHeight="1" x14ac:dyDescent="0.35">
      <c r="B11" s="21" t="s">
        <v>80</v>
      </c>
      <c r="C11" s="18">
        <v>0.14363817278267729</v>
      </c>
      <c r="D11" s="18">
        <v>0.1944307800158267</v>
      </c>
      <c r="E11" s="18">
        <v>0.18334386410748679</v>
      </c>
      <c r="F11" s="18">
        <v>0.18473958628666309</v>
      </c>
      <c r="G11" s="18">
        <v>0.15402703660624889</v>
      </c>
      <c r="H11" s="18">
        <v>0.1198259618293471</v>
      </c>
      <c r="I11" s="18">
        <v>7.2990340522308197E-2</v>
      </c>
      <c r="K11" s="18">
        <v>9.4963219535608975E-2</v>
      </c>
      <c r="L11" s="18">
        <v>0.18827536031150219</v>
      </c>
      <c r="N11" s="18">
        <v>0.16709297886807559</v>
      </c>
      <c r="O11" s="18">
        <v>0.14901577409783809</v>
      </c>
      <c r="P11" s="18">
        <v>9.8592462699301511E-2</v>
      </c>
      <c r="Q11" s="18">
        <v>0.10268452185573571</v>
      </c>
      <c r="R11" s="18">
        <v>0.15429085767387779</v>
      </c>
      <c r="S11" s="18">
        <v>0.16244514091577861</v>
      </c>
      <c r="T11" s="18">
        <v>0.30554181331129487</v>
      </c>
      <c r="V11" s="18">
        <v>6.6314200902439294E-2</v>
      </c>
      <c r="W11" s="18">
        <v>0.1196442969242926</v>
      </c>
      <c r="X11" s="18">
        <v>0.10160721021437701</v>
      </c>
      <c r="Y11" s="18">
        <v>0.13376659920022921</v>
      </c>
      <c r="Z11" s="18">
        <v>0.101976902651982</v>
      </c>
      <c r="AA11" s="18">
        <v>0.14640842138745699</v>
      </c>
      <c r="AB11" s="18">
        <v>0.26400111655119318</v>
      </c>
      <c r="AC11" s="18">
        <v>0.45122746387749713</v>
      </c>
      <c r="AD11" s="18">
        <v>0.11227402959779779</v>
      </c>
      <c r="AF11" s="18">
        <v>8.9752066966936828E-2</v>
      </c>
      <c r="AG11" s="18">
        <v>9.2983371142715987E-2</v>
      </c>
      <c r="AH11" s="18">
        <v>0.12319986376737541</v>
      </c>
      <c r="AI11" s="18">
        <v>0.1165222524776697</v>
      </c>
      <c r="AJ11" s="18">
        <v>9.2272861451468693E-2</v>
      </c>
      <c r="AK11" s="18">
        <v>0.2158194055001173</v>
      </c>
      <c r="AL11" s="18">
        <v>0.61336056924489724</v>
      </c>
      <c r="AM11" s="18">
        <v>0.26253356696716201</v>
      </c>
      <c r="AO11" s="18">
        <v>8.4229070443196663E-2</v>
      </c>
      <c r="AP11" s="18">
        <v>0.10830212358950909</v>
      </c>
      <c r="AQ11" s="18">
        <v>0.148863749643147</v>
      </c>
      <c r="AR11" s="18">
        <v>0.140315314351175</v>
      </c>
      <c r="AS11" s="18">
        <v>8.5852473471243224E-2</v>
      </c>
      <c r="AT11" s="18">
        <v>0.1324476352036775</v>
      </c>
      <c r="AU11" s="18">
        <v>0.40404752710665859</v>
      </c>
      <c r="AV11" s="18">
        <v>0.354051631942078</v>
      </c>
      <c r="AW11" s="18">
        <v>0.1027399188299826</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78</v>
      </c>
      <c r="C9" s="18">
        <v>0.1243608500823547</v>
      </c>
      <c r="D9" s="18">
        <v>0.22573452379525091</v>
      </c>
      <c r="E9" s="18">
        <v>0.19319447368587361</v>
      </c>
      <c r="F9" s="18">
        <v>0.13786478477393049</v>
      </c>
      <c r="G9" s="18">
        <v>0.10073135359610939</v>
      </c>
      <c r="H9" s="18">
        <v>9.406603837357666E-2</v>
      </c>
      <c r="I9" s="18">
        <v>5.6636095604139153E-2</v>
      </c>
      <c r="K9" s="18">
        <v>0.12377337483505341</v>
      </c>
      <c r="L9" s="18">
        <v>0.12557108753631499</v>
      </c>
      <c r="N9" s="18">
        <v>0.1046511524474986</v>
      </c>
      <c r="O9" s="18">
        <v>0.1098052957718867</v>
      </c>
      <c r="P9" s="18">
        <v>0.1117514986580532</v>
      </c>
      <c r="Q9" s="18">
        <v>0.13269413932278909</v>
      </c>
      <c r="R9" s="18">
        <v>0.1652647019314811</v>
      </c>
      <c r="S9" s="18">
        <v>0.27279220354901618</v>
      </c>
      <c r="T9" s="18">
        <v>0.14196210724443539</v>
      </c>
      <c r="V9" s="18">
        <v>7.1714568151275554E-2</v>
      </c>
      <c r="W9" s="18">
        <v>0.14255920635719219</v>
      </c>
      <c r="X9" s="18">
        <v>0.32096229448282793</v>
      </c>
      <c r="Y9" s="18">
        <v>0.19497860845559989</v>
      </c>
      <c r="Z9" s="18">
        <v>7.9702962740397301E-2</v>
      </c>
      <c r="AA9" s="18">
        <v>9.3523158268277451E-2</v>
      </c>
      <c r="AB9" s="18">
        <v>0.1239067226425473</v>
      </c>
      <c r="AC9" s="18">
        <v>9.851184488797636E-2</v>
      </c>
      <c r="AD9" s="18">
        <v>0.10677135293939841</v>
      </c>
      <c r="AF9" s="18">
        <v>8.2218292662648185E-2</v>
      </c>
      <c r="AG9" s="18">
        <v>0.13104564109729991</v>
      </c>
      <c r="AH9" s="18">
        <v>0.32044452959716618</v>
      </c>
      <c r="AI9" s="18">
        <v>0.1924685937050758</v>
      </c>
      <c r="AJ9" s="18">
        <v>9.2438463387154071E-2</v>
      </c>
      <c r="AK9" s="18">
        <v>0.1177776800916</v>
      </c>
      <c r="AL9" s="18">
        <v>6.2781216494098874E-2</v>
      </c>
      <c r="AM9" s="18">
        <v>9.9930044953248837E-2</v>
      </c>
      <c r="AO9" s="18">
        <v>8.6831030476949719E-2</v>
      </c>
      <c r="AP9" s="18">
        <v>0.1345100608844704</v>
      </c>
      <c r="AQ9" s="18">
        <v>0.42579021808119849</v>
      </c>
      <c r="AR9" s="18">
        <v>0.1744006094561317</v>
      </c>
      <c r="AS9" s="18">
        <v>7.34582984951659E-2</v>
      </c>
      <c r="AT9" s="18">
        <v>0.1242806470760756</v>
      </c>
      <c r="AU9" s="18">
        <v>7.624571820333445E-2</v>
      </c>
      <c r="AV9" s="18">
        <v>6.5994257640758044E-2</v>
      </c>
      <c r="AW9" s="18">
        <v>4.6414563456310863E-2</v>
      </c>
    </row>
    <row r="10" spans="2:51" ht="46" customHeight="1" x14ac:dyDescent="0.35">
      <c r="B10" s="21" t="s">
        <v>79</v>
      </c>
      <c r="C10" s="18">
        <v>0.70279911623496205</v>
      </c>
      <c r="D10" s="18">
        <v>0.51859310998943731</v>
      </c>
      <c r="E10" s="18">
        <v>0.58875865471261379</v>
      </c>
      <c r="F10" s="18">
        <v>0.62002634309784044</v>
      </c>
      <c r="G10" s="18">
        <v>0.71992813858459548</v>
      </c>
      <c r="H10" s="18">
        <v>0.80032610066249299</v>
      </c>
      <c r="I10" s="18">
        <v>0.84741265885577843</v>
      </c>
      <c r="K10" s="18">
        <v>0.75977997917144491</v>
      </c>
      <c r="L10" s="18">
        <v>0.64984299012090496</v>
      </c>
      <c r="N10" s="18">
        <v>0.68963140014345403</v>
      </c>
      <c r="O10" s="18">
        <v>0.69477221891666907</v>
      </c>
      <c r="P10" s="18">
        <v>0.75985783265587892</v>
      </c>
      <c r="Q10" s="18">
        <v>0.73004724505037477</v>
      </c>
      <c r="R10" s="18">
        <v>0.69359055373428757</v>
      </c>
      <c r="S10" s="18">
        <v>0.56296491946457961</v>
      </c>
      <c r="T10" s="18">
        <v>0.59892579061028295</v>
      </c>
      <c r="V10" s="18">
        <v>0.83080111426811976</v>
      </c>
      <c r="W10" s="18">
        <v>0.72273724183948918</v>
      </c>
      <c r="X10" s="18">
        <v>0.55860429262816047</v>
      </c>
      <c r="Y10" s="18">
        <v>0.60732561808379337</v>
      </c>
      <c r="Z10" s="18">
        <v>0.76501040853281932</v>
      </c>
      <c r="AA10" s="18">
        <v>0.71993857672028594</v>
      </c>
      <c r="AB10" s="18">
        <v>0.57158336196029136</v>
      </c>
      <c r="AC10" s="18">
        <v>0.41205348191147811</v>
      </c>
      <c r="AD10" s="18">
        <v>0.76036608580984089</v>
      </c>
      <c r="AF10" s="18">
        <v>0.80792225094057024</v>
      </c>
      <c r="AG10" s="18">
        <v>0.75566053339016059</v>
      </c>
      <c r="AH10" s="18">
        <v>0.55883642250640375</v>
      </c>
      <c r="AI10" s="18">
        <v>0.6307839360712395</v>
      </c>
      <c r="AJ10" s="18">
        <v>0.78171194255735177</v>
      </c>
      <c r="AK10" s="18">
        <v>0.66272172113543082</v>
      </c>
      <c r="AL10" s="18">
        <v>0.28209874258217421</v>
      </c>
      <c r="AM10" s="18">
        <v>0.58729853818263578</v>
      </c>
      <c r="AO10" s="18">
        <v>0.81052467894637326</v>
      </c>
      <c r="AP10" s="18">
        <v>0.73157569163494396</v>
      </c>
      <c r="AQ10" s="18">
        <v>0.4609545957370576</v>
      </c>
      <c r="AR10" s="18">
        <v>0.61784087831903833</v>
      </c>
      <c r="AS10" s="18">
        <v>0.79720466419277414</v>
      </c>
      <c r="AT10" s="18">
        <v>0.71506515903196233</v>
      </c>
      <c r="AU10" s="18">
        <v>0.45736258223019399</v>
      </c>
      <c r="AV10" s="18">
        <v>0.55096954847509849</v>
      </c>
      <c r="AW10" s="18">
        <v>0.87962293281111248</v>
      </c>
    </row>
    <row r="11" spans="2:51" ht="19" customHeight="1" x14ac:dyDescent="0.35">
      <c r="B11" s="21" t="s">
        <v>80</v>
      </c>
      <c r="C11" s="18">
        <v>0.1728400336826833</v>
      </c>
      <c r="D11" s="18">
        <v>0.25567236621531159</v>
      </c>
      <c r="E11" s="18">
        <v>0.21804687160151259</v>
      </c>
      <c r="F11" s="18">
        <v>0.24210887212822901</v>
      </c>
      <c r="G11" s="18">
        <v>0.17934050781929509</v>
      </c>
      <c r="H11" s="18">
        <v>0.1056078609639302</v>
      </c>
      <c r="I11" s="18">
        <v>9.5951245540082275E-2</v>
      </c>
      <c r="K11" s="18">
        <v>0.1164466459935016</v>
      </c>
      <c r="L11" s="18">
        <v>0.22458592234277991</v>
      </c>
      <c r="N11" s="18">
        <v>0.20571744740904729</v>
      </c>
      <c r="O11" s="18">
        <v>0.1954224853114441</v>
      </c>
      <c r="P11" s="18">
        <v>0.12839066868606769</v>
      </c>
      <c r="Q11" s="18">
        <v>0.137258615626836</v>
      </c>
      <c r="R11" s="18">
        <v>0.14114474433423149</v>
      </c>
      <c r="S11" s="18">
        <v>0.16424287698640419</v>
      </c>
      <c r="T11" s="18">
        <v>0.25911210214528169</v>
      </c>
      <c r="V11" s="18">
        <v>9.7484317580604621E-2</v>
      </c>
      <c r="W11" s="18">
        <v>0.13470355180331869</v>
      </c>
      <c r="X11" s="18">
        <v>0.1204334128890114</v>
      </c>
      <c r="Y11" s="18">
        <v>0.19769577346060691</v>
      </c>
      <c r="Z11" s="18">
        <v>0.1552866287267835</v>
      </c>
      <c r="AA11" s="18">
        <v>0.1865382650114368</v>
      </c>
      <c r="AB11" s="18">
        <v>0.30450991539716149</v>
      </c>
      <c r="AC11" s="18">
        <v>0.48943467320054512</v>
      </c>
      <c r="AD11" s="18">
        <v>0.13286256125076079</v>
      </c>
      <c r="AF11" s="18">
        <v>0.1098594563967817</v>
      </c>
      <c r="AG11" s="18">
        <v>0.11329382551253971</v>
      </c>
      <c r="AH11" s="18">
        <v>0.1207190478964302</v>
      </c>
      <c r="AI11" s="18">
        <v>0.17674747022368481</v>
      </c>
      <c r="AJ11" s="18">
        <v>0.12584959405549431</v>
      </c>
      <c r="AK11" s="18">
        <v>0.21950059877296921</v>
      </c>
      <c r="AL11" s="18">
        <v>0.655120040923727</v>
      </c>
      <c r="AM11" s="18">
        <v>0.3127714168641153</v>
      </c>
      <c r="AO11" s="18">
        <v>0.10264429057667721</v>
      </c>
      <c r="AP11" s="18">
        <v>0.13391424748058589</v>
      </c>
      <c r="AQ11" s="18">
        <v>0.1132551861817437</v>
      </c>
      <c r="AR11" s="18">
        <v>0.20775851222482991</v>
      </c>
      <c r="AS11" s="18">
        <v>0.12933703731206</v>
      </c>
      <c r="AT11" s="18">
        <v>0.1606541938919622</v>
      </c>
      <c r="AU11" s="18">
        <v>0.46639169956647142</v>
      </c>
      <c r="AV11" s="18">
        <v>0.38303619388414351</v>
      </c>
      <c r="AW11" s="18">
        <v>7.3962503732576526E-2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78</v>
      </c>
      <c r="C9" s="18">
        <v>0.46955651732965292</v>
      </c>
      <c r="D9" s="18">
        <v>0.41558713023859278</v>
      </c>
      <c r="E9" s="18">
        <v>0.4576205328898727</v>
      </c>
      <c r="F9" s="18">
        <v>0.42231950638773469</v>
      </c>
      <c r="G9" s="18">
        <v>0.49509495963085992</v>
      </c>
      <c r="H9" s="18">
        <v>0.47801187012976321</v>
      </c>
      <c r="I9" s="18">
        <v>0.5133734103335863</v>
      </c>
      <c r="K9" s="18">
        <v>0.52514212550937944</v>
      </c>
      <c r="L9" s="18">
        <v>0.41834978190585898</v>
      </c>
      <c r="N9" s="18">
        <v>0.55266112020022307</v>
      </c>
      <c r="O9" s="18">
        <v>0.45443969047285671</v>
      </c>
      <c r="P9" s="18">
        <v>0.47372523071859818</v>
      </c>
      <c r="Q9" s="18">
        <v>0.44606689644201131</v>
      </c>
      <c r="R9" s="18">
        <v>0.38495213228540143</v>
      </c>
      <c r="S9" s="18">
        <v>0.44407783297034847</v>
      </c>
      <c r="T9" s="18">
        <v>0.36342848015221663</v>
      </c>
      <c r="V9" s="18">
        <v>0.61799980620534778</v>
      </c>
      <c r="W9" s="18">
        <v>0.36218644992614951</v>
      </c>
      <c r="X9" s="18">
        <v>0.38960422378652582</v>
      </c>
      <c r="Y9" s="18">
        <v>0.28948910979138059</v>
      </c>
      <c r="Z9" s="18">
        <v>0.92766063824768996</v>
      </c>
      <c r="AA9" s="18">
        <v>0.34070003596405718</v>
      </c>
      <c r="AB9" s="18">
        <v>0.40942955090414501</v>
      </c>
      <c r="AC9" s="18">
        <v>0.33676860207607678</v>
      </c>
      <c r="AD9" s="18">
        <v>0.66066874259540298</v>
      </c>
      <c r="AF9" s="18">
        <v>0.55115289894226949</v>
      </c>
      <c r="AG9" s="18">
        <v>0.38108310796590789</v>
      </c>
      <c r="AH9" s="18">
        <v>0.38059846802522301</v>
      </c>
      <c r="AI9" s="18">
        <v>0.37256008342654151</v>
      </c>
      <c r="AJ9" s="18">
        <v>0.87753156081330042</v>
      </c>
      <c r="AK9" s="18">
        <v>0.26793776121898533</v>
      </c>
      <c r="AL9" s="18">
        <v>0.21376353312175181</v>
      </c>
      <c r="AM9" s="18">
        <v>0.37273398546818981</v>
      </c>
      <c r="AO9" s="18">
        <v>0.45646754104136322</v>
      </c>
      <c r="AP9" s="18">
        <v>0.30087779045736929</v>
      </c>
      <c r="AQ9" s="18">
        <v>0.32794205517755348</v>
      </c>
      <c r="AR9" s="18">
        <v>0.32783818388642377</v>
      </c>
      <c r="AS9" s="18">
        <v>0.92175920583836735</v>
      </c>
      <c r="AT9" s="18">
        <v>0.26683220991105999</v>
      </c>
      <c r="AU9" s="18">
        <v>0.20014401962869491</v>
      </c>
      <c r="AV9" s="18">
        <v>0.31478124957783532</v>
      </c>
      <c r="AW9" s="18">
        <v>0.59510599628697891</v>
      </c>
    </row>
    <row r="10" spans="2:51" ht="46" customHeight="1" x14ac:dyDescent="0.35">
      <c r="B10" s="21" t="s">
        <v>79</v>
      </c>
      <c r="C10" s="18">
        <v>0.34883742890409308</v>
      </c>
      <c r="D10" s="18">
        <v>0.34765721176853831</v>
      </c>
      <c r="E10" s="18">
        <v>0.38453326909237462</v>
      </c>
      <c r="F10" s="18">
        <v>0.35990226477171722</v>
      </c>
      <c r="G10" s="18">
        <v>0.33007438073833101</v>
      </c>
      <c r="H10" s="18">
        <v>0.34608265639959668</v>
      </c>
      <c r="I10" s="18">
        <v>0.33009086676313892</v>
      </c>
      <c r="K10" s="18">
        <v>0.34875884504932508</v>
      </c>
      <c r="L10" s="18">
        <v>0.34898629006320991</v>
      </c>
      <c r="N10" s="18">
        <v>0.27925406250961732</v>
      </c>
      <c r="O10" s="18">
        <v>0.34005995183541449</v>
      </c>
      <c r="P10" s="18">
        <v>0.34233102738682197</v>
      </c>
      <c r="Q10" s="18">
        <v>0.37181463622949679</v>
      </c>
      <c r="R10" s="18">
        <v>0.48646343467466618</v>
      </c>
      <c r="S10" s="18">
        <v>0.40482748290983112</v>
      </c>
      <c r="T10" s="18">
        <v>0.33475189592535082</v>
      </c>
      <c r="V10" s="18">
        <v>0.26907863821272882</v>
      </c>
      <c r="W10" s="18">
        <v>0.48280318350854029</v>
      </c>
      <c r="X10" s="18">
        <v>0.42646282419956061</v>
      </c>
      <c r="Y10" s="18">
        <v>0.49918572750652118</v>
      </c>
      <c r="Z10" s="18">
        <v>5.1239690557673669E-2</v>
      </c>
      <c r="AA10" s="18">
        <v>0.35786632949793662</v>
      </c>
      <c r="AB10" s="18">
        <v>0.29250537982837199</v>
      </c>
      <c r="AC10" s="18">
        <v>0.27924353787871659</v>
      </c>
      <c r="AD10" s="18">
        <v>0.2312149029489084</v>
      </c>
      <c r="AF10" s="18">
        <v>0.32174173450857602</v>
      </c>
      <c r="AG10" s="18">
        <v>0.47360688803945489</v>
      </c>
      <c r="AH10" s="18">
        <v>0.3987418725189667</v>
      </c>
      <c r="AI10" s="18">
        <v>0.47694600348648841</v>
      </c>
      <c r="AJ10" s="18">
        <v>7.7446596097469858E-2</v>
      </c>
      <c r="AK10" s="18">
        <v>0.47224651268941198</v>
      </c>
      <c r="AL10" s="18">
        <v>0.2068349448151458</v>
      </c>
      <c r="AM10" s="18">
        <v>0.30241609495995608</v>
      </c>
      <c r="AO10" s="18">
        <v>0.38674682422722179</v>
      </c>
      <c r="AP10" s="18">
        <v>0.54367728811875782</v>
      </c>
      <c r="AQ10" s="18">
        <v>0.46765977909978818</v>
      </c>
      <c r="AR10" s="18">
        <v>0.46243871541117132</v>
      </c>
      <c r="AS10" s="18">
        <v>3.037068116891983E-2</v>
      </c>
      <c r="AT10" s="18">
        <v>0.43503451407970167</v>
      </c>
      <c r="AU10" s="18">
        <v>0.33179745708199959</v>
      </c>
      <c r="AV10" s="18">
        <v>0.27125587376421861</v>
      </c>
      <c r="AW10" s="18">
        <v>0.2972348436064805</v>
      </c>
    </row>
    <row r="11" spans="2:51" ht="19" customHeight="1" x14ac:dyDescent="0.35">
      <c r="B11" s="21" t="s">
        <v>80</v>
      </c>
      <c r="C11" s="18">
        <v>0.18160605376625399</v>
      </c>
      <c r="D11" s="18">
        <v>0.23675565799286891</v>
      </c>
      <c r="E11" s="18">
        <v>0.15784619801775249</v>
      </c>
      <c r="F11" s="18">
        <v>0.2177782288405482</v>
      </c>
      <c r="G11" s="18">
        <v>0.17483065963080921</v>
      </c>
      <c r="H11" s="18">
        <v>0.17590547347063989</v>
      </c>
      <c r="I11" s="18">
        <v>0.15653572290327469</v>
      </c>
      <c r="K11" s="18">
        <v>0.12609902944129539</v>
      </c>
      <c r="L11" s="18">
        <v>0.23266392803093089</v>
      </c>
      <c r="N11" s="18">
        <v>0.16808481729015959</v>
      </c>
      <c r="O11" s="18">
        <v>0.2055003576917287</v>
      </c>
      <c r="P11" s="18">
        <v>0.1839437418945799</v>
      </c>
      <c r="Q11" s="18">
        <v>0.1821184673284918</v>
      </c>
      <c r="R11" s="18">
        <v>0.12858443303993239</v>
      </c>
      <c r="S11" s="18">
        <v>0.15109468411982041</v>
      </c>
      <c r="T11" s="18">
        <v>0.3018196239224325</v>
      </c>
      <c r="V11" s="18">
        <v>0.11292155558192329</v>
      </c>
      <c r="W11" s="18">
        <v>0.15501036656531031</v>
      </c>
      <c r="X11" s="18">
        <v>0.1839329520139136</v>
      </c>
      <c r="Y11" s="18">
        <v>0.21132516270209839</v>
      </c>
      <c r="Z11" s="18">
        <v>2.1099671194636651E-2</v>
      </c>
      <c r="AA11" s="18">
        <v>0.30143363453800642</v>
      </c>
      <c r="AB11" s="18">
        <v>0.29806506926748311</v>
      </c>
      <c r="AC11" s="18">
        <v>0.38398786004520619</v>
      </c>
      <c r="AD11" s="18">
        <v>0.1081163544556885</v>
      </c>
      <c r="AF11" s="18">
        <v>0.12710536654915461</v>
      </c>
      <c r="AG11" s="18">
        <v>0.14531000399463731</v>
      </c>
      <c r="AH11" s="18">
        <v>0.2206596594558102</v>
      </c>
      <c r="AI11" s="18">
        <v>0.15049391308697019</v>
      </c>
      <c r="AJ11" s="18">
        <v>4.5021843089229671E-2</v>
      </c>
      <c r="AK11" s="18">
        <v>0.25981572609160281</v>
      </c>
      <c r="AL11" s="18">
        <v>0.57940152206310247</v>
      </c>
      <c r="AM11" s="18">
        <v>0.32484991957185422</v>
      </c>
      <c r="AO11" s="18">
        <v>0.15678563473141521</v>
      </c>
      <c r="AP11" s="18">
        <v>0.15544492142387309</v>
      </c>
      <c r="AQ11" s="18">
        <v>0.20439816572265809</v>
      </c>
      <c r="AR11" s="18">
        <v>0.20972310070240491</v>
      </c>
      <c r="AS11" s="18">
        <v>4.7870112992712793E-2</v>
      </c>
      <c r="AT11" s="18">
        <v>0.2981332760092385</v>
      </c>
      <c r="AU11" s="18">
        <v>0.46805852328930558</v>
      </c>
      <c r="AV11" s="18">
        <v>0.41396287665794612</v>
      </c>
      <c r="AW11" s="18">
        <v>0.10765916010654041</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86</v>
      </c>
      <c r="C9" s="18">
        <v>0.50079148964912101</v>
      </c>
      <c r="D9" s="18">
        <v>0.41955847676690611</v>
      </c>
      <c r="E9" s="18">
        <v>0.40960520703015768</v>
      </c>
      <c r="F9" s="18">
        <v>0.44375293940964983</v>
      </c>
      <c r="G9" s="18">
        <v>0.52400635705129661</v>
      </c>
      <c r="H9" s="18">
        <v>0.57883188853812606</v>
      </c>
      <c r="I9" s="18">
        <v>0.57441138102147782</v>
      </c>
      <c r="K9" s="18">
        <v>0.52173712332832867</v>
      </c>
      <c r="L9" s="18">
        <v>0.4830397804805206</v>
      </c>
      <c r="N9" s="18">
        <v>0.54648724855348718</v>
      </c>
      <c r="O9" s="18">
        <v>0.49939956146141212</v>
      </c>
      <c r="P9" s="18">
        <v>0.52685248195938694</v>
      </c>
      <c r="Q9" s="18">
        <v>0.46519594742379727</v>
      </c>
      <c r="R9" s="18">
        <v>0.45286061192421112</v>
      </c>
      <c r="S9" s="18">
        <v>0.53651540257179453</v>
      </c>
      <c r="T9" s="18">
        <v>0.46456569587161167</v>
      </c>
      <c r="V9" s="18">
        <v>0.69813685344955401</v>
      </c>
      <c r="W9" s="18">
        <v>0.36864389965577332</v>
      </c>
      <c r="X9" s="18">
        <v>0.34464848692921812</v>
      </c>
      <c r="Y9" s="18">
        <v>0.4738984553180543</v>
      </c>
      <c r="Z9" s="18">
        <v>0.75713684360638023</v>
      </c>
      <c r="AA9" s="18">
        <v>0.45318975215047042</v>
      </c>
      <c r="AB9" s="18">
        <v>0.43250676460915077</v>
      </c>
      <c r="AC9" s="18">
        <v>0.36242284790156559</v>
      </c>
      <c r="AD9" s="18">
        <v>0.60315152734991673</v>
      </c>
      <c r="AF9" s="18">
        <v>0.72671015128109617</v>
      </c>
      <c r="AG9" s="18">
        <v>0.38319271829332402</v>
      </c>
      <c r="AH9" s="18">
        <v>0.37022850970674082</v>
      </c>
      <c r="AI9" s="18">
        <v>0.35571592401427699</v>
      </c>
      <c r="AJ9" s="18">
        <v>0.75487067748974312</v>
      </c>
      <c r="AK9" s="18">
        <v>0.49149100252590727</v>
      </c>
      <c r="AL9" s="18">
        <v>0.33945050397378213</v>
      </c>
      <c r="AM9" s="18">
        <v>0.42450718718962938</v>
      </c>
      <c r="AO9" s="18">
        <v>0.68398349728312835</v>
      </c>
      <c r="AP9" s="18">
        <v>0.30759456767373128</v>
      </c>
      <c r="AQ9" s="18">
        <v>0.37921127446827968</v>
      </c>
      <c r="AR9" s="18">
        <v>0.35827864708003521</v>
      </c>
      <c r="AS9" s="18">
        <v>0.74647647050090871</v>
      </c>
      <c r="AT9" s="18">
        <v>0.49391626824725809</v>
      </c>
      <c r="AU9" s="18">
        <v>0.39561929034566468</v>
      </c>
      <c r="AV9" s="18">
        <v>0.36874516369552113</v>
      </c>
      <c r="AW9" s="18">
        <v>0.7104952514812054</v>
      </c>
    </row>
    <row r="10" spans="2:51" ht="60" customHeight="1" x14ac:dyDescent="0.35">
      <c r="B10" s="21" t="s">
        <v>87</v>
      </c>
      <c r="C10" s="18">
        <v>0.36263998574455741</v>
      </c>
      <c r="D10" s="18">
        <v>0.40303506338404987</v>
      </c>
      <c r="E10" s="18">
        <v>0.42214200012337982</v>
      </c>
      <c r="F10" s="18">
        <v>0.36185600198829049</v>
      </c>
      <c r="G10" s="18">
        <v>0.33930979186204491</v>
      </c>
      <c r="H10" s="18">
        <v>0.33074494754539457</v>
      </c>
      <c r="I10" s="18">
        <v>0.3396683029735893</v>
      </c>
      <c r="K10" s="18">
        <v>0.39428131533369798</v>
      </c>
      <c r="L10" s="18">
        <v>0.33382312115100371</v>
      </c>
      <c r="N10" s="18">
        <v>0.2922458340417482</v>
      </c>
      <c r="O10" s="18">
        <v>0.34341332867564611</v>
      </c>
      <c r="P10" s="18">
        <v>0.35187389949215753</v>
      </c>
      <c r="Q10" s="18">
        <v>0.44187280616827701</v>
      </c>
      <c r="R10" s="18">
        <v>0.45138792075833151</v>
      </c>
      <c r="S10" s="18">
        <v>0.36039065479683419</v>
      </c>
      <c r="T10" s="18">
        <v>0.22528277691342841</v>
      </c>
      <c r="V10" s="18">
        <v>0.24760306026886589</v>
      </c>
      <c r="W10" s="18">
        <v>0.53671294143041182</v>
      </c>
      <c r="X10" s="18">
        <v>0.55789376383486389</v>
      </c>
      <c r="Y10" s="18">
        <v>0.36359816711322879</v>
      </c>
      <c r="Z10" s="18">
        <v>0.1074898047134699</v>
      </c>
      <c r="AA10" s="18">
        <v>0.39072391676257312</v>
      </c>
      <c r="AB10" s="18">
        <v>0.29423628510666261</v>
      </c>
      <c r="AC10" s="18">
        <v>0.21830696871239</v>
      </c>
      <c r="AD10" s="18">
        <v>0.2577838992517516</v>
      </c>
      <c r="AF10" s="18">
        <v>0.2371503892423</v>
      </c>
      <c r="AG10" s="18">
        <v>0.54751761471371696</v>
      </c>
      <c r="AH10" s="18">
        <v>0.55053656203391099</v>
      </c>
      <c r="AI10" s="18">
        <v>0.47356423078712701</v>
      </c>
      <c r="AJ10" s="18">
        <v>0.15147077300921749</v>
      </c>
      <c r="AK10" s="18">
        <v>0.2603807938449037</v>
      </c>
      <c r="AL10" s="18">
        <v>0.13541954830651229</v>
      </c>
      <c r="AM10" s="18">
        <v>0.26145277497030323</v>
      </c>
      <c r="AO10" s="18">
        <v>0.26567970853512562</v>
      </c>
      <c r="AP10" s="18">
        <v>0.6267506053069789</v>
      </c>
      <c r="AQ10" s="18">
        <v>0.53797621016865782</v>
      </c>
      <c r="AR10" s="18">
        <v>0.47226030130781338</v>
      </c>
      <c r="AS10" s="18">
        <v>0.1357655328911114</v>
      </c>
      <c r="AT10" s="18">
        <v>0.30889275737507471</v>
      </c>
      <c r="AU10" s="18">
        <v>0.14587048390921481</v>
      </c>
      <c r="AV10" s="18">
        <v>0.27316044621812308</v>
      </c>
      <c r="AW10" s="18">
        <v>0.21289679269013001</v>
      </c>
    </row>
    <row r="11" spans="2:51" ht="19" customHeight="1" x14ac:dyDescent="0.35">
      <c r="B11" s="21" t="s">
        <v>68</v>
      </c>
      <c r="C11" s="18">
        <v>0.1365685246063216</v>
      </c>
      <c r="D11" s="18">
        <v>0.17740645984904391</v>
      </c>
      <c r="E11" s="18">
        <v>0.16825279284646241</v>
      </c>
      <c r="F11" s="18">
        <v>0.1943910586020596</v>
      </c>
      <c r="G11" s="18">
        <v>0.13668385108665851</v>
      </c>
      <c r="H11" s="18">
        <v>9.0423163916479046E-2</v>
      </c>
      <c r="I11" s="18">
        <v>8.5920316004932953E-2</v>
      </c>
      <c r="K11" s="18">
        <v>8.3981561337973312E-2</v>
      </c>
      <c r="L11" s="18">
        <v>0.18313709836847569</v>
      </c>
      <c r="N11" s="18">
        <v>0.1612669174047644</v>
      </c>
      <c r="O11" s="18">
        <v>0.15718710986294179</v>
      </c>
      <c r="P11" s="18">
        <v>0.1212736185484556</v>
      </c>
      <c r="Q11" s="18">
        <v>9.2931246407925577E-2</v>
      </c>
      <c r="R11" s="18">
        <v>9.5751467317457567E-2</v>
      </c>
      <c r="S11" s="18">
        <v>0.1030939426313711</v>
      </c>
      <c r="T11" s="18">
        <v>0.31015152721495992</v>
      </c>
      <c r="V11" s="18">
        <v>5.4260086281579759E-2</v>
      </c>
      <c r="W11" s="18">
        <v>9.464315891381482E-2</v>
      </c>
      <c r="X11" s="18">
        <v>9.7457749235917976E-2</v>
      </c>
      <c r="Y11" s="18">
        <v>0.16250337756871699</v>
      </c>
      <c r="Z11" s="18">
        <v>0.13537335168015011</v>
      </c>
      <c r="AA11" s="18">
        <v>0.1560863310869566</v>
      </c>
      <c r="AB11" s="18">
        <v>0.27325695028418667</v>
      </c>
      <c r="AC11" s="18">
        <v>0.41927018338604399</v>
      </c>
      <c r="AD11" s="18">
        <v>0.13906457339833159</v>
      </c>
      <c r="AF11" s="18">
        <v>3.613945947660395E-2</v>
      </c>
      <c r="AG11" s="18">
        <v>6.9289666992959076E-2</v>
      </c>
      <c r="AH11" s="18">
        <v>7.9234928259348136E-2</v>
      </c>
      <c r="AI11" s="18">
        <v>0.17071984519859601</v>
      </c>
      <c r="AJ11" s="18">
        <v>9.3658549501039315E-2</v>
      </c>
      <c r="AK11" s="18">
        <v>0.24812820362918911</v>
      </c>
      <c r="AL11" s="18">
        <v>0.52512994771970556</v>
      </c>
      <c r="AM11" s="18">
        <v>0.31404003784006729</v>
      </c>
      <c r="AO11" s="18">
        <v>5.0336794181746088E-2</v>
      </c>
      <c r="AP11" s="18">
        <v>6.5654827019289957E-2</v>
      </c>
      <c r="AQ11" s="18">
        <v>8.2812515363062555E-2</v>
      </c>
      <c r="AR11" s="18">
        <v>0.1694610516121515</v>
      </c>
      <c r="AS11" s="18">
        <v>0.11775799660797991</v>
      </c>
      <c r="AT11" s="18">
        <v>0.19719097437766719</v>
      </c>
      <c r="AU11" s="18">
        <v>0.45851022574512063</v>
      </c>
      <c r="AV11" s="18">
        <v>0.35809439008635557</v>
      </c>
      <c r="AW11" s="18">
        <v>7.6607955828664448E-2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89</v>
      </c>
      <c r="C9" s="18">
        <v>0.102073732011145</v>
      </c>
      <c r="D9" s="18">
        <v>7.8172576652911108E-2</v>
      </c>
      <c r="E9" s="18">
        <v>0.1796478774619297</v>
      </c>
      <c r="F9" s="18">
        <v>0.1242770912370174</v>
      </c>
      <c r="G9" s="18">
        <v>8.3604791786997049E-2</v>
      </c>
      <c r="H9" s="18">
        <v>6.6895527381008887E-2</v>
      </c>
      <c r="I9" s="18">
        <v>7.7454856901484001E-2</v>
      </c>
      <c r="K9" s="18">
        <v>0.1088583043605655</v>
      </c>
      <c r="L9" s="18">
        <v>9.624494484954231E-2</v>
      </c>
      <c r="N9" s="18">
        <v>8.438183942385391E-2</v>
      </c>
      <c r="O9" s="18">
        <v>6.9799968487601713E-2</v>
      </c>
      <c r="P9" s="18">
        <v>6.7639977472878934E-2</v>
      </c>
      <c r="Q9" s="18">
        <v>0.1129093305368357</v>
      </c>
      <c r="R9" s="18">
        <v>0.17303567954148219</v>
      </c>
      <c r="S9" s="18">
        <v>0.38682278148047788</v>
      </c>
      <c r="T9" s="18">
        <v>0.1001106730308681</v>
      </c>
      <c r="V9" s="18">
        <v>4.3416423503963637E-2</v>
      </c>
      <c r="W9" s="18">
        <v>0.20667052549211201</v>
      </c>
      <c r="X9" s="18">
        <v>9.4581387689014265E-2</v>
      </c>
      <c r="Y9" s="18">
        <v>6.5334842725870465E-2</v>
      </c>
      <c r="Z9" s="18">
        <v>0</v>
      </c>
      <c r="AA9" s="18">
        <v>6.709058144756086E-2</v>
      </c>
      <c r="AB9" s="18">
        <v>7.8409817861960843E-2</v>
      </c>
      <c r="AC9" s="18">
        <v>8.3524666196041111E-2</v>
      </c>
      <c r="AD9" s="18">
        <v>3.0372237083892029E-2</v>
      </c>
      <c r="AF9" s="18">
        <v>4.3222985616890607E-2</v>
      </c>
      <c r="AG9" s="18">
        <v>0.1944992898764</v>
      </c>
      <c r="AH9" s="18">
        <v>0.11728909226477111</v>
      </c>
      <c r="AI9" s="18">
        <v>5.8628054996429112E-2</v>
      </c>
      <c r="AJ9" s="18">
        <v>3.6452292438276551E-2</v>
      </c>
      <c r="AK9" s="18">
        <v>3.9817831697614159E-2</v>
      </c>
      <c r="AL9" s="18">
        <v>5.1152860118176963E-2</v>
      </c>
      <c r="AM9" s="18">
        <v>6.8453336193770142E-2</v>
      </c>
      <c r="AO9" s="18">
        <v>4.6896605736531802E-2</v>
      </c>
      <c r="AP9" s="18">
        <v>0.2703299698150336</v>
      </c>
      <c r="AQ9" s="18">
        <v>7.6073499441836834E-2</v>
      </c>
      <c r="AR9" s="18">
        <v>4.8091925848123621E-2</v>
      </c>
      <c r="AS9" s="18">
        <v>2.351797073187124E-2</v>
      </c>
      <c r="AT9" s="18">
        <v>2.970515286523772E-2</v>
      </c>
      <c r="AU9" s="18">
        <v>6.2847217601135125E-2</v>
      </c>
      <c r="AV9" s="18">
        <v>3.2891716342655378E-2</v>
      </c>
      <c r="AW9" s="18">
        <v>2.8113699426000179E-2</v>
      </c>
    </row>
    <row r="10" spans="2:51" ht="32.15" customHeight="1" x14ac:dyDescent="0.35">
      <c r="B10" s="21" t="s">
        <v>90</v>
      </c>
      <c r="C10" s="18">
        <v>0.36926417108478438</v>
      </c>
      <c r="D10" s="18">
        <v>0.46334677049983691</v>
      </c>
      <c r="E10" s="18">
        <v>0.41470655293265007</v>
      </c>
      <c r="F10" s="18">
        <v>0.36622509774149631</v>
      </c>
      <c r="G10" s="18">
        <v>0.36722506036484759</v>
      </c>
      <c r="H10" s="18">
        <v>0.35986999127393821</v>
      </c>
      <c r="I10" s="18">
        <v>0.30505852042784942</v>
      </c>
      <c r="K10" s="18">
        <v>0.39620017805573371</v>
      </c>
      <c r="L10" s="18">
        <v>0.34339045565544257</v>
      </c>
      <c r="N10" s="18">
        <v>0.29740942982241603</v>
      </c>
      <c r="O10" s="18">
        <v>0.37776525106839132</v>
      </c>
      <c r="P10" s="18">
        <v>0.32122274517052662</v>
      </c>
      <c r="Q10" s="18">
        <v>0.44625364764145747</v>
      </c>
      <c r="R10" s="18">
        <v>0.44528001137491929</v>
      </c>
      <c r="S10" s="18">
        <v>0.42422734132658652</v>
      </c>
      <c r="T10" s="18">
        <v>0.19880604181991429</v>
      </c>
      <c r="V10" s="18">
        <v>0.26298366737065249</v>
      </c>
      <c r="W10" s="18">
        <v>0.52849485405904084</v>
      </c>
      <c r="X10" s="18">
        <v>0.48670486975569133</v>
      </c>
      <c r="Y10" s="18">
        <v>0.47956233970577011</v>
      </c>
      <c r="Z10" s="18">
        <v>7.7547381111978939E-2</v>
      </c>
      <c r="AA10" s="18">
        <v>0.38482102229065329</v>
      </c>
      <c r="AB10" s="18">
        <v>0.30989217085340071</v>
      </c>
      <c r="AC10" s="18">
        <v>0.28309345292337751</v>
      </c>
      <c r="AD10" s="18">
        <v>0.26128212151080021</v>
      </c>
      <c r="AF10" s="18">
        <v>0.29365931064059309</v>
      </c>
      <c r="AG10" s="18">
        <v>0.52751602458201807</v>
      </c>
      <c r="AH10" s="18">
        <v>0.43813631214330973</v>
      </c>
      <c r="AI10" s="18">
        <v>0.49478806709401119</v>
      </c>
      <c r="AJ10" s="18">
        <v>0.11184493935393661</v>
      </c>
      <c r="AK10" s="18">
        <v>0.37175532797331479</v>
      </c>
      <c r="AL10" s="18">
        <v>0.29799001891786719</v>
      </c>
      <c r="AM10" s="18">
        <v>0.30237796393311339</v>
      </c>
      <c r="AO10" s="18">
        <v>0.28893934885713463</v>
      </c>
      <c r="AP10" s="18">
        <v>0.60480983664326005</v>
      </c>
      <c r="AQ10" s="18">
        <v>0.46957616181163903</v>
      </c>
      <c r="AR10" s="18">
        <v>0.51107228911144353</v>
      </c>
      <c r="AS10" s="18">
        <v>0.12661325868655449</v>
      </c>
      <c r="AT10" s="18">
        <v>0.44622059991857799</v>
      </c>
      <c r="AU10" s="18">
        <v>0.22668807256703771</v>
      </c>
      <c r="AV10" s="18">
        <v>0.30223586404137448</v>
      </c>
      <c r="AW10" s="18">
        <v>0.25268398312793178</v>
      </c>
    </row>
    <row r="11" spans="2:51" ht="32.15" customHeight="1" x14ac:dyDescent="0.35">
      <c r="B11" s="21" t="s">
        <v>91</v>
      </c>
      <c r="C11" s="18">
        <v>0.20948872758452169</v>
      </c>
      <c r="D11" s="18">
        <v>0.21437537951699029</v>
      </c>
      <c r="E11" s="18">
        <v>0.14785367556849591</v>
      </c>
      <c r="F11" s="18">
        <v>0.1651793473227389</v>
      </c>
      <c r="G11" s="18">
        <v>0.21417943077009921</v>
      </c>
      <c r="H11" s="18">
        <v>0.22879796998901011</v>
      </c>
      <c r="I11" s="18">
        <v>0.26662527111221751</v>
      </c>
      <c r="K11" s="18">
        <v>0.22666007944369279</v>
      </c>
      <c r="L11" s="18">
        <v>0.1935429490439832</v>
      </c>
      <c r="N11" s="18">
        <v>0.21277941998789621</v>
      </c>
      <c r="O11" s="18">
        <v>0.2311730670796534</v>
      </c>
      <c r="P11" s="18">
        <v>0.31112277016202289</v>
      </c>
      <c r="Q11" s="18">
        <v>0.1790474774686702</v>
      </c>
      <c r="R11" s="18">
        <v>0.16278210115645311</v>
      </c>
      <c r="S11" s="18">
        <v>7.157964423830375E-2</v>
      </c>
      <c r="T11" s="18">
        <v>0.17619371600247169</v>
      </c>
      <c r="V11" s="18">
        <v>0.34386967003444258</v>
      </c>
      <c r="W11" s="18">
        <v>0.1045677912657717</v>
      </c>
      <c r="X11" s="18">
        <v>0.17636616732420979</v>
      </c>
      <c r="Y11" s="18">
        <v>0.15819396345515749</v>
      </c>
      <c r="Z11" s="18">
        <v>0.33532094239902549</v>
      </c>
      <c r="AA11" s="18">
        <v>0.22017512930349431</v>
      </c>
      <c r="AB11" s="18">
        <v>0.17763710916676381</v>
      </c>
      <c r="AC11" s="18">
        <v>0.17175106469092349</v>
      </c>
      <c r="AD11" s="18">
        <v>0.20034837475538919</v>
      </c>
      <c r="AF11" s="18">
        <v>0.35621795428892478</v>
      </c>
      <c r="AG11" s="18">
        <v>0.12432804939887659</v>
      </c>
      <c r="AH11" s="18">
        <v>0.22512029640450179</v>
      </c>
      <c r="AI11" s="18">
        <v>0.1609934278642226</v>
      </c>
      <c r="AJ11" s="18">
        <v>0.3296967455589242</v>
      </c>
      <c r="AK11" s="18">
        <v>0.19435091290936801</v>
      </c>
      <c r="AL11" s="18">
        <v>5.5012379708018873E-2</v>
      </c>
      <c r="AM11" s="18">
        <v>0.1666136905772691</v>
      </c>
      <c r="AO11" s="18">
        <v>0.3470722342338281</v>
      </c>
      <c r="AP11" s="18">
        <v>3.9804141599899458E-2</v>
      </c>
      <c r="AQ11" s="18">
        <v>0.24688977630773201</v>
      </c>
      <c r="AR11" s="18">
        <v>0.18233936779779619</v>
      </c>
      <c r="AS11" s="18">
        <v>0.3802493247857332</v>
      </c>
      <c r="AT11" s="18">
        <v>0.18469032756543449</v>
      </c>
      <c r="AU11" s="18">
        <v>0.10298947342382669</v>
      </c>
      <c r="AV11" s="18">
        <v>0.15323931670314259</v>
      </c>
      <c r="AW11" s="18">
        <v>0.15521066993716959</v>
      </c>
    </row>
    <row r="12" spans="2:51" ht="32.15" customHeight="1" x14ac:dyDescent="0.35">
      <c r="B12" s="21" t="s">
        <v>92</v>
      </c>
      <c r="C12" s="18">
        <v>0.16031505399215609</v>
      </c>
      <c r="D12" s="18">
        <v>7.710820987978273E-2</v>
      </c>
      <c r="E12" s="18">
        <v>0.10542276139425991</v>
      </c>
      <c r="F12" s="18">
        <v>0.12275834332438749</v>
      </c>
      <c r="G12" s="18">
        <v>0.18553951164844701</v>
      </c>
      <c r="H12" s="18">
        <v>0.20293118723982831</v>
      </c>
      <c r="I12" s="18">
        <v>0.2178149931812085</v>
      </c>
      <c r="K12" s="18">
        <v>0.16328187002348599</v>
      </c>
      <c r="L12" s="18">
        <v>0.15837891629531489</v>
      </c>
      <c r="N12" s="18">
        <v>0.2232004389285428</v>
      </c>
      <c r="O12" s="18">
        <v>0.1510262277648676</v>
      </c>
      <c r="P12" s="18">
        <v>0.18868799885867379</v>
      </c>
      <c r="Q12" s="18">
        <v>0.1146855802547872</v>
      </c>
      <c r="R12" s="18">
        <v>0.11002230560695191</v>
      </c>
      <c r="S12" s="18">
        <v>1.8338969162755719E-2</v>
      </c>
      <c r="T12" s="18">
        <v>0.20794957942896161</v>
      </c>
      <c r="V12" s="18">
        <v>0.25711745879911141</v>
      </c>
      <c r="W12" s="18">
        <v>6.9722149243531623E-2</v>
      </c>
      <c r="X12" s="18">
        <v>8.4878348275547078E-2</v>
      </c>
      <c r="Y12" s="18">
        <v>8.1961544120782145E-2</v>
      </c>
      <c r="Z12" s="18">
        <v>0.46523186791238291</v>
      </c>
      <c r="AA12" s="18">
        <v>0.13523055354433061</v>
      </c>
      <c r="AB12" s="18">
        <v>0.13036392249741749</v>
      </c>
      <c r="AC12" s="18">
        <v>8.0855954675744274E-2</v>
      </c>
      <c r="AD12" s="18">
        <v>0.33977292678089033</v>
      </c>
      <c r="AF12" s="18">
        <v>0.2326059373845929</v>
      </c>
      <c r="AG12" s="18">
        <v>7.5632919564746923E-2</v>
      </c>
      <c r="AH12" s="18">
        <v>6.7391490083328662E-2</v>
      </c>
      <c r="AI12" s="18">
        <v>7.8928317748846066E-2</v>
      </c>
      <c r="AJ12" s="18">
        <v>0.41212212768969708</v>
      </c>
      <c r="AK12" s="18">
        <v>0.1684888994221089</v>
      </c>
      <c r="AL12" s="18">
        <v>6.2398766495673622E-2</v>
      </c>
      <c r="AM12" s="18">
        <v>0.12701454950845761</v>
      </c>
      <c r="AO12" s="18">
        <v>0.2097450111301811</v>
      </c>
      <c r="AP12" s="18">
        <v>9.9788684747073326E-3</v>
      </c>
      <c r="AQ12" s="18">
        <v>7.8518077384963678E-2</v>
      </c>
      <c r="AR12" s="18">
        <v>0.10152891832947671</v>
      </c>
      <c r="AS12" s="18">
        <v>0.36081291452143188</v>
      </c>
      <c r="AT12" s="18">
        <v>0.14571955333583511</v>
      </c>
      <c r="AU12" s="18">
        <v>0.1001863963502256</v>
      </c>
      <c r="AV12" s="18">
        <v>6.8745366441699735E-2</v>
      </c>
      <c r="AW12" s="18">
        <v>0.44807445841064247</v>
      </c>
    </row>
    <row r="13" spans="2:51" ht="19" customHeight="1" x14ac:dyDescent="0.35">
      <c r="B13" s="21" t="s">
        <v>68</v>
      </c>
      <c r="C13" s="18">
        <v>0.15885831532739281</v>
      </c>
      <c r="D13" s="18">
        <v>0.16699706345047871</v>
      </c>
      <c r="E13" s="18">
        <v>0.15236913264266441</v>
      </c>
      <c r="F13" s="18">
        <v>0.22156012037435979</v>
      </c>
      <c r="G13" s="18">
        <v>0.14945120542960921</v>
      </c>
      <c r="H13" s="18">
        <v>0.14150532411621419</v>
      </c>
      <c r="I13" s="18">
        <v>0.1330463583772406</v>
      </c>
      <c r="K13" s="18">
        <v>0.104999568116522</v>
      </c>
      <c r="L13" s="18">
        <v>0.2084427341557169</v>
      </c>
      <c r="N13" s="18">
        <v>0.182228871837291</v>
      </c>
      <c r="O13" s="18">
        <v>0.17023548559948601</v>
      </c>
      <c r="P13" s="18">
        <v>0.1113265083358977</v>
      </c>
      <c r="Q13" s="18">
        <v>0.1471039640982493</v>
      </c>
      <c r="R13" s="18">
        <v>0.1088799023201934</v>
      </c>
      <c r="S13" s="18">
        <v>9.9031263791876017E-2</v>
      </c>
      <c r="T13" s="18">
        <v>0.31693998971778431</v>
      </c>
      <c r="V13" s="18">
        <v>9.2612780291829663E-2</v>
      </c>
      <c r="W13" s="18">
        <v>9.0544679939543973E-2</v>
      </c>
      <c r="X13" s="18">
        <v>0.1574692269555375</v>
      </c>
      <c r="Y13" s="18">
        <v>0.21494730999242001</v>
      </c>
      <c r="Z13" s="18">
        <v>0.1218998085766127</v>
      </c>
      <c r="AA13" s="18">
        <v>0.19268271341396109</v>
      </c>
      <c r="AB13" s="18">
        <v>0.30369697962045727</v>
      </c>
      <c r="AC13" s="18">
        <v>0.38077486151391332</v>
      </c>
      <c r="AD13" s="18">
        <v>0.16822433986902829</v>
      </c>
      <c r="AF13" s="18">
        <v>7.4293812068998655E-2</v>
      </c>
      <c r="AG13" s="18">
        <v>7.8023716577958493E-2</v>
      </c>
      <c r="AH13" s="18">
        <v>0.15206280910408859</v>
      </c>
      <c r="AI13" s="18">
        <v>0.20666213229649091</v>
      </c>
      <c r="AJ13" s="18">
        <v>0.10988389495916551</v>
      </c>
      <c r="AK13" s="18">
        <v>0.22558702799759431</v>
      </c>
      <c r="AL13" s="18">
        <v>0.53344597476026334</v>
      </c>
      <c r="AM13" s="18">
        <v>0.33554045978738978</v>
      </c>
      <c r="AO13" s="18">
        <v>0.10734680004232459</v>
      </c>
      <c r="AP13" s="18">
        <v>7.5077183467099642E-2</v>
      </c>
      <c r="AQ13" s="18">
        <v>0.12894248505382849</v>
      </c>
      <c r="AR13" s="18">
        <v>0.15696749891316</v>
      </c>
      <c r="AS13" s="18">
        <v>0.1088065312744092</v>
      </c>
      <c r="AT13" s="18">
        <v>0.19366436631491479</v>
      </c>
      <c r="AU13" s="18">
        <v>0.50728884005777497</v>
      </c>
      <c r="AV13" s="18">
        <v>0.44288773647112778</v>
      </c>
      <c r="AW13" s="18">
        <v>0.1159171890982558</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94</v>
      </c>
      <c r="C9" s="18">
        <v>0.29466656310030398</v>
      </c>
      <c r="D9" s="18">
        <v>0.30025812611177699</v>
      </c>
      <c r="E9" s="18">
        <v>0.30953033492352933</v>
      </c>
      <c r="F9" s="18">
        <v>0.26180639823365831</v>
      </c>
      <c r="G9" s="18">
        <v>0.33023279057987182</v>
      </c>
      <c r="H9" s="18">
        <v>0.29202501625682697</v>
      </c>
      <c r="I9" s="18">
        <v>0.28378634693163002</v>
      </c>
      <c r="K9" s="18">
        <v>0.27831929983481912</v>
      </c>
      <c r="L9" s="18">
        <v>0.30955959076477019</v>
      </c>
      <c r="N9" s="18">
        <v>0.35918097756715978</v>
      </c>
      <c r="O9" s="18">
        <v>0.29049682943747751</v>
      </c>
      <c r="P9" s="18">
        <v>0.28963872302923432</v>
      </c>
      <c r="Q9" s="18">
        <v>0.264610785187402</v>
      </c>
      <c r="R9" s="18">
        <v>0.25172041616029911</v>
      </c>
      <c r="S9" s="18">
        <v>0.29251278080939941</v>
      </c>
      <c r="T9" s="18">
        <v>0.18977321969691191</v>
      </c>
      <c r="V9" s="18">
        <v>0.35341902413422233</v>
      </c>
      <c r="W9" s="18">
        <v>0.24887358978780219</v>
      </c>
      <c r="X9" s="18">
        <v>0.19646440800461301</v>
      </c>
      <c r="Y9" s="18">
        <v>0.2108906545369256</v>
      </c>
      <c r="Z9" s="18">
        <v>0.68325139711791594</v>
      </c>
      <c r="AA9" s="18">
        <v>0.16361033799881339</v>
      </c>
      <c r="AB9" s="18">
        <v>0.27103967882232111</v>
      </c>
      <c r="AC9" s="18">
        <v>0.1729030353468263</v>
      </c>
      <c r="AD9" s="18">
        <v>0.48128681681438062</v>
      </c>
      <c r="AF9" s="18">
        <v>0.29213544022679372</v>
      </c>
      <c r="AG9" s="18">
        <v>0.25480403774404758</v>
      </c>
      <c r="AH9" s="18">
        <v>0.18881940001729269</v>
      </c>
      <c r="AI9" s="18">
        <v>0.21314656474572991</v>
      </c>
      <c r="AJ9" s="18">
        <v>0.55356098940571696</v>
      </c>
      <c r="AK9" s="18">
        <v>0.18081780948683829</v>
      </c>
      <c r="AL9" s="18">
        <v>0.25917801771919452</v>
      </c>
      <c r="AM9" s="18">
        <v>0.25979477652746841</v>
      </c>
      <c r="AO9" s="18">
        <v>0.21958345190130571</v>
      </c>
      <c r="AP9" s="18">
        <v>0.18579900623548809</v>
      </c>
      <c r="AQ9" s="18">
        <v>0.23726985979368631</v>
      </c>
      <c r="AR9" s="18">
        <v>0.22115539831832859</v>
      </c>
      <c r="AS9" s="18">
        <v>0.60584415172575679</v>
      </c>
      <c r="AT9" s="18">
        <v>0.22112777482997939</v>
      </c>
      <c r="AU9" s="18">
        <v>0.14447771831823031</v>
      </c>
      <c r="AV9" s="18">
        <v>0.20693634826015389</v>
      </c>
      <c r="AW9" s="18">
        <v>0.34389894500918949</v>
      </c>
    </row>
    <row r="10" spans="2:51" ht="32.15" customHeight="1" x14ac:dyDescent="0.35">
      <c r="B10" s="21" t="s">
        <v>95</v>
      </c>
      <c r="C10" s="18">
        <v>0.22234761358052421</v>
      </c>
      <c r="D10" s="18">
        <v>0.26678651341792509</v>
      </c>
      <c r="E10" s="18">
        <v>0.26177943523794428</v>
      </c>
      <c r="F10" s="18">
        <v>0.23948597617843689</v>
      </c>
      <c r="G10" s="18">
        <v>0.2078912672137736</v>
      </c>
      <c r="H10" s="18">
        <v>0.2156197291428805</v>
      </c>
      <c r="I10" s="18">
        <v>0.17628987991580289</v>
      </c>
      <c r="K10" s="18">
        <v>0.23006837841656441</v>
      </c>
      <c r="L10" s="18">
        <v>0.2162769768960067</v>
      </c>
      <c r="N10" s="18">
        <v>0.20170895499840211</v>
      </c>
      <c r="O10" s="18">
        <v>0.19683955003412101</v>
      </c>
      <c r="P10" s="18">
        <v>0.23186567482686279</v>
      </c>
      <c r="Q10" s="18">
        <v>0.2396824563586458</v>
      </c>
      <c r="R10" s="18">
        <v>0.26220120012850789</v>
      </c>
      <c r="S10" s="18">
        <v>0.27035806087376718</v>
      </c>
      <c r="T10" s="18">
        <v>0.24582832616009581</v>
      </c>
      <c r="V10" s="18">
        <v>0.24251981444988749</v>
      </c>
      <c r="W10" s="18">
        <v>0.21388051047489509</v>
      </c>
      <c r="X10" s="18">
        <v>0.22001699254160109</v>
      </c>
      <c r="Y10" s="18">
        <v>0.28771242229902372</v>
      </c>
      <c r="Z10" s="18">
        <v>0.18200291866339149</v>
      </c>
      <c r="AA10" s="18">
        <v>0.27830457279291287</v>
      </c>
      <c r="AB10" s="18">
        <v>0.20246050748075589</v>
      </c>
      <c r="AC10" s="18">
        <v>0.14766446896305679</v>
      </c>
      <c r="AD10" s="18">
        <v>0.23332538819212431</v>
      </c>
      <c r="AF10" s="18">
        <v>0.26297978503586711</v>
      </c>
      <c r="AG10" s="18">
        <v>0.21006978485949651</v>
      </c>
      <c r="AH10" s="18">
        <v>0.23384595581262271</v>
      </c>
      <c r="AI10" s="18">
        <v>0.25468397905585383</v>
      </c>
      <c r="AJ10" s="18">
        <v>0.2604900325914225</v>
      </c>
      <c r="AK10" s="18">
        <v>0.25792348833102519</v>
      </c>
      <c r="AL10" s="18">
        <v>0.1000073942908101</v>
      </c>
      <c r="AM10" s="18">
        <v>0.17782915073300851</v>
      </c>
      <c r="AO10" s="18">
        <v>0.30110662209437872</v>
      </c>
      <c r="AP10" s="18">
        <v>0.19633731183464501</v>
      </c>
      <c r="AQ10" s="18">
        <v>0.21628094981187129</v>
      </c>
      <c r="AR10" s="18">
        <v>0.21618723499709361</v>
      </c>
      <c r="AS10" s="18">
        <v>0.24292837458544331</v>
      </c>
      <c r="AT10" s="18">
        <v>0.26288406193546832</v>
      </c>
      <c r="AU10" s="18">
        <v>0.14315485018890681</v>
      </c>
      <c r="AV10" s="18">
        <v>0.18717088018799119</v>
      </c>
      <c r="AW10" s="18">
        <v>0.17269268165583221</v>
      </c>
    </row>
    <row r="11" spans="2:51" ht="60" customHeight="1" x14ac:dyDescent="0.35">
      <c r="B11" s="21" t="s">
        <v>96</v>
      </c>
      <c r="C11" s="18">
        <v>0.34033166629510231</v>
      </c>
      <c r="D11" s="18">
        <v>0.23409896417786641</v>
      </c>
      <c r="E11" s="18">
        <v>0.28278098461037471</v>
      </c>
      <c r="F11" s="18">
        <v>0.29994608039746418</v>
      </c>
      <c r="G11" s="18">
        <v>0.30325513483232541</v>
      </c>
      <c r="H11" s="18">
        <v>0.37317367360723858</v>
      </c>
      <c r="I11" s="18">
        <v>0.45891082278321649</v>
      </c>
      <c r="K11" s="18">
        <v>0.39504044470577437</v>
      </c>
      <c r="L11" s="18">
        <v>0.28830465630041358</v>
      </c>
      <c r="N11" s="18">
        <v>0.29196160303060592</v>
      </c>
      <c r="O11" s="18">
        <v>0.34484865496852302</v>
      </c>
      <c r="P11" s="18">
        <v>0.33004184260729569</v>
      </c>
      <c r="Q11" s="18">
        <v>0.39255842447410588</v>
      </c>
      <c r="R11" s="18">
        <v>0.3540782929513257</v>
      </c>
      <c r="S11" s="18">
        <v>0.31445123658159752</v>
      </c>
      <c r="T11" s="18">
        <v>0.31595827368666379</v>
      </c>
      <c r="V11" s="18">
        <v>0.31838891953608051</v>
      </c>
      <c r="W11" s="18">
        <v>0.42073310022051807</v>
      </c>
      <c r="X11" s="18">
        <v>0.49269035193996841</v>
      </c>
      <c r="Y11" s="18">
        <v>0.30954670656693622</v>
      </c>
      <c r="Z11" s="18">
        <v>0.13474568421869271</v>
      </c>
      <c r="AA11" s="18">
        <v>0.34014992012412282</v>
      </c>
      <c r="AB11" s="18">
        <v>0.28311198831156947</v>
      </c>
      <c r="AC11" s="18">
        <v>0.23402496156932839</v>
      </c>
      <c r="AD11" s="18">
        <v>0.22186257506312829</v>
      </c>
      <c r="AF11" s="18">
        <v>0.34559000422709679</v>
      </c>
      <c r="AG11" s="18">
        <v>0.43144207983672062</v>
      </c>
      <c r="AH11" s="18">
        <v>0.45993712043052037</v>
      </c>
      <c r="AI11" s="18">
        <v>0.37572955493894972</v>
      </c>
      <c r="AJ11" s="18">
        <v>0.12984611138900251</v>
      </c>
      <c r="AK11" s="18">
        <v>0.36971406482805619</v>
      </c>
      <c r="AL11" s="18">
        <v>9.2103484040720121E-2</v>
      </c>
      <c r="AM11" s="18">
        <v>0.30652289899896412</v>
      </c>
      <c r="AO11" s="18">
        <v>0.35805106474218901</v>
      </c>
      <c r="AP11" s="18">
        <v>0.48842788092032369</v>
      </c>
      <c r="AQ11" s="18">
        <v>0.44149159762840229</v>
      </c>
      <c r="AR11" s="18">
        <v>0.39533066387289367</v>
      </c>
      <c r="AS11" s="18">
        <v>0.1152030767197241</v>
      </c>
      <c r="AT11" s="18">
        <v>0.32864393079565152</v>
      </c>
      <c r="AU11" s="18">
        <v>0.27156247328970629</v>
      </c>
      <c r="AV11" s="18">
        <v>0.30366304062140681</v>
      </c>
      <c r="AW11" s="18">
        <v>0.40607599248528792</v>
      </c>
    </row>
    <row r="12" spans="2:51" ht="19" customHeight="1" x14ac:dyDescent="0.35">
      <c r="B12" s="21" t="s">
        <v>80</v>
      </c>
      <c r="C12" s="18">
        <v>0.14265415702406961</v>
      </c>
      <c r="D12" s="18">
        <v>0.19885639629243129</v>
      </c>
      <c r="E12" s="18">
        <v>0.1459092452281516</v>
      </c>
      <c r="F12" s="18">
        <v>0.1987615451904404</v>
      </c>
      <c r="G12" s="18">
        <v>0.15862080737402931</v>
      </c>
      <c r="H12" s="18">
        <v>0.11918158099305361</v>
      </c>
      <c r="I12" s="18">
        <v>8.1012950369350689E-2</v>
      </c>
      <c r="K12" s="18">
        <v>9.6571877042842216E-2</v>
      </c>
      <c r="L12" s="18">
        <v>0.18585877603880929</v>
      </c>
      <c r="N12" s="18">
        <v>0.14714846440383211</v>
      </c>
      <c r="O12" s="18">
        <v>0.16781496555987849</v>
      </c>
      <c r="P12" s="18">
        <v>0.14845375953660711</v>
      </c>
      <c r="Q12" s="18">
        <v>0.1031483339798463</v>
      </c>
      <c r="R12" s="18">
        <v>0.13200009075986741</v>
      </c>
      <c r="S12" s="18">
        <v>0.1226779217352358</v>
      </c>
      <c r="T12" s="18">
        <v>0.24844018045632851</v>
      </c>
      <c r="V12" s="18">
        <v>8.5672241879809513E-2</v>
      </c>
      <c r="W12" s="18">
        <v>0.1165127995167845</v>
      </c>
      <c r="X12" s="18">
        <v>9.0828247513817462E-2</v>
      </c>
      <c r="Y12" s="18">
        <v>0.19185021659711471</v>
      </c>
      <c r="Z12" s="18">
        <v>0</v>
      </c>
      <c r="AA12" s="18">
        <v>0.217935169084151</v>
      </c>
      <c r="AB12" s="18">
        <v>0.24338782538535381</v>
      </c>
      <c r="AC12" s="18">
        <v>0.44540753412078821</v>
      </c>
      <c r="AD12" s="18">
        <v>6.3525219930366736E-2</v>
      </c>
      <c r="AF12" s="18">
        <v>9.9294770510242519E-2</v>
      </c>
      <c r="AG12" s="18">
        <v>0.1036840975597353</v>
      </c>
      <c r="AH12" s="18">
        <v>0.117397523739564</v>
      </c>
      <c r="AI12" s="18">
        <v>0.1564399012594665</v>
      </c>
      <c r="AJ12" s="18">
        <v>5.6102866613858222E-2</v>
      </c>
      <c r="AK12" s="18">
        <v>0.19154463735408031</v>
      </c>
      <c r="AL12" s="18">
        <v>0.54871110394927525</v>
      </c>
      <c r="AM12" s="18">
        <v>0.25585317374055899</v>
      </c>
      <c r="AO12" s="18">
        <v>0.1212588612621269</v>
      </c>
      <c r="AP12" s="18">
        <v>0.12943580100954349</v>
      </c>
      <c r="AQ12" s="18">
        <v>0.10495759276604021</v>
      </c>
      <c r="AR12" s="18">
        <v>0.16732670281168399</v>
      </c>
      <c r="AS12" s="18">
        <v>3.6024396969075688E-2</v>
      </c>
      <c r="AT12" s="18">
        <v>0.18734423243890089</v>
      </c>
      <c r="AU12" s="18">
        <v>0.44080495820315668</v>
      </c>
      <c r="AV12" s="18">
        <v>0.30222973093044808</v>
      </c>
      <c r="AW12" s="18">
        <v>7.7332380849690172E-2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97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98</v>
      </c>
      <c r="C9" s="18">
        <v>0.18071742878046379</v>
      </c>
      <c r="D9" s="18">
        <v>0.15430277302219561</v>
      </c>
      <c r="E9" s="18">
        <v>0.1326930486572851</v>
      </c>
      <c r="F9" s="18">
        <v>0.167258415497825</v>
      </c>
      <c r="G9" s="18">
        <v>0.173741186606446</v>
      </c>
      <c r="H9" s="18">
        <v>0.23029061562741329</v>
      </c>
      <c r="I9" s="18">
        <v>0.2071071142300665</v>
      </c>
      <c r="K9" s="18">
        <v>0.20407776349411211</v>
      </c>
      <c r="L9" s="18">
        <v>0.15974365333080071</v>
      </c>
      <c r="N9" s="18">
        <v>0.1992736563527652</v>
      </c>
      <c r="O9" s="18">
        <v>0.15383807790875911</v>
      </c>
      <c r="P9" s="18">
        <v>0.21020785581174489</v>
      </c>
      <c r="Q9" s="18">
        <v>0.16397726529499679</v>
      </c>
      <c r="R9" s="18">
        <v>0.1832649461829324</v>
      </c>
      <c r="S9" s="18">
        <v>0.32490113692546801</v>
      </c>
      <c r="T9" s="18">
        <v>0.15977209910627371</v>
      </c>
      <c r="V9" s="18">
        <v>0.23474012207402351</v>
      </c>
      <c r="W9" s="18">
        <v>0.17064225122816279</v>
      </c>
      <c r="X9" s="18">
        <v>0.18560343671932431</v>
      </c>
      <c r="Y9" s="18">
        <v>0.19083438803525379</v>
      </c>
      <c r="Z9" s="18">
        <v>0.1691690436872535</v>
      </c>
      <c r="AA9" s="18">
        <v>8.9370276371043902E-2</v>
      </c>
      <c r="AB9" s="18">
        <v>0.13383343494570901</v>
      </c>
      <c r="AC9" s="18">
        <v>8.0346368017180092E-2</v>
      </c>
      <c r="AD9" s="18">
        <v>0.2147021585242852</v>
      </c>
      <c r="AF9" s="18">
        <v>0.26567208903636758</v>
      </c>
      <c r="AG9" s="18">
        <v>0.1975896301821071</v>
      </c>
      <c r="AH9" s="18">
        <v>0.14452462183278519</v>
      </c>
      <c r="AI9" s="18">
        <v>0.14361863031915501</v>
      </c>
      <c r="AJ9" s="18">
        <v>0.1771866843594655</v>
      </c>
      <c r="AK9" s="18">
        <v>0.1318995902390396</v>
      </c>
      <c r="AL9" s="18">
        <v>4.3672817027901302E-2</v>
      </c>
      <c r="AM9" s="18">
        <v>0.123952640727391</v>
      </c>
      <c r="AO9" s="18">
        <v>0.27537699572908397</v>
      </c>
      <c r="AP9" s="18">
        <v>0.2097239204090208</v>
      </c>
      <c r="AQ9" s="18">
        <v>0.1845134519051157</v>
      </c>
      <c r="AR9" s="18">
        <v>0.1011634563151638</v>
      </c>
      <c r="AS9" s="18">
        <v>0.18367007458339701</v>
      </c>
      <c r="AT9" s="18">
        <v>0.1115984858770972</v>
      </c>
      <c r="AU9" s="18">
        <v>0.10924922929516399</v>
      </c>
      <c r="AV9" s="18">
        <v>9.4828814243160003E-2</v>
      </c>
      <c r="AW9" s="18">
        <v>8.9990544483784143E-2</v>
      </c>
    </row>
    <row r="10" spans="2:51" ht="19" customHeight="1" x14ac:dyDescent="0.35">
      <c r="B10" s="21" t="s">
        <v>99</v>
      </c>
      <c r="C10" s="18">
        <v>0.38636774706461458</v>
      </c>
      <c r="D10" s="18">
        <v>0.42512055890866968</v>
      </c>
      <c r="E10" s="18">
        <v>0.47585732102190148</v>
      </c>
      <c r="F10" s="18">
        <v>0.36289891059593871</v>
      </c>
      <c r="G10" s="18">
        <v>0.33744369272301639</v>
      </c>
      <c r="H10" s="18">
        <v>0.34799868309988791</v>
      </c>
      <c r="I10" s="18">
        <v>0.37990627777512082</v>
      </c>
      <c r="K10" s="18">
        <v>0.39667194316786991</v>
      </c>
      <c r="L10" s="18">
        <v>0.37874052421837862</v>
      </c>
      <c r="N10" s="18">
        <v>0.33249035959799722</v>
      </c>
      <c r="O10" s="18">
        <v>0.36724627992662101</v>
      </c>
      <c r="P10" s="18">
        <v>0.36403968888394478</v>
      </c>
      <c r="Q10" s="18">
        <v>0.45359118709155172</v>
      </c>
      <c r="R10" s="18">
        <v>0.45129262433801998</v>
      </c>
      <c r="S10" s="18">
        <v>0.50354885062154531</v>
      </c>
      <c r="T10" s="18">
        <v>0.25229028937797249</v>
      </c>
      <c r="V10" s="18">
        <v>0.42265042809127618</v>
      </c>
      <c r="W10" s="18">
        <v>0.43618958137204622</v>
      </c>
      <c r="X10" s="18">
        <v>0.35202818753666248</v>
      </c>
      <c r="Y10" s="18">
        <v>0.33810114373164318</v>
      </c>
      <c r="Z10" s="18">
        <v>0.32433084188750272</v>
      </c>
      <c r="AA10" s="18">
        <v>0.37308661544481259</v>
      </c>
      <c r="AB10" s="18">
        <v>0.31181771723629548</v>
      </c>
      <c r="AC10" s="18">
        <v>0.27496316805524013</v>
      </c>
      <c r="AD10" s="18">
        <v>0.36143075743473629</v>
      </c>
      <c r="AF10" s="18">
        <v>0.43216687519304048</v>
      </c>
      <c r="AG10" s="18">
        <v>0.42786678480165241</v>
      </c>
      <c r="AH10" s="18">
        <v>0.4264799338841847</v>
      </c>
      <c r="AI10" s="18">
        <v>0.347639347931673</v>
      </c>
      <c r="AJ10" s="18">
        <v>0.36414489654209259</v>
      </c>
      <c r="AK10" s="18">
        <v>0.32119406724600408</v>
      </c>
      <c r="AL10" s="18">
        <v>0.230955882662952</v>
      </c>
      <c r="AM10" s="18">
        <v>0.31765938028191881</v>
      </c>
      <c r="AO10" s="18">
        <v>0.41650657062173602</v>
      </c>
      <c r="AP10" s="18">
        <v>0.45713627714115712</v>
      </c>
      <c r="AQ10" s="18">
        <v>0.4115219422226124</v>
      </c>
      <c r="AR10" s="18">
        <v>0.41379531141667281</v>
      </c>
      <c r="AS10" s="18">
        <v>0.35247399654202921</v>
      </c>
      <c r="AT10" s="18">
        <v>0.37821118707265211</v>
      </c>
      <c r="AU10" s="18">
        <v>0.18949778310314469</v>
      </c>
      <c r="AV10" s="18">
        <v>0.27111306507813798</v>
      </c>
      <c r="AW10" s="18">
        <v>0.42340738753393642</v>
      </c>
    </row>
    <row r="11" spans="2:51" ht="19" customHeight="1" x14ac:dyDescent="0.35">
      <c r="B11" s="21" t="s">
        <v>100</v>
      </c>
      <c r="C11" s="18">
        <v>0.17651939079910489</v>
      </c>
      <c r="D11" s="18">
        <v>0.1822406275288613</v>
      </c>
      <c r="E11" s="18">
        <v>0.17732633627089031</v>
      </c>
      <c r="F11" s="18">
        <v>0.1928105615094993</v>
      </c>
      <c r="G11" s="18">
        <v>0.20505948687402589</v>
      </c>
      <c r="H11" s="18">
        <v>0.14758948180369569</v>
      </c>
      <c r="I11" s="18">
        <v>0.162934267440316</v>
      </c>
      <c r="K11" s="18">
        <v>0.18320291045030371</v>
      </c>
      <c r="L11" s="18">
        <v>0.16943146163654221</v>
      </c>
      <c r="N11" s="18">
        <v>0.1465020235897356</v>
      </c>
      <c r="O11" s="18">
        <v>0.20897815227872479</v>
      </c>
      <c r="P11" s="18">
        <v>0.1849706312032372</v>
      </c>
      <c r="Q11" s="18">
        <v>0.1895847026342635</v>
      </c>
      <c r="R11" s="18">
        <v>0.17390929509997091</v>
      </c>
      <c r="S11" s="18">
        <v>9.4158382476814823E-2</v>
      </c>
      <c r="T11" s="18">
        <v>0.13056976376008439</v>
      </c>
      <c r="V11" s="18">
        <v>0.1612779928686304</v>
      </c>
      <c r="W11" s="18">
        <v>0.18463863074959419</v>
      </c>
      <c r="X11" s="18">
        <v>0.22481681370549211</v>
      </c>
      <c r="Y11" s="18">
        <v>0.17049949601310699</v>
      </c>
      <c r="Z11" s="18">
        <v>0.25240416864503551</v>
      </c>
      <c r="AA11" s="18">
        <v>0.28468346035337772</v>
      </c>
      <c r="AB11" s="18">
        <v>0.16304288107197051</v>
      </c>
      <c r="AC11" s="18">
        <v>0.17592502741749211</v>
      </c>
      <c r="AD11" s="18">
        <v>0.14542847771874631</v>
      </c>
      <c r="AF11" s="18">
        <v>0.12699036716027859</v>
      </c>
      <c r="AG11" s="18">
        <v>0.1837000060642501</v>
      </c>
      <c r="AH11" s="18">
        <v>0.25563383511024212</v>
      </c>
      <c r="AI11" s="18">
        <v>0.24147412642996441</v>
      </c>
      <c r="AJ11" s="18">
        <v>0.17457827029334161</v>
      </c>
      <c r="AK11" s="18">
        <v>0.1907683412286624</v>
      </c>
      <c r="AL11" s="18">
        <v>0.17824489969281249</v>
      </c>
      <c r="AM11" s="18">
        <v>0.16482091619712769</v>
      </c>
      <c r="AO11" s="18">
        <v>0.1475924339229058</v>
      </c>
      <c r="AP11" s="18">
        <v>0.17086527711666921</v>
      </c>
      <c r="AQ11" s="18">
        <v>0.22419951929004789</v>
      </c>
      <c r="AR11" s="18">
        <v>0.20486459508561741</v>
      </c>
      <c r="AS11" s="18">
        <v>0.21017393441138019</v>
      </c>
      <c r="AT11" s="18">
        <v>0.15902353489162879</v>
      </c>
      <c r="AU11" s="18">
        <v>0.16171245865104081</v>
      </c>
      <c r="AV11" s="18">
        <v>0.1304472747403411</v>
      </c>
      <c r="AW11" s="18">
        <v>0.1095747707217504</v>
      </c>
    </row>
    <row r="12" spans="2:51" ht="19" customHeight="1" x14ac:dyDescent="0.35">
      <c r="B12" s="21" t="s">
        <v>101</v>
      </c>
      <c r="C12" s="18">
        <v>7.9825897432483084E-2</v>
      </c>
      <c r="D12" s="18">
        <v>5.4544603411228743E-2</v>
      </c>
      <c r="E12" s="18">
        <v>4.8563667003103043E-2</v>
      </c>
      <c r="F12" s="18">
        <v>6.8393545428423269E-2</v>
      </c>
      <c r="G12" s="18">
        <v>0.1085581959641833</v>
      </c>
      <c r="H12" s="18">
        <v>0.1007657343056934</v>
      </c>
      <c r="I12" s="18">
        <v>8.8632351665173748E-2</v>
      </c>
      <c r="K12" s="18">
        <v>9.7030972756666306E-2</v>
      </c>
      <c r="L12" s="18">
        <v>6.2660404593575497E-2</v>
      </c>
      <c r="N12" s="18">
        <v>6.1423068192449283E-2</v>
      </c>
      <c r="O12" s="18">
        <v>8.6705906996023485E-2</v>
      </c>
      <c r="P12" s="18">
        <v>9.920481700745383E-2</v>
      </c>
      <c r="Q12" s="18">
        <v>7.9157909353301345E-2</v>
      </c>
      <c r="R12" s="18">
        <v>0.1042883810588091</v>
      </c>
      <c r="S12" s="18">
        <v>0</v>
      </c>
      <c r="T12" s="18">
        <v>8.8567396098966689E-2</v>
      </c>
      <c r="V12" s="18">
        <v>5.7548805453643902E-2</v>
      </c>
      <c r="W12" s="18">
        <v>8.0864570823502166E-2</v>
      </c>
      <c r="X12" s="18">
        <v>0.13128795120999309</v>
      </c>
      <c r="Y12" s="18">
        <v>0.12695988249185519</v>
      </c>
      <c r="Z12" s="18">
        <v>6.4984533477812759E-2</v>
      </c>
      <c r="AA12" s="18">
        <v>0.13531441602237221</v>
      </c>
      <c r="AB12" s="18">
        <v>7.8492753850792643E-2</v>
      </c>
      <c r="AC12" s="18">
        <v>5.7985009456802482E-2</v>
      </c>
      <c r="AD12" s="18">
        <v>0.1207843314979154</v>
      </c>
      <c r="AF12" s="18">
        <v>4.0456903839149592E-2</v>
      </c>
      <c r="AG12" s="18">
        <v>7.0158311398786838E-2</v>
      </c>
      <c r="AH12" s="18">
        <v>9.315400463976925E-2</v>
      </c>
      <c r="AI12" s="18">
        <v>0.1216122025368767</v>
      </c>
      <c r="AJ12" s="18">
        <v>0.12217480815534711</v>
      </c>
      <c r="AK12" s="18">
        <v>0.12995780674564239</v>
      </c>
      <c r="AL12" s="18">
        <v>0.1050941164908501</v>
      </c>
      <c r="AM12" s="18">
        <v>7.7026815102332793E-2</v>
      </c>
      <c r="AO12" s="18">
        <v>3.4985563522832948E-2</v>
      </c>
      <c r="AP12" s="18">
        <v>5.5046363718806807E-2</v>
      </c>
      <c r="AQ12" s="18">
        <v>9.2727148692271361E-2</v>
      </c>
      <c r="AR12" s="18">
        <v>0.1249578879532344</v>
      </c>
      <c r="AS12" s="18">
        <v>7.6321425364233156E-2</v>
      </c>
      <c r="AT12" s="18">
        <v>0.1146357261109123</v>
      </c>
      <c r="AU12" s="18">
        <v>9.4925757629136048E-2</v>
      </c>
      <c r="AV12" s="18">
        <v>9.6350664031798913E-2</v>
      </c>
      <c r="AW12" s="18">
        <v>0.25008736784382801</v>
      </c>
    </row>
    <row r="13" spans="2:51" ht="19" customHeight="1" x14ac:dyDescent="0.35">
      <c r="B13" s="21" t="s">
        <v>68</v>
      </c>
      <c r="C13" s="18">
        <v>0.17656953592333369</v>
      </c>
      <c r="D13" s="18">
        <v>0.18379143712904461</v>
      </c>
      <c r="E13" s="18">
        <v>0.1655596270468199</v>
      </c>
      <c r="F13" s="18">
        <v>0.20863856696831359</v>
      </c>
      <c r="G13" s="18">
        <v>0.1751974378323285</v>
      </c>
      <c r="H13" s="18">
        <v>0.17335548516330959</v>
      </c>
      <c r="I13" s="18">
        <v>0.16141998888932299</v>
      </c>
      <c r="K13" s="18">
        <v>0.1190164101310482</v>
      </c>
      <c r="L13" s="18">
        <v>0.22942395622070311</v>
      </c>
      <c r="N13" s="18">
        <v>0.26031089226705262</v>
      </c>
      <c r="O13" s="18">
        <v>0.1832315828898714</v>
      </c>
      <c r="P13" s="18">
        <v>0.14157700709361909</v>
      </c>
      <c r="Q13" s="18">
        <v>0.1136889356258866</v>
      </c>
      <c r="R13" s="18">
        <v>8.7244753320267737E-2</v>
      </c>
      <c r="S13" s="18">
        <v>7.7391629976171925E-2</v>
      </c>
      <c r="T13" s="18">
        <v>0.36880045165670278</v>
      </c>
      <c r="V13" s="18">
        <v>0.1237826515124258</v>
      </c>
      <c r="W13" s="18">
        <v>0.1276649658266949</v>
      </c>
      <c r="X13" s="18">
        <v>0.106263610828528</v>
      </c>
      <c r="Y13" s="18">
        <v>0.1736050897281409</v>
      </c>
      <c r="Z13" s="18">
        <v>0.1891114123023957</v>
      </c>
      <c r="AA13" s="18">
        <v>0.1175452318083938</v>
      </c>
      <c r="AB13" s="18">
        <v>0.31281321289523251</v>
      </c>
      <c r="AC13" s="18">
        <v>0.41078042705328488</v>
      </c>
      <c r="AD13" s="18">
        <v>0.15765427482431679</v>
      </c>
      <c r="AF13" s="18">
        <v>0.13471376477116381</v>
      </c>
      <c r="AG13" s="18">
        <v>0.1206852675532037</v>
      </c>
      <c r="AH13" s="18">
        <v>8.0207604533018673E-2</v>
      </c>
      <c r="AI13" s="18">
        <v>0.14565569278233101</v>
      </c>
      <c r="AJ13" s="18">
        <v>0.16191534064975319</v>
      </c>
      <c r="AK13" s="18">
        <v>0.2261801945406515</v>
      </c>
      <c r="AL13" s="18">
        <v>0.44203228412548412</v>
      </c>
      <c r="AM13" s="18">
        <v>0.31654024769122968</v>
      </c>
      <c r="AO13" s="18">
        <v>0.12553843620344149</v>
      </c>
      <c r="AP13" s="18">
        <v>0.1072281616143462</v>
      </c>
      <c r="AQ13" s="18">
        <v>8.7037937889952566E-2</v>
      </c>
      <c r="AR13" s="18">
        <v>0.15521874922931159</v>
      </c>
      <c r="AS13" s="18">
        <v>0.17736056909896061</v>
      </c>
      <c r="AT13" s="18">
        <v>0.23653106604770971</v>
      </c>
      <c r="AU13" s="18">
        <v>0.44461477132151461</v>
      </c>
      <c r="AV13" s="18">
        <v>0.40726018190656188</v>
      </c>
      <c r="AW13" s="18">
        <v>0.12693992941670099</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102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992</v>
      </c>
      <c r="D7" s="25">
        <v>124</v>
      </c>
      <c r="E7" s="25">
        <v>160</v>
      </c>
      <c r="F7" s="25">
        <v>171</v>
      </c>
      <c r="G7" s="25">
        <v>166</v>
      </c>
      <c r="H7" s="25">
        <v>144</v>
      </c>
      <c r="I7" s="25">
        <v>227</v>
      </c>
      <c r="K7" s="25">
        <v>471</v>
      </c>
      <c r="L7" s="25">
        <v>519</v>
      </c>
      <c r="N7" s="25">
        <v>253</v>
      </c>
      <c r="O7" s="25">
        <v>217</v>
      </c>
      <c r="P7" s="25">
        <v>100</v>
      </c>
      <c r="Q7" s="25">
        <v>242</v>
      </c>
      <c r="R7" s="25">
        <v>124</v>
      </c>
      <c r="S7" s="25">
        <v>19</v>
      </c>
      <c r="T7" s="25">
        <v>37</v>
      </c>
      <c r="V7" s="25">
        <v>267</v>
      </c>
      <c r="W7" s="25">
        <v>295</v>
      </c>
      <c r="X7" s="25">
        <v>66</v>
      </c>
      <c r="Y7" s="25">
        <v>34</v>
      </c>
      <c r="Z7" s="25">
        <v>15</v>
      </c>
      <c r="AA7" s="25">
        <v>25</v>
      </c>
      <c r="AB7" s="25">
        <v>209</v>
      </c>
      <c r="AC7" s="25">
        <v>32</v>
      </c>
      <c r="AD7" s="25">
        <v>49</v>
      </c>
      <c r="AF7" s="25">
        <v>154</v>
      </c>
      <c r="AG7" s="25">
        <v>323</v>
      </c>
      <c r="AH7" s="25">
        <v>73</v>
      </c>
      <c r="AI7" s="25">
        <v>60</v>
      </c>
      <c r="AJ7" s="25">
        <v>135</v>
      </c>
      <c r="AK7" s="25">
        <v>24</v>
      </c>
      <c r="AL7" s="25">
        <v>23</v>
      </c>
      <c r="AM7" s="25">
        <v>200</v>
      </c>
      <c r="AO7" s="25">
        <v>145</v>
      </c>
      <c r="AP7" s="25">
        <v>267</v>
      </c>
      <c r="AQ7" s="25">
        <v>67</v>
      </c>
      <c r="AR7" s="25">
        <v>107</v>
      </c>
      <c r="AS7" s="25">
        <v>200</v>
      </c>
      <c r="AT7" s="25">
        <v>19</v>
      </c>
      <c r="AU7" s="25">
        <v>62</v>
      </c>
      <c r="AV7" s="25">
        <v>82</v>
      </c>
      <c r="AW7" s="25">
        <v>43</v>
      </c>
    </row>
    <row r="8" spans="2:51" x14ac:dyDescent="0.35">
      <c r="B8" s="7" t="s">
        <v>60</v>
      </c>
      <c r="C8" s="13">
        <v>991</v>
      </c>
      <c r="D8" s="13">
        <v>106</v>
      </c>
      <c r="E8" s="13">
        <v>155</v>
      </c>
      <c r="F8" s="13">
        <v>161</v>
      </c>
      <c r="G8" s="13">
        <v>148</v>
      </c>
      <c r="H8" s="13">
        <v>161</v>
      </c>
      <c r="I8" s="13">
        <v>261</v>
      </c>
      <c r="K8" s="13">
        <v>461</v>
      </c>
      <c r="L8" s="13">
        <v>529</v>
      </c>
      <c r="N8" s="13">
        <v>264</v>
      </c>
      <c r="O8" s="13">
        <v>219</v>
      </c>
      <c r="P8" s="13">
        <v>103</v>
      </c>
      <c r="Q8" s="13">
        <v>236</v>
      </c>
      <c r="R8" s="13">
        <v>116</v>
      </c>
      <c r="S8" s="13">
        <v>16</v>
      </c>
      <c r="T8" s="13">
        <v>37</v>
      </c>
      <c r="V8" s="13">
        <v>285</v>
      </c>
      <c r="W8" s="13">
        <v>286</v>
      </c>
      <c r="X8" s="13">
        <v>67</v>
      </c>
      <c r="Y8" s="13">
        <v>33</v>
      </c>
      <c r="Z8" s="13">
        <v>16</v>
      </c>
      <c r="AA8" s="13">
        <v>25</v>
      </c>
      <c r="AB8" s="13">
        <v>201</v>
      </c>
      <c r="AC8" s="13">
        <v>31</v>
      </c>
      <c r="AD8" s="13">
        <v>47</v>
      </c>
      <c r="AF8" s="13">
        <v>162</v>
      </c>
      <c r="AG8" s="13">
        <v>314</v>
      </c>
      <c r="AH8" s="13">
        <v>75</v>
      </c>
      <c r="AI8" s="13">
        <v>58</v>
      </c>
      <c r="AJ8" s="13">
        <v>140</v>
      </c>
      <c r="AK8" s="13">
        <v>25</v>
      </c>
      <c r="AL8" s="13">
        <v>21</v>
      </c>
      <c r="AM8" s="13">
        <v>195</v>
      </c>
      <c r="AO8" s="13">
        <v>149</v>
      </c>
      <c r="AP8" s="13">
        <v>255</v>
      </c>
      <c r="AQ8" s="13">
        <v>68</v>
      </c>
      <c r="AR8" s="13">
        <v>101</v>
      </c>
      <c r="AS8" s="13">
        <v>210</v>
      </c>
      <c r="AT8" s="13">
        <v>21</v>
      </c>
      <c r="AU8" s="13">
        <v>62</v>
      </c>
      <c r="AV8" s="13">
        <v>84</v>
      </c>
      <c r="AW8" s="13">
        <v>42</v>
      </c>
    </row>
    <row r="9" spans="2:51" ht="19" customHeight="1" x14ac:dyDescent="0.35">
      <c r="B9" s="21" t="s">
        <v>104</v>
      </c>
      <c r="C9" s="18">
        <v>0.1455381279232181</v>
      </c>
      <c r="D9" s="18">
        <v>0.13090525526660271</v>
      </c>
      <c r="E9" s="18">
        <v>0.1850802802411444</v>
      </c>
      <c r="F9" s="18">
        <v>0.14917621149686869</v>
      </c>
      <c r="G9" s="18">
        <v>0.1457766103035118</v>
      </c>
      <c r="H9" s="18">
        <v>0.16474235386031111</v>
      </c>
      <c r="I9" s="18">
        <v>0.1138362980478459</v>
      </c>
      <c r="K9" s="18">
        <v>0.19144825053662201</v>
      </c>
      <c r="L9" s="18">
        <v>0.106003516523461</v>
      </c>
      <c r="N9" s="18">
        <v>0.1214820282017556</v>
      </c>
      <c r="O9" s="18">
        <v>0.12205240219666071</v>
      </c>
      <c r="P9" s="18">
        <v>9.5062838369831218E-2</v>
      </c>
      <c r="Q9" s="18">
        <v>0.1553486487300926</v>
      </c>
      <c r="R9" s="18">
        <v>0.24116154783406721</v>
      </c>
      <c r="S9" s="18">
        <v>0.46413292969808728</v>
      </c>
      <c r="T9" s="18">
        <v>9.6506277701865997E-2</v>
      </c>
      <c r="V9" s="18">
        <v>0.10007539695907181</v>
      </c>
      <c r="W9" s="18">
        <v>0.2156600506653063</v>
      </c>
      <c r="X9" s="18">
        <v>0.26208214799556517</v>
      </c>
      <c r="Y9" s="18">
        <v>0.14622744823602349</v>
      </c>
      <c r="Z9" s="18">
        <v>5.1105663242025201E-2</v>
      </c>
      <c r="AA9" s="18">
        <v>0.19958442104479859</v>
      </c>
      <c r="AB9" s="18">
        <v>9.4045407020432653E-2</v>
      </c>
      <c r="AC9" s="18">
        <v>3.2770951280129433E-2</v>
      </c>
      <c r="AD9" s="18">
        <v>0.1239893156996472</v>
      </c>
      <c r="AF9" s="18">
        <v>9.3281515781502747E-2</v>
      </c>
      <c r="AG9" s="18">
        <v>0.19099096251895539</v>
      </c>
      <c r="AH9" s="18">
        <v>0.2290567070839867</v>
      </c>
      <c r="AI9" s="18">
        <v>0.2566680611835041</v>
      </c>
      <c r="AJ9" s="18">
        <v>0.1133449368511604</v>
      </c>
      <c r="AK9" s="18">
        <v>0.15371811135051491</v>
      </c>
      <c r="AL9" s="18">
        <v>4.7154859933558758E-2</v>
      </c>
      <c r="AM9" s="18">
        <v>8.3273149911200744E-2</v>
      </c>
      <c r="AO9" s="18">
        <v>8.9756125747855339E-2</v>
      </c>
      <c r="AP9" s="18">
        <v>0.20042761208963</v>
      </c>
      <c r="AQ9" s="18">
        <v>0.22673272891229651</v>
      </c>
      <c r="AR9" s="18">
        <v>0.22217455910297501</v>
      </c>
      <c r="AS9" s="18">
        <v>8.4898407771271875E-2</v>
      </c>
      <c r="AT9" s="18">
        <v>0.20767015876761011</v>
      </c>
      <c r="AU9" s="18">
        <v>8.3319078496322752E-2</v>
      </c>
      <c r="AV9" s="18">
        <v>0.10709406985924021</v>
      </c>
      <c r="AW9" s="18">
        <v>0.13765070569089979</v>
      </c>
    </row>
    <row r="10" spans="2:51" ht="19" customHeight="1" x14ac:dyDescent="0.35">
      <c r="B10" s="21" t="s">
        <v>105</v>
      </c>
      <c r="C10" s="18">
        <v>0.26205803860940641</v>
      </c>
      <c r="D10" s="18">
        <v>0.40698711687685019</v>
      </c>
      <c r="E10" s="18">
        <v>0.3407171914266548</v>
      </c>
      <c r="F10" s="18">
        <v>0.30341072865057328</v>
      </c>
      <c r="G10" s="18">
        <v>0.2153176335560838</v>
      </c>
      <c r="H10" s="18">
        <v>0.1907168398024717</v>
      </c>
      <c r="I10" s="18">
        <v>0.20174959328657979</v>
      </c>
      <c r="K10" s="18">
        <v>0.2691909144537239</v>
      </c>
      <c r="L10" s="18">
        <v>0.25659448160055492</v>
      </c>
      <c r="N10" s="18">
        <v>0.17642164615223691</v>
      </c>
      <c r="O10" s="18">
        <v>0.30753936022347839</v>
      </c>
      <c r="P10" s="18">
        <v>0.24941448456440901</v>
      </c>
      <c r="Q10" s="18">
        <v>0.32227960445514231</v>
      </c>
      <c r="R10" s="18">
        <v>0.30354561547004361</v>
      </c>
      <c r="S10" s="18">
        <v>0.1737367484532012</v>
      </c>
      <c r="T10" s="18">
        <v>0.1648924002753486</v>
      </c>
      <c r="V10" s="18">
        <v>0.20829552597845319</v>
      </c>
      <c r="W10" s="18">
        <v>0.33183847981593079</v>
      </c>
      <c r="X10" s="18">
        <v>0.33391871748887492</v>
      </c>
      <c r="Y10" s="18">
        <v>0.37811761260323429</v>
      </c>
      <c r="Z10" s="18">
        <v>0.18884252296286341</v>
      </c>
      <c r="AA10" s="18">
        <v>0.23736335584460549</v>
      </c>
      <c r="AB10" s="18">
        <v>0.2369551046649018</v>
      </c>
      <c r="AC10" s="18">
        <v>0.1217329478792908</v>
      </c>
      <c r="AD10" s="18">
        <v>0.21541424448872529</v>
      </c>
      <c r="AF10" s="18">
        <v>0.17331246343138579</v>
      </c>
      <c r="AG10" s="18">
        <v>0.3381441525718607</v>
      </c>
      <c r="AH10" s="18">
        <v>0.30397604360606739</v>
      </c>
      <c r="AI10" s="18">
        <v>0.34342266594147741</v>
      </c>
      <c r="AJ10" s="18">
        <v>0.29481707343136387</v>
      </c>
      <c r="AK10" s="18">
        <v>9.1810155044050532E-2</v>
      </c>
      <c r="AL10" s="18">
        <v>7.9571606386231092E-2</v>
      </c>
      <c r="AM10" s="18">
        <v>0.19107865965143389</v>
      </c>
      <c r="AO10" s="18">
        <v>0.1496443936567369</v>
      </c>
      <c r="AP10" s="18">
        <v>0.33710902481922728</v>
      </c>
      <c r="AQ10" s="18">
        <v>0.37045048366157379</v>
      </c>
      <c r="AR10" s="18">
        <v>0.37328338302427178</v>
      </c>
      <c r="AS10" s="18">
        <v>0.27611080071133792</v>
      </c>
      <c r="AT10" s="18">
        <v>0.146580288673132</v>
      </c>
      <c r="AU10" s="18">
        <v>0.12526517518009209</v>
      </c>
      <c r="AV10" s="18">
        <v>0.13950158948640079</v>
      </c>
      <c r="AW10" s="18">
        <v>0.20053213218336469</v>
      </c>
    </row>
    <row r="11" spans="2:51" ht="32.15" customHeight="1" x14ac:dyDescent="0.35">
      <c r="B11" s="21" t="s">
        <v>106</v>
      </c>
      <c r="C11" s="18">
        <v>0.25814231272586929</v>
      </c>
      <c r="D11" s="18">
        <v>0.2871770410195007</v>
      </c>
      <c r="E11" s="18">
        <v>0.25725812597900882</v>
      </c>
      <c r="F11" s="18">
        <v>0.29600788194111838</v>
      </c>
      <c r="G11" s="18">
        <v>0.26255585356280531</v>
      </c>
      <c r="H11" s="18">
        <v>0.21631800602181889</v>
      </c>
      <c r="I11" s="18">
        <v>0.24675453311025569</v>
      </c>
      <c r="K11" s="18">
        <v>0.20960902755054661</v>
      </c>
      <c r="L11" s="18">
        <v>0.2997302785042455</v>
      </c>
      <c r="N11" s="18">
        <v>0.29993734316564391</v>
      </c>
      <c r="O11" s="18">
        <v>0.2318456653240642</v>
      </c>
      <c r="P11" s="18">
        <v>0.28612057761093279</v>
      </c>
      <c r="Q11" s="18">
        <v>0.24011978747732809</v>
      </c>
      <c r="R11" s="18">
        <v>0.23511144314416671</v>
      </c>
      <c r="S11" s="18">
        <v>0.15075488543270479</v>
      </c>
      <c r="T11" s="18">
        <v>0.27172516379073508</v>
      </c>
      <c r="V11" s="18">
        <v>0.2481030507028196</v>
      </c>
      <c r="W11" s="18">
        <v>0.24181593922140479</v>
      </c>
      <c r="X11" s="18">
        <v>0.20956865256025101</v>
      </c>
      <c r="Y11" s="18">
        <v>0.2076941383088054</v>
      </c>
      <c r="Z11" s="18">
        <v>0.43895877801805683</v>
      </c>
      <c r="AA11" s="18">
        <v>0.12958441495551801</v>
      </c>
      <c r="AB11" s="18">
        <v>0.31933970195695871</v>
      </c>
      <c r="AC11" s="18">
        <v>0.24450267661060221</v>
      </c>
      <c r="AD11" s="18">
        <v>0.27776801865383272</v>
      </c>
      <c r="AF11" s="18">
        <v>0.2425097099578751</v>
      </c>
      <c r="AG11" s="18">
        <v>0.23682519137586</v>
      </c>
      <c r="AH11" s="18">
        <v>0.21942698198030011</v>
      </c>
      <c r="AI11" s="18">
        <v>0.1865365762001473</v>
      </c>
      <c r="AJ11" s="18">
        <v>0.24256784189228139</v>
      </c>
      <c r="AK11" s="18">
        <v>0.38375386958314261</v>
      </c>
      <c r="AL11" s="18">
        <v>0.25711289096352241</v>
      </c>
      <c r="AM11" s="18">
        <v>0.33710313048862522</v>
      </c>
      <c r="AO11" s="18">
        <v>0.23942211455976639</v>
      </c>
      <c r="AP11" s="18">
        <v>0.2835239619268124</v>
      </c>
      <c r="AQ11" s="18">
        <v>0.21085001577165521</v>
      </c>
      <c r="AR11" s="18">
        <v>0.18232584665402329</v>
      </c>
      <c r="AS11" s="18">
        <v>0.2604397993985364</v>
      </c>
      <c r="AT11" s="18">
        <v>0.33716217834550832</v>
      </c>
      <c r="AU11" s="18">
        <v>0.29064332116976321</v>
      </c>
      <c r="AV11" s="18">
        <v>0.29994773155089122</v>
      </c>
      <c r="AW11" s="18">
        <v>0.24521507181145469</v>
      </c>
    </row>
    <row r="12" spans="2:51" ht="19" customHeight="1" x14ac:dyDescent="0.35">
      <c r="B12" s="21" t="s">
        <v>107</v>
      </c>
      <c r="C12" s="18">
        <v>0.1263335283501423</v>
      </c>
      <c r="D12" s="18">
        <v>6.8686249619295495E-2</v>
      </c>
      <c r="E12" s="18">
        <v>7.0244163740771345E-2</v>
      </c>
      <c r="F12" s="18">
        <v>0.1069967670320907</v>
      </c>
      <c r="G12" s="18">
        <v>0.15719464298437771</v>
      </c>
      <c r="H12" s="18">
        <v>0.1192406345748835</v>
      </c>
      <c r="I12" s="18">
        <v>0.1816545344124767</v>
      </c>
      <c r="K12" s="18">
        <v>0.13782428538530711</v>
      </c>
      <c r="L12" s="18">
        <v>0.1166933537114547</v>
      </c>
      <c r="N12" s="18">
        <v>0.13670574662134721</v>
      </c>
      <c r="O12" s="18">
        <v>0.119520007867114</v>
      </c>
      <c r="P12" s="18">
        <v>0.11346463666091421</v>
      </c>
      <c r="Q12" s="18">
        <v>0.13845205060315621</v>
      </c>
      <c r="R12" s="18">
        <v>0.14054275357137591</v>
      </c>
      <c r="S12" s="18">
        <v>0.14490040317174771</v>
      </c>
      <c r="T12" s="18">
        <v>0</v>
      </c>
      <c r="V12" s="18">
        <v>0.18933876965070121</v>
      </c>
      <c r="W12" s="18">
        <v>8.9700827863324201E-2</v>
      </c>
      <c r="X12" s="18">
        <v>0.1318566984373187</v>
      </c>
      <c r="Y12" s="18">
        <v>0.22525640691186249</v>
      </c>
      <c r="Z12" s="18">
        <v>6.9943062009678675E-2</v>
      </c>
      <c r="AA12" s="18">
        <v>0.1642353710925552</v>
      </c>
      <c r="AB12" s="18">
        <v>8.0791354070406884E-2</v>
      </c>
      <c r="AC12" s="18">
        <v>6.4752981970455051E-2</v>
      </c>
      <c r="AD12" s="18">
        <v>0.1236578487140003</v>
      </c>
      <c r="AF12" s="18">
        <v>0.22490435571579359</v>
      </c>
      <c r="AG12" s="18">
        <v>0.1013675643187163</v>
      </c>
      <c r="AH12" s="18">
        <v>0.15729016042527269</v>
      </c>
      <c r="AI12" s="18">
        <v>0.1092467121160276</v>
      </c>
      <c r="AJ12" s="18">
        <v>0.1195764066440376</v>
      </c>
      <c r="AK12" s="18">
        <v>0.1663352768970984</v>
      </c>
      <c r="AL12" s="18">
        <v>0.14150763380421391</v>
      </c>
      <c r="AM12" s="18">
        <v>7.5628975270799342E-2</v>
      </c>
      <c r="AO12" s="18">
        <v>0.24700446459686859</v>
      </c>
      <c r="AP12" s="18">
        <v>0.10018235053460831</v>
      </c>
      <c r="AQ12" s="18">
        <v>0.1145937469158803</v>
      </c>
      <c r="AR12" s="18">
        <v>0.1231855922470684</v>
      </c>
      <c r="AS12" s="18">
        <v>9.9482588361878538E-2</v>
      </c>
      <c r="AT12" s="18">
        <v>0.19492614817275111</v>
      </c>
      <c r="AU12" s="18">
        <v>7.0391882050106575E-2</v>
      </c>
      <c r="AV12" s="18">
        <v>0.114275266655364</v>
      </c>
      <c r="AW12" s="18">
        <v>8.917335367059713E-2</v>
      </c>
    </row>
    <row r="13" spans="2:51" ht="19" customHeight="1" x14ac:dyDescent="0.35">
      <c r="B13" s="21" t="s">
        <v>108</v>
      </c>
      <c r="C13" s="18">
        <v>8.9214573115892676E-2</v>
      </c>
      <c r="D13" s="18">
        <v>2.659450350413093E-2</v>
      </c>
      <c r="E13" s="18">
        <v>4.0917552002382861E-2</v>
      </c>
      <c r="F13" s="18">
        <v>6.4709695841678072E-2</v>
      </c>
      <c r="G13" s="18">
        <v>7.5702093678860993E-2</v>
      </c>
      <c r="H13" s="18">
        <v>0.13683453991556579</v>
      </c>
      <c r="I13" s="18">
        <v>0.13664432123724871</v>
      </c>
      <c r="K13" s="18">
        <v>0.1184539365111911</v>
      </c>
      <c r="L13" s="18">
        <v>6.4025808445092355E-2</v>
      </c>
      <c r="N13" s="18">
        <v>0.10902565620165559</v>
      </c>
      <c r="O13" s="18">
        <v>8.318354227506812E-2</v>
      </c>
      <c r="P13" s="18">
        <v>0.1370552875234094</v>
      </c>
      <c r="Q13" s="18">
        <v>7.6506477353256191E-2</v>
      </c>
      <c r="R13" s="18">
        <v>3.5311444290163627E-2</v>
      </c>
      <c r="S13" s="18">
        <v>0</v>
      </c>
      <c r="T13" s="18">
        <v>0.13858147317986511</v>
      </c>
      <c r="V13" s="18">
        <v>0.1799618501957993</v>
      </c>
      <c r="W13" s="18">
        <v>6.015366288356859E-2</v>
      </c>
      <c r="X13" s="18">
        <v>1.515551637840405E-2</v>
      </c>
      <c r="Y13" s="18">
        <v>2.1985826711065519E-2</v>
      </c>
      <c r="Z13" s="18">
        <v>0.18180205577697339</v>
      </c>
      <c r="AA13" s="18">
        <v>7.0598786825334936E-2</v>
      </c>
      <c r="AB13" s="18">
        <v>3.8237223810541759E-2</v>
      </c>
      <c r="AC13" s="18">
        <v>4.8323769364449938E-2</v>
      </c>
      <c r="AD13" s="18">
        <v>9.3755290695638177E-2</v>
      </c>
      <c r="AF13" s="18">
        <v>0.18879845276667501</v>
      </c>
      <c r="AG13" s="18">
        <v>6.4909867311793643E-2</v>
      </c>
      <c r="AH13" s="18">
        <v>1.352743199781984E-2</v>
      </c>
      <c r="AI13" s="18">
        <v>3.0964371880971311E-2</v>
      </c>
      <c r="AJ13" s="18">
        <v>0.13601465566656229</v>
      </c>
      <c r="AK13" s="18">
        <v>0.122711421082251</v>
      </c>
      <c r="AL13" s="18">
        <v>3.2050993131245223E-2</v>
      </c>
      <c r="AM13" s="18">
        <v>6.0294824281839937E-2</v>
      </c>
      <c r="AO13" s="18">
        <v>0.2026700491320155</v>
      </c>
      <c r="AP13" s="18">
        <v>3.4383416892520717E-2</v>
      </c>
      <c r="AQ13" s="18">
        <v>1.51076997905399E-2</v>
      </c>
      <c r="AR13" s="18">
        <v>2.728243238401799E-2</v>
      </c>
      <c r="AS13" s="18">
        <v>0.14926869250655031</v>
      </c>
      <c r="AT13" s="18">
        <v>0</v>
      </c>
      <c r="AU13" s="18">
        <v>9.7657010876396555E-2</v>
      </c>
      <c r="AV13" s="18">
        <v>1.027604284191027E-2</v>
      </c>
      <c r="AW13" s="18">
        <v>0.17743573728547801</v>
      </c>
    </row>
    <row r="14" spans="2:51" ht="19" customHeight="1" x14ac:dyDescent="0.35">
      <c r="B14" s="21" t="s">
        <v>68</v>
      </c>
      <c r="C14" s="18">
        <v>0.1187134192754712</v>
      </c>
      <c r="D14" s="18">
        <v>7.9649833713619791E-2</v>
      </c>
      <c r="E14" s="18">
        <v>0.1057826866100376</v>
      </c>
      <c r="F14" s="18">
        <v>7.9698715037670911E-2</v>
      </c>
      <c r="G14" s="18">
        <v>0.14345316591436061</v>
      </c>
      <c r="H14" s="18">
        <v>0.172147625824949</v>
      </c>
      <c r="I14" s="18">
        <v>0.11936071990559299</v>
      </c>
      <c r="K14" s="18">
        <v>7.3473585562609092E-2</v>
      </c>
      <c r="L14" s="18">
        <v>0.15695256121519149</v>
      </c>
      <c r="N14" s="18">
        <v>0.15642757965736101</v>
      </c>
      <c r="O14" s="18">
        <v>0.13585902211361461</v>
      </c>
      <c r="P14" s="18">
        <v>0.1188821752705032</v>
      </c>
      <c r="Q14" s="18">
        <v>6.7293431381024546E-2</v>
      </c>
      <c r="R14" s="18">
        <v>4.4327195690182772E-2</v>
      </c>
      <c r="S14" s="18">
        <v>6.6475033244258908E-2</v>
      </c>
      <c r="T14" s="18">
        <v>0.32829468505218518</v>
      </c>
      <c r="V14" s="18">
        <v>7.4225406513154832E-2</v>
      </c>
      <c r="W14" s="18">
        <v>6.0831039550465323E-2</v>
      </c>
      <c r="X14" s="18">
        <v>4.7418267139585829E-2</v>
      </c>
      <c r="Y14" s="18">
        <v>2.0718567229008888E-2</v>
      </c>
      <c r="Z14" s="18">
        <v>6.9347917990402699E-2</v>
      </c>
      <c r="AA14" s="18">
        <v>0.19863365023718771</v>
      </c>
      <c r="AB14" s="18">
        <v>0.2306312084767583</v>
      </c>
      <c r="AC14" s="18">
        <v>0.48791667289507262</v>
      </c>
      <c r="AD14" s="18">
        <v>0.1654152817481564</v>
      </c>
      <c r="AF14" s="18">
        <v>7.7193502346767848E-2</v>
      </c>
      <c r="AG14" s="18">
        <v>6.7762261902813883E-2</v>
      </c>
      <c r="AH14" s="18">
        <v>7.6722674906553059E-2</v>
      </c>
      <c r="AI14" s="18">
        <v>7.3161612677872148E-2</v>
      </c>
      <c r="AJ14" s="18">
        <v>9.367908551459421E-2</v>
      </c>
      <c r="AK14" s="18">
        <v>8.16711660429425E-2</v>
      </c>
      <c r="AL14" s="18">
        <v>0.44260201578122838</v>
      </c>
      <c r="AM14" s="18">
        <v>0.25262126039610089</v>
      </c>
      <c r="AO14" s="18">
        <v>7.1502852306757222E-2</v>
      </c>
      <c r="AP14" s="18">
        <v>4.437363373720133E-2</v>
      </c>
      <c r="AQ14" s="18">
        <v>6.2265324948054257E-2</v>
      </c>
      <c r="AR14" s="18">
        <v>7.1748186587643481E-2</v>
      </c>
      <c r="AS14" s="18">
        <v>0.12979971125042511</v>
      </c>
      <c r="AT14" s="18">
        <v>0.1136612260409985</v>
      </c>
      <c r="AU14" s="18">
        <v>0.33272353222731887</v>
      </c>
      <c r="AV14" s="18">
        <v>0.32890529960619352</v>
      </c>
      <c r="AW14" s="18">
        <v>0.1499929993582057</v>
      </c>
    </row>
    <row r="16" spans="2:51" x14ac:dyDescent="0.35">
      <c r="B16" s="22" t="s">
        <v>19</v>
      </c>
    </row>
    <row r="17" spans="2:2" x14ac:dyDescent="0.35">
      <c r="B17" t="s">
        <v>490</v>
      </c>
    </row>
    <row r="18" spans="2:2" x14ac:dyDescent="0.35">
      <c r="B18"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109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1038</v>
      </c>
      <c r="D7" s="25">
        <v>124</v>
      </c>
      <c r="E7" s="25">
        <v>194</v>
      </c>
      <c r="F7" s="25">
        <v>194</v>
      </c>
      <c r="G7" s="25">
        <v>182</v>
      </c>
      <c r="H7" s="25">
        <v>153</v>
      </c>
      <c r="I7" s="25">
        <v>191</v>
      </c>
      <c r="K7" s="25">
        <v>535</v>
      </c>
      <c r="L7" s="25">
        <v>499</v>
      </c>
      <c r="N7" s="25">
        <v>262</v>
      </c>
      <c r="O7" s="25">
        <v>238</v>
      </c>
      <c r="P7" s="25">
        <v>102</v>
      </c>
      <c r="Q7" s="25">
        <v>265</v>
      </c>
      <c r="R7" s="25">
        <v>114</v>
      </c>
      <c r="S7" s="25">
        <v>25</v>
      </c>
      <c r="T7" s="25">
        <v>32</v>
      </c>
      <c r="V7" s="25">
        <v>300</v>
      </c>
      <c r="W7" s="25">
        <v>309</v>
      </c>
      <c r="X7" s="25">
        <v>48</v>
      </c>
      <c r="Y7" s="25">
        <v>36</v>
      </c>
      <c r="Z7" s="25">
        <v>21</v>
      </c>
      <c r="AA7" s="25">
        <v>19</v>
      </c>
      <c r="AB7" s="25">
        <v>233</v>
      </c>
      <c r="AC7" s="25">
        <v>31</v>
      </c>
      <c r="AD7" s="25">
        <v>41</v>
      </c>
      <c r="AF7" s="25">
        <v>184</v>
      </c>
      <c r="AG7" s="25">
        <v>354</v>
      </c>
      <c r="AH7" s="25">
        <v>48</v>
      </c>
      <c r="AI7" s="25">
        <v>65</v>
      </c>
      <c r="AJ7" s="25">
        <v>126</v>
      </c>
      <c r="AK7" s="25">
        <v>19</v>
      </c>
      <c r="AL7" s="25">
        <v>22</v>
      </c>
      <c r="AM7" s="25">
        <v>220</v>
      </c>
      <c r="AO7" s="25">
        <v>167</v>
      </c>
      <c r="AP7" s="25">
        <v>290</v>
      </c>
      <c r="AQ7" s="25">
        <v>67</v>
      </c>
      <c r="AR7" s="25">
        <v>105</v>
      </c>
      <c r="AS7" s="25">
        <v>221</v>
      </c>
      <c r="AT7" s="25">
        <v>14</v>
      </c>
      <c r="AU7" s="25">
        <v>75</v>
      </c>
      <c r="AV7" s="25">
        <v>65</v>
      </c>
      <c r="AW7" s="25">
        <v>34</v>
      </c>
    </row>
    <row r="8" spans="2:51" x14ac:dyDescent="0.35">
      <c r="B8" s="7" t="s">
        <v>60</v>
      </c>
      <c r="C8" s="13">
        <v>1043</v>
      </c>
      <c r="D8" s="13">
        <v>109</v>
      </c>
      <c r="E8" s="13">
        <v>190</v>
      </c>
      <c r="F8" s="13">
        <v>184</v>
      </c>
      <c r="G8" s="13">
        <v>166</v>
      </c>
      <c r="H8" s="13">
        <v>171</v>
      </c>
      <c r="I8" s="13">
        <v>223</v>
      </c>
      <c r="K8" s="13">
        <v>523</v>
      </c>
      <c r="L8" s="13">
        <v>516</v>
      </c>
      <c r="N8" s="13">
        <v>276</v>
      </c>
      <c r="O8" s="13">
        <v>239</v>
      </c>
      <c r="P8" s="13">
        <v>108</v>
      </c>
      <c r="Q8" s="13">
        <v>259</v>
      </c>
      <c r="R8" s="13">
        <v>106</v>
      </c>
      <c r="S8" s="13">
        <v>21</v>
      </c>
      <c r="T8" s="13">
        <v>33</v>
      </c>
      <c r="V8" s="13">
        <v>317</v>
      </c>
      <c r="W8" s="13">
        <v>304</v>
      </c>
      <c r="X8" s="13">
        <v>47</v>
      </c>
      <c r="Y8" s="13">
        <v>33</v>
      </c>
      <c r="Z8" s="13">
        <v>23</v>
      </c>
      <c r="AA8" s="13">
        <v>19</v>
      </c>
      <c r="AB8" s="13">
        <v>226</v>
      </c>
      <c r="AC8" s="13">
        <v>31</v>
      </c>
      <c r="AD8" s="13">
        <v>43</v>
      </c>
      <c r="AF8" s="13">
        <v>196</v>
      </c>
      <c r="AG8" s="13">
        <v>346</v>
      </c>
      <c r="AH8" s="13">
        <v>48</v>
      </c>
      <c r="AI8" s="13">
        <v>61</v>
      </c>
      <c r="AJ8" s="13">
        <v>133</v>
      </c>
      <c r="AK8" s="13">
        <v>19</v>
      </c>
      <c r="AL8" s="13">
        <v>22</v>
      </c>
      <c r="AM8" s="13">
        <v>218</v>
      </c>
      <c r="AO8" s="13">
        <v>172</v>
      </c>
      <c r="AP8" s="13">
        <v>284</v>
      </c>
      <c r="AQ8" s="13">
        <v>66</v>
      </c>
      <c r="AR8" s="13">
        <v>99</v>
      </c>
      <c r="AS8" s="13">
        <v>235</v>
      </c>
      <c r="AT8" s="13">
        <v>14</v>
      </c>
      <c r="AU8" s="13">
        <v>74</v>
      </c>
      <c r="AV8" s="13">
        <v>66</v>
      </c>
      <c r="AW8" s="13">
        <v>33</v>
      </c>
    </row>
    <row r="9" spans="2:51" ht="19" customHeight="1" x14ac:dyDescent="0.35">
      <c r="B9" s="21" t="s">
        <v>104</v>
      </c>
      <c r="C9" s="18">
        <v>0.13254124948825341</v>
      </c>
      <c r="D9" s="18">
        <v>0.1248003337079798</v>
      </c>
      <c r="E9" s="18">
        <v>0.1216560849355717</v>
      </c>
      <c r="F9" s="18">
        <v>0.15676029903782329</v>
      </c>
      <c r="G9" s="18">
        <v>0.17207431290749409</v>
      </c>
      <c r="H9" s="18">
        <v>8.7163628133773707E-2</v>
      </c>
      <c r="I9" s="18">
        <v>0.13101021432279061</v>
      </c>
      <c r="K9" s="18">
        <v>0.15452452563676791</v>
      </c>
      <c r="L9" s="18">
        <v>0.11127413198675121</v>
      </c>
      <c r="N9" s="18">
        <v>0.1172627113064816</v>
      </c>
      <c r="O9" s="18">
        <v>0.1473829149081777</v>
      </c>
      <c r="P9" s="18">
        <v>6.9225893785946735E-2</v>
      </c>
      <c r="Q9" s="18">
        <v>0.1568470043658664</v>
      </c>
      <c r="R9" s="18">
        <v>0.14821693976629671</v>
      </c>
      <c r="S9" s="18">
        <v>0.24171317349058111</v>
      </c>
      <c r="T9" s="18">
        <v>5.1290637225065328E-2</v>
      </c>
      <c r="V9" s="18">
        <v>0.16444704041355829</v>
      </c>
      <c r="W9" s="18">
        <v>0.1231725947506936</v>
      </c>
      <c r="X9" s="18">
        <v>0.15029433052639721</v>
      </c>
      <c r="Y9" s="18">
        <v>0.1041775302302156</v>
      </c>
      <c r="Z9" s="18">
        <v>0.2052743893462943</v>
      </c>
      <c r="AA9" s="18">
        <v>0.1044790067395229</v>
      </c>
      <c r="AB9" s="18">
        <v>0.10335835443630979</v>
      </c>
      <c r="AC9" s="18">
        <v>5.7140169860479581E-2</v>
      </c>
      <c r="AD9" s="18">
        <v>0.1465631270430805</v>
      </c>
      <c r="AF9" s="18">
        <v>0.1096089182071233</v>
      </c>
      <c r="AG9" s="18">
        <v>0.1168793221241996</v>
      </c>
      <c r="AH9" s="18">
        <v>0.18146283820376291</v>
      </c>
      <c r="AI9" s="18">
        <v>0.13825743284646591</v>
      </c>
      <c r="AJ9" s="18">
        <v>0.28649982589137613</v>
      </c>
      <c r="AK9" s="18">
        <v>0.21993957466661851</v>
      </c>
      <c r="AL9" s="18">
        <v>0</v>
      </c>
      <c r="AM9" s="18">
        <v>7.6898221366755518E-2</v>
      </c>
      <c r="AO9" s="18">
        <v>0.1144419593967782</v>
      </c>
      <c r="AP9" s="18">
        <v>0.1104908681549264</v>
      </c>
      <c r="AQ9" s="18">
        <v>6.9084755815444016E-2</v>
      </c>
      <c r="AR9" s="18">
        <v>0.14723060221163661</v>
      </c>
      <c r="AS9" s="18">
        <v>0.21514002921604219</v>
      </c>
      <c r="AT9" s="18">
        <v>0.2170643882925706</v>
      </c>
      <c r="AU9" s="18">
        <v>7.168061252989455E-2</v>
      </c>
      <c r="AV9" s="18">
        <v>2.3435603580173599E-2</v>
      </c>
      <c r="AW9" s="18">
        <v>0.23029886355092699</v>
      </c>
    </row>
    <row r="10" spans="2:51" ht="19" customHeight="1" x14ac:dyDescent="0.35">
      <c r="B10" s="21" t="s">
        <v>105</v>
      </c>
      <c r="C10" s="18">
        <v>0.2413800107572881</v>
      </c>
      <c r="D10" s="18">
        <v>0.23832117800991781</v>
      </c>
      <c r="E10" s="18">
        <v>0.31100958488082248</v>
      </c>
      <c r="F10" s="18">
        <v>0.23789506995685389</v>
      </c>
      <c r="G10" s="18">
        <v>0.25290377681642218</v>
      </c>
      <c r="H10" s="18">
        <v>0.23045534155984701</v>
      </c>
      <c r="I10" s="18">
        <v>0.1862821413998117</v>
      </c>
      <c r="K10" s="18">
        <v>0.26284979648666362</v>
      </c>
      <c r="L10" s="18">
        <v>0.2198365721244627</v>
      </c>
      <c r="N10" s="18">
        <v>0.18519324012015029</v>
      </c>
      <c r="O10" s="18">
        <v>0.26874759629365208</v>
      </c>
      <c r="P10" s="18">
        <v>0.25167895919347377</v>
      </c>
      <c r="Q10" s="18">
        <v>0.26074622347932841</v>
      </c>
      <c r="R10" s="18">
        <v>0.29175790575604149</v>
      </c>
      <c r="S10" s="18">
        <v>0.30223898722282388</v>
      </c>
      <c r="T10" s="18">
        <v>0.1281658276503522</v>
      </c>
      <c r="V10" s="18">
        <v>0.2499399511875362</v>
      </c>
      <c r="W10" s="18">
        <v>0.26378563322721088</v>
      </c>
      <c r="X10" s="18">
        <v>0.25435137545707742</v>
      </c>
      <c r="Y10" s="18">
        <v>0.21336391900280841</v>
      </c>
      <c r="Z10" s="18">
        <v>0.39265003087972988</v>
      </c>
      <c r="AA10" s="18">
        <v>0.21202975166133481</v>
      </c>
      <c r="AB10" s="18">
        <v>0.18891897084155701</v>
      </c>
      <c r="AC10" s="18">
        <v>0.26088022740811112</v>
      </c>
      <c r="AD10" s="18">
        <v>0.2199781137058345</v>
      </c>
      <c r="AF10" s="18">
        <v>0.24891885680764919</v>
      </c>
      <c r="AG10" s="18">
        <v>0.27704604938128291</v>
      </c>
      <c r="AH10" s="18">
        <v>0.21220468281678059</v>
      </c>
      <c r="AI10" s="18">
        <v>0.26161081981548712</v>
      </c>
      <c r="AJ10" s="18">
        <v>0.22456029793466209</v>
      </c>
      <c r="AK10" s="18">
        <v>0.25031964998414152</v>
      </c>
      <c r="AL10" s="18">
        <v>0.22453932395028389</v>
      </c>
      <c r="AM10" s="18">
        <v>0.18982792132911239</v>
      </c>
      <c r="AO10" s="18">
        <v>0.22341162620435639</v>
      </c>
      <c r="AP10" s="18">
        <v>0.25394141187629948</v>
      </c>
      <c r="AQ10" s="18">
        <v>0.30583958747058859</v>
      </c>
      <c r="AR10" s="18">
        <v>0.2105990872239713</v>
      </c>
      <c r="AS10" s="18">
        <v>0.27777383119481558</v>
      </c>
      <c r="AT10" s="18">
        <v>0.28815576312272112</v>
      </c>
      <c r="AU10" s="18">
        <v>0.11082159537400189</v>
      </c>
      <c r="AV10" s="18">
        <v>0.2490536117050573</v>
      </c>
      <c r="AW10" s="18">
        <v>0.18846081416188129</v>
      </c>
    </row>
    <row r="11" spans="2:51" ht="32.15" customHeight="1" x14ac:dyDescent="0.35">
      <c r="B11" s="21" t="s">
        <v>106</v>
      </c>
      <c r="C11" s="18">
        <v>0.26375819517865201</v>
      </c>
      <c r="D11" s="18">
        <v>0.34676666856188743</v>
      </c>
      <c r="E11" s="18">
        <v>0.26604782264496579</v>
      </c>
      <c r="F11" s="18">
        <v>0.26120485337633981</v>
      </c>
      <c r="G11" s="18">
        <v>0.23240104761283309</v>
      </c>
      <c r="H11" s="18">
        <v>0.25252007314814101</v>
      </c>
      <c r="I11" s="18">
        <v>0.25510052843744868</v>
      </c>
      <c r="K11" s="18">
        <v>0.23884183761867811</v>
      </c>
      <c r="L11" s="18">
        <v>0.29110186708798291</v>
      </c>
      <c r="N11" s="18">
        <v>0.31175593817535779</v>
      </c>
      <c r="O11" s="18">
        <v>0.24093077519196199</v>
      </c>
      <c r="P11" s="18">
        <v>0.28075254847859921</v>
      </c>
      <c r="Q11" s="18">
        <v>0.24240621236788781</v>
      </c>
      <c r="R11" s="18">
        <v>0.253049014831634</v>
      </c>
      <c r="S11" s="18">
        <v>0.22609912467398621</v>
      </c>
      <c r="T11" s="18">
        <v>0.19810445308423091</v>
      </c>
      <c r="V11" s="18">
        <v>0.22310593430398429</v>
      </c>
      <c r="W11" s="18">
        <v>0.24663570381887101</v>
      </c>
      <c r="X11" s="18">
        <v>0.1236092274643687</v>
      </c>
      <c r="Y11" s="18">
        <v>0.35368184217760917</v>
      </c>
      <c r="Z11" s="18">
        <v>0.34942289578497632</v>
      </c>
      <c r="AA11" s="18">
        <v>0.3628045037413774</v>
      </c>
      <c r="AB11" s="18">
        <v>0.31995732376114178</v>
      </c>
      <c r="AC11" s="18">
        <v>0.2160626147355296</v>
      </c>
      <c r="AD11" s="18">
        <v>0.41774184681004711</v>
      </c>
      <c r="AF11" s="18">
        <v>0.23401321621845289</v>
      </c>
      <c r="AG11" s="18">
        <v>0.27133185716259928</v>
      </c>
      <c r="AH11" s="18">
        <v>0.14804698138706429</v>
      </c>
      <c r="AI11" s="18">
        <v>0.26440610974517292</v>
      </c>
      <c r="AJ11" s="18">
        <v>0.28652954877573961</v>
      </c>
      <c r="AK11" s="18">
        <v>0.21351716827008069</v>
      </c>
      <c r="AL11" s="18">
        <v>0.34398045555852841</v>
      </c>
      <c r="AM11" s="18">
        <v>0.28612840462139311</v>
      </c>
      <c r="AO11" s="18">
        <v>0.27179384917363891</v>
      </c>
      <c r="AP11" s="18">
        <v>0.26323016442835528</v>
      </c>
      <c r="AQ11" s="18">
        <v>0.22841801563114689</v>
      </c>
      <c r="AR11" s="18">
        <v>0.30048920699364179</v>
      </c>
      <c r="AS11" s="18">
        <v>0.27256822262325758</v>
      </c>
      <c r="AT11" s="18">
        <v>0.27624946550422019</v>
      </c>
      <c r="AU11" s="18">
        <v>0.27032290389267932</v>
      </c>
      <c r="AV11" s="18">
        <v>0.18916162522868421</v>
      </c>
      <c r="AW11" s="18">
        <v>0.25421521501262628</v>
      </c>
    </row>
    <row r="12" spans="2:51" ht="19" customHeight="1" x14ac:dyDescent="0.35">
      <c r="B12" s="21" t="s">
        <v>107</v>
      </c>
      <c r="C12" s="18">
        <v>0.1242036652739013</v>
      </c>
      <c r="D12" s="18">
        <v>0.1328735886853554</v>
      </c>
      <c r="E12" s="18">
        <v>0.12378448526838109</v>
      </c>
      <c r="F12" s="18">
        <v>9.7996761646337804E-2</v>
      </c>
      <c r="G12" s="18">
        <v>0.1046900993546316</v>
      </c>
      <c r="H12" s="18">
        <v>0.15222177846467799</v>
      </c>
      <c r="I12" s="18">
        <v>0.134954834106535</v>
      </c>
      <c r="K12" s="18">
        <v>0.1397793078297041</v>
      </c>
      <c r="L12" s="18">
        <v>0.1074782688408228</v>
      </c>
      <c r="N12" s="18">
        <v>0.1144842518616028</v>
      </c>
      <c r="O12" s="18">
        <v>0.13920204122056071</v>
      </c>
      <c r="P12" s="18">
        <v>0.15676381675092921</v>
      </c>
      <c r="Q12" s="18">
        <v>0.12988101670319149</v>
      </c>
      <c r="R12" s="18">
        <v>0.1019734281658113</v>
      </c>
      <c r="S12" s="18">
        <v>4.8582401037135341E-2</v>
      </c>
      <c r="T12" s="18">
        <v>6.5605689160859793E-2</v>
      </c>
      <c r="V12" s="18">
        <v>0.16562868789525209</v>
      </c>
      <c r="W12" s="18">
        <v>0.1206865454581585</v>
      </c>
      <c r="X12" s="18">
        <v>0.1675267567934339</v>
      </c>
      <c r="Y12" s="18">
        <v>2.6447675580768631E-2</v>
      </c>
      <c r="Z12" s="18">
        <v>0</v>
      </c>
      <c r="AA12" s="18">
        <v>0.10505484018680181</v>
      </c>
      <c r="AB12" s="18">
        <v>9.5723218356446732E-2</v>
      </c>
      <c r="AC12" s="18">
        <v>0.17144767732349361</v>
      </c>
      <c r="AD12" s="18">
        <v>6.3671198793798067E-2</v>
      </c>
      <c r="AF12" s="18">
        <v>0.18243754727734099</v>
      </c>
      <c r="AG12" s="18">
        <v>0.1152720913066797</v>
      </c>
      <c r="AH12" s="18">
        <v>0.17906856965036641</v>
      </c>
      <c r="AI12" s="18">
        <v>0.10244167275341071</v>
      </c>
      <c r="AJ12" s="18">
        <v>9.4902476443264897E-2</v>
      </c>
      <c r="AK12" s="18">
        <v>0</v>
      </c>
      <c r="AL12" s="18">
        <v>4.6474440862901277E-2</v>
      </c>
      <c r="AM12" s="18">
        <v>0.1166738978510287</v>
      </c>
      <c r="AO12" s="18">
        <v>0.20224645953381301</v>
      </c>
      <c r="AP12" s="18">
        <v>0.13944913823946531</v>
      </c>
      <c r="AQ12" s="18">
        <v>0.1164562511754904</v>
      </c>
      <c r="AR12" s="18">
        <v>0.12740370464747611</v>
      </c>
      <c r="AS12" s="18">
        <v>7.6727058308820151E-2</v>
      </c>
      <c r="AT12" s="18">
        <v>0</v>
      </c>
      <c r="AU12" s="18">
        <v>4.9473091752150693E-2</v>
      </c>
      <c r="AV12" s="18">
        <v>0.11388501402135059</v>
      </c>
      <c r="AW12" s="18">
        <v>0.17171547765579859</v>
      </c>
    </row>
    <row r="13" spans="2:51" ht="19" customHeight="1" x14ac:dyDescent="0.35">
      <c r="B13" s="21" t="s">
        <v>108</v>
      </c>
      <c r="C13" s="18">
        <v>0.11983857039006671</v>
      </c>
      <c r="D13" s="18">
        <v>7.8457396319073003E-2</v>
      </c>
      <c r="E13" s="18">
        <v>6.7240669909818321E-2</v>
      </c>
      <c r="F13" s="18">
        <v>8.0254441482671968E-2</v>
      </c>
      <c r="G13" s="18">
        <v>0.1093413435958209</v>
      </c>
      <c r="H13" s="18">
        <v>0.16409419481152859</v>
      </c>
      <c r="I13" s="18">
        <v>0.19142607883104029</v>
      </c>
      <c r="K13" s="18">
        <v>0.14294970720591901</v>
      </c>
      <c r="L13" s="18">
        <v>9.3046765666456144E-2</v>
      </c>
      <c r="N13" s="18">
        <v>0.11100917021999671</v>
      </c>
      <c r="O13" s="18">
        <v>0.1131483847517759</v>
      </c>
      <c r="P13" s="18">
        <v>0.15354267028194851</v>
      </c>
      <c r="Q13" s="18">
        <v>0.1040524824878334</v>
      </c>
      <c r="R13" s="18">
        <v>0.1387789777928353</v>
      </c>
      <c r="S13" s="18">
        <v>8.7991055814210614E-2</v>
      </c>
      <c r="T13" s="18">
        <v>0.21362443286321001</v>
      </c>
      <c r="V13" s="18">
        <v>0.1187548673591962</v>
      </c>
      <c r="W13" s="18">
        <v>0.14608787020572869</v>
      </c>
      <c r="X13" s="18">
        <v>0.20839038444718619</v>
      </c>
      <c r="Y13" s="18">
        <v>0.1043077685051968</v>
      </c>
      <c r="Z13" s="18">
        <v>0</v>
      </c>
      <c r="AA13" s="18">
        <v>0.15051646200003971</v>
      </c>
      <c r="AB13" s="18">
        <v>8.4027510565609545E-2</v>
      </c>
      <c r="AC13" s="18">
        <v>0.14752733932489959</v>
      </c>
      <c r="AD13" s="18">
        <v>7.6030228571912342E-2</v>
      </c>
      <c r="AF13" s="18">
        <v>0.16547421635481999</v>
      </c>
      <c r="AG13" s="18">
        <v>0.1359572139647881</v>
      </c>
      <c r="AH13" s="18">
        <v>0.2015547761297731</v>
      </c>
      <c r="AI13" s="18">
        <v>0.1028352271973499</v>
      </c>
      <c r="AJ13" s="18">
        <v>3.3589107009181621E-2</v>
      </c>
      <c r="AK13" s="18">
        <v>0.15987063321706679</v>
      </c>
      <c r="AL13" s="18">
        <v>5.2013626432433797E-2</v>
      </c>
      <c r="AM13" s="18">
        <v>9.615934244412748E-2</v>
      </c>
      <c r="AO13" s="18">
        <v>0.1139533769228374</v>
      </c>
      <c r="AP13" s="18">
        <v>0.16597877985029941</v>
      </c>
      <c r="AQ13" s="18">
        <v>0.22101530802219141</v>
      </c>
      <c r="AR13" s="18">
        <v>9.426382124341677E-2</v>
      </c>
      <c r="AS13" s="18">
        <v>7.5416469565892374E-2</v>
      </c>
      <c r="AT13" s="18">
        <v>0.13123848548438419</v>
      </c>
      <c r="AU13" s="18">
        <v>8.0192260222917838E-2</v>
      </c>
      <c r="AV13" s="18">
        <v>0.1020654408883814</v>
      </c>
      <c r="AW13" s="18">
        <v>6.3812591623613468E-2</v>
      </c>
    </row>
    <row r="14" spans="2:51" ht="19" customHeight="1" x14ac:dyDescent="0.35">
      <c r="B14" s="21" t="s">
        <v>68</v>
      </c>
      <c r="C14" s="18">
        <v>0.11827830891183851</v>
      </c>
      <c r="D14" s="18">
        <v>7.8780834715786591E-2</v>
      </c>
      <c r="E14" s="18">
        <v>0.1102613523604405</v>
      </c>
      <c r="F14" s="18">
        <v>0.16588857449997321</v>
      </c>
      <c r="G14" s="18">
        <v>0.128589419712798</v>
      </c>
      <c r="H14" s="18">
        <v>0.11354498388203151</v>
      </c>
      <c r="I14" s="18">
        <v>0.1012262029023737</v>
      </c>
      <c r="K14" s="18">
        <v>6.1054825222267232E-2</v>
      </c>
      <c r="L14" s="18">
        <v>0.17726239429352411</v>
      </c>
      <c r="N14" s="18">
        <v>0.16029468831641069</v>
      </c>
      <c r="O14" s="18">
        <v>9.0588287633871376E-2</v>
      </c>
      <c r="P14" s="18">
        <v>8.8036111509102691E-2</v>
      </c>
      <c r="Q14" s="18">
        <v>0.1060670605958926</v>
      </c>
      <c r="R14" s="18">
        <v>6.6223733687381131E-2</v>
      </c>
      <c r="S14" s="18">
        <v>9.3375257761262764E-2</v>
      </c>
      <c r="T14" s="18">
        <v>0.34320896001628182</v>
      </c>
      <c r="V14" s="18">
        <v>7.8123518840472791E-2</v>
      </c>
      <c r="W14" s="18">
        <v>9.9631652539337257E-2</v>
      </c>
      <c r="X14" s="18">
        <v>9.5827925311536402E-2</v>
      </c>
      <c r="Y14" s="18">
        <v>0.19802126450340149</v>
      </c>
      <c r="Z14" s="18">
        <v>5.2652683988999367E-2</v>
      </c>
      <c r="AA14" s="18">
        <v>6.5115435670923413E-2</v>
      </c>
      <c r="AB14" s="18">
        <v>0.208014622038935</v>
      </c>
      <c r="AC14" s="18">
        <v>0.14694197134748679</v>
      </c>
      <c r="AD14" s="18">
        <v>7.6015485075327641E-2</v>
      </c>
      <c r="AF14" s="18">
        <v>5.9547245134613638E-2</v>
      </c>
      <c r="AG14" s="18">
        <v>8.3513466060450486E-2</v>
      </c>
      <c r="AH14" s="18">
        <v>7.7662151812252597E-2</v>
      </c>
      <c r="AI14" s="18">
        <v>0.1304487376421137</v>
      </c>
      <c r="AJ14" s="18">
        <v>7.3918743945775661E-2</v>
      </c>
      <c r="AK14" s="18">
        <v>0.15635297386209249</v>
      </c>
      <c r="AL14" s="18">
        <v>0.33299215319585279</v>
      </c>
      <c r="AM14" s="18">
        <v>0.2343122123875829</v>
      </c>
      <c r="AO14" s="18">
        <v>7.4152728768576037E-2</v>
      </c>
      <c r="AP14" s="18">
        <v>6.69096374506543E-2</v>
      </c>
      <c r="AQ14" s="18">
        <v>5.9186081885138617E-2</v>
      </c>
      <c r="AR14" s="18">
        <v>0.12001357767985731</v>
      </c>
      <c r="AS14" s="18">
        <v>8.2374389091171993E-2</v>
      </c>
      <c r="AT14" s="18">
        <v>8.7291897596103923E-2</v>
      </c>
      <c r="AU14" s="18">
        <v>0.41750953622835579</v>
      </c>
      <c r="AV14" s="18">
        <v>0.32239870457635289</v>
      </c>
      <c r="AW14" s="18">
        <v>9.1497037995153158E-2</v>
      </c>
    </row>
    <row r="16" spans="2:51" x14ac:dyDescent="0.35">
      <c r="B16" s="22" t="s">
        <v>20</v>
      </c>
    </row>
    <row r="17" spans="2:2" x14ac:dyDescent="0.35">
      <c r="B17" t="s">
        <v>490</v>
      </c>
    </row>
    <row r="18" spans="2:2" x14ac:dyDescent="0.35">
      <c r="B18"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112</v>
      </c>
      <c r="C9" s="18">
        <v>0.20853790642345821</v>
      </c>
      <c r="D9" s="18">
        <v>0.28202467546916121</v>
      </c>
      <c r="E9" s="18">
        <v>0.31323696409721957</v>
      </c>
      <c r="F9" s="18">
        <v>0.23113069647782181</v>
      </c>
      <c r="G9" s="18">
        <v>0.20502094863132689</v>
      </c>
      <c r="H9" s="18">
        <v>0.16482826769404441</v>
      </c>
      <c r="I9" s="18">
        <v>0.1172544191371911</v>
      </c>
      <c r="K9" s="18">
        <v>0.2491584518937007</v>
      </c>
      <c r="L9" s="18">
        <v>0.17150737578830019</v>
      </c>
      <c r="N9" s="18">
        <v>0.153001920407454</v>
      </c>
      <c r="O9" s="18">
        <v>0.20980485012790279</v>
      </c>
      <c r="P9" s="18">
        <v>0.18333243419380341</v>
      </c>
      <c r="Q9" s="18">
        <v>0.24229662309677169</v>
      </c>
      <c r="R9" s="18">
        <v>0.27594335592946501</v>
      </c>
      <c r="S9" s="18">
        <v>0.50534629824641664</v>
      </c>
      <c r="T9" s="18">
        <v>9.5594990085200893E-2</v>
      </c>
      <c r="V9" s="18">
        <v>0.21855387645129831</v>
      </c>
      <c r="W9" s="18">
        <v>0.27358625895733912</v>
      </c>
      <c r="X9" s="18">
        <v>0.20304546040816771</v>
      </c>
      <c r="Y9" s="18">
        <v>0.27722535316553493</v>
      </c>
      <c r="Z9" s="18">
        <v>0.15979001491694689</v>
      </c>
      <c r="AA9" s="18">
        <v>7.8488238331005017E-2</v>
      </c>
      <c r="AB9" s="18">
        <v>0.1493400159332017</v>
      </c>
      <c r="AC9" s="18">
        <v>3.9385284816973259E-2</v>
      </c>
      <c r="AD9" s="18">
        <v>0.1534757099589813</v>
      </c>
      <c r="AF9" s="18">
        <v>0.2310264579202069</v>
      </c>
      <c r="AG9" s="18">
        <v>0.26734152591817401</v>
      </c>
      <c r="AH9" s="18">
        <v>0.25704578954724572</v>
      </c>
      <c r="AI9" s="18">
        <v>0.23161777160459829</v>
      </c>
      <c r="AJ9" s="18">
        <v>0.13379118949643951</v>
      </c>
      <c r="AK9" s="18">
        <v>0.22404420680652851</v>
      </c>
      <c r="AL9" s="18">
        <v>4.212885936707636E-2</v>
      </c>
      <c r="AM9" s="18">
        <v>0.13924351612950581</v>
      </c>
      <c r="AO9" s="18">
        <v>0.22584644864550579</v>
      </c>
      <c r="AP9" s="18">
        <v>0.32708699275709602</v>
      </c>
      <c r="AQ9" s="18">
        <v>0.2041908414208797</v>
      </c>
      <c r="AR9" s="18">
        <v>0.20107481569018329</v>
      </c>
      <c r="AS9" s="18">
        <v>0.13932603095278631</v>
      </c>
      <c r="AT9" s="18">
        <v>0.12656063735954179</v>
      </c>
      <c r="AU9" s="18">
        <v>6.8102675756842534E-2</v>
      </c>
      <c r="AV9" s="18">
        <v>8.6389249041536276E-2</v>
      </c>
      <c r="AW9" s="18">
        <v>0.25798606238733801</v>
      </c>
    </row>
    <row r="10" spans="2:51" ht="32.15" customHeight="1" x14ac:dyDescent="0.35">
      <c r="B10" s="21" t="s">
        <v>113</v>
      </c>
      <c r="C10" s="18">
        <v>0.29216600440333029</v>
      </c>
      <c r="D10" s="18">
        <v>0.28498188861338131</v>
      </c>
      <c r="E10" s="18">
        <v>0.32258144934729921</v>
      </c>
      <c r="F10" s="18">
        <v>0.30752742037955011</v>
      </c>
      <c r="G10" s="18">
        <v>0.28955934509296538</v>
      </c>
      <c r="H10" s="18">
        <v>0.30166263915849328</v>
      </c>
      <c r="I10" s="18">
        <v>0.2580132357088803</v>
      </c>
      <c r="K10" s="18">
        <v>0.31110054189322561</v>
      </c>
      <c r="L10" s="18">
        <v>0.2749051607649684</v>
      </c>
      <c r="N10" s="18">
        <v>0.26244302541853298</v>
      </c>
      <c r="O10" s="18">
        <v>0.30649812098116291</v>
      </c>
      <c r="P10" s="18">
        <v>0.29347445305431091</v>
      </c>
      <c r="Q10" s="18">
        <v>0.34053514783068461</v>
      </c>
      <c r="R10" s="18">
        <v>0.29403956556285299</v>
      </c>
      <c r="S10" s="18">
        <v>0.17691680165805149</v>
      </c>
      <c r="T10" s="18">
        <v>0.1387018078951</v>
      </c>
      <c r="V10" s="18">
        <v>0.33351917900648032</v>
      </c>
      <c r="W10" s="18">
        <v>0.27526290160686712</v>
      </c>
      <c r="X10" s="18">
        <v>0.30140555435314798</v>
      </c>
      <c r="Y10" s="18">
        <v>0.30007830648712081</v>
      </c>
      <c r="Z10" s="18">
        <v>0.41226979173693262</v>
      </c>
      <c r="AA10" s="18">
        <v>0.28761041667596549</v>
      </c>
      <c r="AB10" s="18">
        <v>0.23392176707750531</v>
      </c>
      <c r="AC10" s="18">
        <v>0.19054029468395009</v>
      </c>
      <c r="AD10" s="18">
        <v>0.40553066145886191</v>
      </c>
      <c r="AF10" s="18">
        <v>0.33473076002955798</v>
      </c>
      <c r="AG10" s="18">
        <v>0.30298721432594311</v>
      </c>
      <c r="AH10" s="18">
        <v>0.24195576115707221</v>
      </c>
      <c r="AI10" s="18">
        <v>0.27105761692481128</v>
      </c>
      <c r="AJ10" s="18">
        <v>0.41127500848410481</v>
      </c>
      <c r="AK10" s="18">
        <v>0.17369473827729831</v>
      </c>
      <c r="AL10" s="18">
        <v>0.1064927436679193</v>
      </c>
      <c r="AM10" s="18">
        <v>0.21220078970912229</v>
      </c>
      <c r="AO10" s="18">
        <v>0.30004243202587388</v>
      </c>
      <c r="AP10" s="18">
        <v>0.27079536536257948</v>
      </c>
      <c r="AQ10" s="18">
        <v>0.27775390362906588</v>
      </c>
      <c r="AR10" s="18">
        <v>0.2713244065786708</v>
      </c>
      <c r="AS10" s="18">
        <v>0.43037765605354611</v>
      </c>
      <c r="AT10" s="18">
        <v>0.26536233805198578</v>
      </c>
      <c r="AU10" s="18">
        <v>0.10312276724079519</v>
      </c>
      <c r="AV10" s="18">
        <v>0.190984033879676</v>
      </c>
      <c r="AW10" s="18">
        <v>0.23642920035496851</v>
      </c>
    </row>
    <row r="11" spans="2:51" ht="46" customHeight="1" x14ac:dyDescent="0.35">
      <c r="B11" s="21" t="s">
        <v>114</v>
      </c>
      <c r="C11" s="18">
        <v>0.23508502931071781</v>
      </c>
      <c r="D11" s="18">
        <v>0.21352056338837</v>
      </c>
      <c r="E11" s="18">
        <v>0.1959016478360352</v>
      </c>
      <c r="F11" s="18">
        <v>0.16758459533987369</v>
      </c>
      <c r="G11" s="18">
        <v>0.22041049645710001</v>
      </c>
      <c r="H11" s="18">
        <v>0.23662373865858491</v>
      </c>
      <c r="I11" s="18">
        <v>0.32908195897754361</v>
      </c>
      <c r="K11" s="18">
        <v>0.24955068821750731</v>
      </c>
      <c r="L11" s="18">
        <v>0.22111924717800011</v>
      </c>
      <c r="N11" s="18">
        <v>0.2518656053942317</v>
      </c>
      <c r="O11" s="18">
        <v>0.18962330059834309</v>
      </c>
      <c r="P11" s="18">
        <v>0.31333912753805659</v>
      </c>
      <c r="Q11" s="18">
        <v>0.22638801271875569</v>
      </c>
      <c r="R11" s="18">
        <v>0.26223370918750782</v>
      </c>
      <c r="S11" s="18">
        <v>0.1141338945641575</v>
      </c>
      <c r="T11" s="18">
        <v>0.2101381762791136</v>
      </c>
      <c r="V11" s="18">
        <v>0.24119869719277739</v>
      </c>
      <c r="W11" s="18">
        <v>0.25371629361642928</v>
      </c>
      <c r="X11" s="18">
        <v>0.27931511663529301</v>
      </c>
      <c r="Y11" s="18">
        <v>0.14221507069981509</v>
      </c>
      <c r="Z11" s="18">
        <v>0.15728469119549221</v>
      </c>
      <c r="AA11" s="18">
        <v>0.3337440588895445</v>
      </c>
      <c r="AB11" s="18">
        <v>0.22711158273266979</v>
      </c>
      <c r="AC11" s="18">
        <v>0.1967131879750621</v>
      </c>
      <c r="AD11" s="18">
        <v>0.13409402054209421</v>
      </c>
      <c r="AF11" s="18">
        <v>0.22199979360206321</v>
      </c>
      <c r="AG11" s="18">
        <v>0.24267801074920661</v>
      </c>
      <c r="AH11" s="18">
        <v>0.26712148984229978</v>
      </c>
      <c r="AI11" s="18">
        <v>0.24141175332962311</v>
      </c>
      <c r="AJ11" s="18">
        <v>0.23077137755235649</v>
      </c>
      <c r="AK11" s="18">
        <v>0.41005061819203492</v>
      </c>
      <c r="AL11" s="18">
        <v>0.17193730759843501</v>
      </c>
      <c r="AM11" s="18">
        <v>0.21362389798587389</v>
      </c>
      <c r="AO11" s="18">
        <v>0.23590494676080351</v>
      </c>
      <c r="AP11" s="18">
        <v>0.2313666013883168</v>
      </c>
      <c r="AQ11" s="18">
        <v>0.26385694246711833</v>
      </c>
      <c r="AR11" s="18">
        <v>0.2633458750399687</v>
      </c>
      <c r="AS11" s="18">
        <v>0.2107343101582865</v>
      </c>
      <c r="AT11" s="18">
        <v>0.36031872425431888</v>
      </c>
      <c r="AU11" s="18">
        <v>0.24462373624648709</v>
      </c>
      <c r="AV11" s="18">
        <v>0.22284642353880799</v>
      </c>
      <c r="AW11" s="18">
        <v>0.2230900211458702</v>
      </c>
    </row>
    <row r="12" spans="2:51" ht="19" customHeight="1" x14ac:dyDescent="0.35">
      <c r="B12" s="21" t="s">
        <v>68</v>
      </c>
      <c r="C12" s="18">
        <v>0.26421105986249388</v>
      </c>
      <c r="D12" s="18">
        <v>0.2194728725290872</v>
      </c>
      <c r="E12" s="18">
        <v>0.1682799387194458</v>
      </c>
      <c r="F12" s="18">
        <v>0.29375728780275429</v>
      </c>
      <c r="G12" s="18">
        <v>0.28500920981860789</v>
      </c>
      <c r="H12" s="18">
        <v>0.29688535448887698</v>
      </c>
      <c r="I12" s="18">
        <v>0.29565038617638489</v>
      </c>
      <c r="K12" s="18">
        <v>0.1901903179955664</v>
      </c>
      <c r="L12" s="18">
        <v>0.33246821626873119</v>
      </c>
      <c r="N12" s="18">
        <v>0.33268944877978113</v>
      </c>
      <c r="O12" s="18">
        <v>0.29407372829259099</v>
      </c>
      <c r="P12" s="18">
        <v>0.20985398521382881</v>
      </c>
      <c r="Q12" s="18">
        <v>0.19078021635378789</v>
      </c>
      <c r="R12" s="18">
        <v>0.16778336932017421</v>
      </c>
      <c r="S12" s="18">
        <v>0.20360300553137431</v>
      </c>
      <c r="T12" s="18">
        <v>0.55556502574058553</v>
      </c>
      <c r="V12" s="18">
        <v>0.20672824734944389</v>
      </c>
      <c r="W12" s="18">
        <v>0.19743454581936459</v>
      </c>
      <c r="X12" s="18">
        <v>0.21623386860339139</v>
      </c>
      <c r="Y12" s="18">
        <v>0.28048126964752917</v>
      </c>
      <c r="Z12" s="18">
        <v>0.27065550215062828</v>
      </c>
      <c r="AA12" s="18">
        <v>0.30015728610348519</v>
      </c>
      <c r="AB12" s="18">
        <v>0.38962663425662319</v>
      </c>
      <c r="AC12" s="18">
        <v>0.57336123252401427</v>
      </c>
      <c r="AD12" s="18">
        <v>0.30689960804006272</v>
      </c>
      <c r="AF12" s="18">
        <v>0.21224298844817191</v>
      </c>
      <c r="AG12" s="18">
        <v>0.18699324900667649</v>
      </c>
      <c r="AH12" s="18">
        <v>0.23387695945338199</v>
      </c>
      <c r="AI12" s="18">
        <v>0.2559128581409672</v>
      </c>
      <c r="AJ12" s="18">
        <v>0.22416242446709911</v>
      </c>
      <c r="AK12" s="18">
        <v>0.19221043672413851</v>
      </c>
      <c r="AL12" s="18">
        <v>0.67944108936656944</v>
      </c>
      <c r="AM12" s="18">
        <v>0.4349317961754981</v>
      </c>
      <c r="AO12" s="18">
        <v>0.2382061725678169</v>
      </c>
      <c r="AP12" s="18">
        <v>0.1707510404920079</v>
      </c>
      <c r="AQ12" s="18">
        <v>0.25419831248293612</v>
      </c>
      <c r="AR12" s="18">
        <v>0.26425490269117718</v>
      </c>
      <c r="AS12" s="18">
        <v>0.2195620028353811</v>
      </c>
      <c r="AT12" s="18">
        <v>0.24775830033415369</v>
      </c>
      <c r="AU12" s="18">
        <v>0.58415082075587521</v>
      </c>
      <c r="AV12" s="18">
        <v>0.49978029353997983</v>
      </c>
      <c r="AW12" s="18">
        <v>0.28249471611182309</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74.150000000000006" customHeight="1" x14ac:dyDescent="0.35">
      <c r="B9" s="21" t="s">
        <v>116</v>
      </c>
      <c r="C9" s="18">
        <v>0.38692754522301182</v>
      </c>
      <c r="D9" s="18">
        <v>0.43579718883013108</v>
      </c>
      <c r="E9" s="18">
        <v>0.43387024511091982</v>
      </c>
      <c r="F9" s="18">
        <v>0.45447213890471128</v>
      </c>
      <c r="G9" s="18">
        <v>0.43196961308826942</v>
      </c>
      <c r="H9" s="18">
        <v>0.32996141912262489</v>
      </c>
      <c r="I9" s="18">
        <v>0.29318125241323367</v>
      </c>
      <c r="K9" s="18">
        <v>0.40346693433864872</v>
      </c>
      <c r="L9" s="18">
        <v>0.37090787000708109</v>
      </c>
      <c r="N9" s="18">
        <v>0.29631413090013609</v>
      </c>
      <c r="O9" s="18">
        <v>0.39495172860730909</v>
      </c>
      <c r="P9" s="18">
        <v>0.32547802103305862</v>
      </c>
      <c r="Q9" s="18">
        <v>0.48493063038146922</v>
      </c>
      <c r="R9" s="18">
        <v>0.44513264323347679</v>
      </c>
      <c r="S9" s="18">
        <v>0.62725524942352595</v>
      </c>
      <c r="T9" s="18">
        <v>0.21395220505092249</v>
      </c>
      <c r="V9" s="18">
        <v>0.21553491843503439</v>
      </c>
      <c r="W9" s="18">
        <v>0.54129266700281775</v>
      </c>
      <c r="X9" s="18">
        <v>0.52090407491662827</v>
      </c>
      <c r="Y9" s="18">
        <v>0.48946254906145481</v>
      </c>
      <c r="Z9" s="18">
        <v>5.1307871445916912E-2</v>
      </c>
      <c r="AA9" s="18">
        <v>0.5936588463038377</v>
      </c>
      <c r="AB9" s="18">
        <v>0.40199689742683697</v>
      </c>
      <c r="AC9" s="18">
        <v>0.27532373656986259</v>
      </c>
      <c r="AD9" s="18">
        <v>0.31708447098416731</v>
      </c>
      <c r="AF9" s="18">
        <v>0.25110957540662499</v>
      </c>
      <c r="AG9" s="18">
        <v>0.53028881695100905</v>
      </c>
      <c r="AH9" s="18">
        <v>0.49783452127097999</v>
      </c>
      <c r="AI9" s="18">
        <v>0.49717762719514119</v>
      </c>
      <c r="AJ9" s="18">
        <v>0.14362917561809729</v>
      </c>
      <c r="AK9" s="18">
        <v>0.4595799825108513</v>
      </c>
      <c r="AL9" s="18">
        <v>0.1609434045303953</v>
      </c>
      <c r="AM9" s="18">
        <v>0.38680578325835963</v>
      </c>
      <c r="AO9" s="18">
        <v>0.29618087990745878</v>
      </c>
      <c r="AP9" s="18">
        <v>0.54620725649841873</v>
      </c>
      <c r="AQ9" s="18">
        <v>0.49200488973341322</v>
      </c>
      <c r="AR9" s="18">
        <v>0.63732817416909315</v>
      </c>
      <c r="AS9" s="18">
        <v>0.17807525445917041</v>
      </c>
      <c r="AT9" s="18">
        <v>0.41721448321340382</v>
      </c>
      <c r="AU9" s="18">
        <v>0.29435475606229328</v>
      </c>
      <c r="AV9" s="18">
        <v>0.31092840948381972</v>
      </c>
      <c r="AW9" s="18">
        <v>0.31485099683864493</v>
      </c>
    </row>
    <row r="10" spans="2:51" ht="74.150000000000006" customHeight="1" x14ac:dyDescent="0.35">
      <c r="B10" s="21" t="s">
        <v>117</v>
      </c>
      <c r="C10" s="18">
        <v>0.31226791350638028</v>
      </c>
      <c r="D10" s="18">
        <v>0.29110563690316799</v>
      </c>
      <c r="E10" s="18">
        <v>0.31290632793676348</v>
      </c>
      <c r="F10" s="18">
        <v>0.26022576322059759</v>
      </c>
      <c r="G10" s="18">
        <v>0.27994560656165762</v>
      </c>
      <c r="H10" s="18">
        <v>0.33620481827660859</v>
      </c>
      <c r="I10" s="18">
        <v>0.36297743971596741</v>
      </c>
      <c r="K10" s="18">
        <v>0.3186791529867895</v>
      </c>
      <c r="L10" s="18">
        <v>0.30696826554240059</v>
      </c>
      <c r="N10" s="18">
        <v>0.30534032964902702</v>
      </c>
      <c r="O10" s="18">
        <v>0.32343305957666652</v>
      </c>
      <c r="P10" s="18">
        <v>0.37609475254791752</v>
      </c>
      <c r="Q10" s="18">
        <v>0.2905830657778386</v>
      </c>
      <c r="R10" s="18">
        <v>0.34732098138939932</v>
      </c>
      <c r="S10" s="18">
        <v>0.25129521532175669</v>
      </c>
      <c r="T10" s="18">
        <v>0.1786040489482853</v>
      </c>
      <c r="V10" s="18">
        <v>0.39349650942683079</v>
      </c>
      <c r="W10" s="18">
        <v>0.29540516868374622</v>
      </c>
      <c r="X10" s="18">
        <v>0.35280671870844088</v>
      </c>
      <c r="Y10" s="18">
        <v>0.34324966147005159</v>
      </c>
      <c r="Z10" s="18">
        <v>0.29696677362155438</v>
      </c>
      <c r="AA10" s="18">
        <v>0.26059584333707603</v>
      </c>
      <c r="AB10" s="18">
        <v>0.23485251999895659</v>
      </c>
      <c r="AC10" s="18">
        <v>0.16853289431857779</v>
      </c>
      <c r="AD10" s="18">
        <v>0.30541273218572801</v>
      </c>
      <c r="AF10" s="18">
        <v>0.36487071791154002</v>
      </c>
      <c r="AG10" s="18">
        <v>0.30429796068684778</v>
      </c>
      <c r="AH10" s="18">
        <v>0.36790884279976599</v>
      </c>
      <c r="AI10" s="18">
        <v>0.34385379700011759</v>
      </c>
      <c r="AJ10" s="18">
        <v>0.34594439928053711</v>
      </c>
      <c r="AK10" s="18">
        <v>0.21890932356593901</v>
      </c>
      <c r="AL10" s="18">
        <v>0.2209309198910118</v>
      </c>
      <c r="AM10" s="18">
        <v>0.25103687623734872</v>
      </c>
      <c r="AO10" s="18">
        <v>0.37458743782707149</v>
      </c>
      <c r="AP10" s="18">
        <v>0.33033705055246371</v>
      </c>
      <c r="AQ10" s="18">
        <v>0.34309481746458831</v>
      </c>
      <c r="AR10" s="18">
        <v>0.22539355488896831</v>
      </c>
      <c r="AS10" s="18">
        <v>0.33013829851834059</v>
      </c>
      <c r="AT10" s="18">
        <v>0.28904030064020819</v>
      </c>
      <c r="AU10" s="18">
        <v>0.1774734387333026</v>
      </c>
      <c r="AV10" s="18">
        <v>0.29761933458859308</v>
      </c>
      <c r="AW10" s="18">
        <v>0.27173674693519367</v>
      </c>
    </row>
    <row r="11" spans="2:51" ht="46" customHeight="1" x14ac:dyDescent="0.35">
      <c r="B11" s="21" t="s">
        <v>118</v>
      </c>
      <c r="C11" s="18">
        <v>0.13954563142872831</v>
      </c>
      <c r="D11" s="18">
        <v>0.16732568449175031</v>
      </c>
      <c r="E11" s="18">
        <v>0.13590163278999581</v>
      </c>
      <c r="F11" s="18">
        <v>0.11469217421737909</v>
      </c>
      <c r="G11" s="18">
        <v>0.10918181344594929</v>
      </c>
      <c r="H11" s="18">
        <v>0.1456404137113482</v>
      </c>
      <c r="I11" s="18">
        <v>0.16305379750055249</v>
      </c>
      <c r="K11" s="18">
        <v>0.1401798386416781</v>
      </c>
      <c r="L11" s="18">
        <v>0.13860929060789429</v>
      </c>
      <c r="N11" s="18">
        <v>0.17290923360234309</v>
      </c>
      <c r="O11" s="18">
        <v>0.13544931710394001</v>
      </c>
      <c r="P11" s="18">
        <v>0.13202185358016141</v>
      </c>
      <c r="Q11" s="18">
        <v>0.1172164742816309</v>
      </c>
      <c r="R11" s="18">
        <v>0.11149472271268999</v>
      </c>
      <c r="S11" s="18">
        <v>9.7875150440763323E-2</v>
      </c>
      <c r="T11" s="18">
        <v>0.19942014525585319</v>
      </c>
      <c r="V11" s="18">
        <v>0.19873350189348299</v>
      </c>
      <c r="W11" s="18">
        <v>9.6114770662109147E-2</v>
      </c>
      <c r="X11" s="18">
        <v>7.6474875932488584E-2</v>
      </c>
      <c r="Y11" s="18">
        <v>9.5837283133873324E-2</v>
      </c>
      <c r="Z11" s="18">
        <v>0.22513199339831449</v>
      </c>
      <c r="AA11" s="18">
        <v>5.4367719331710793E-2</v>
      </c>
      <c r="AB11" s="18">
        <v>0.14441312928520411</v>
      </c>
      <c r="AC11" s="18">
        <v>0.15314687162827079</v>
      </c>
      <c r="AD11" s="18">
        <v>0.1158140901189557</v>
      </c>
      <c r="AF11" s="18">
        <v>0.2256698572514603</v>
      </c>
      <c r="AG11" s="18">
        <v>0.1120537978754665</v>
      </c>
      <c r="AH11" s="18">
        <v>7.7232964031465609E-2</v>
      </c>
      <c r="AI11" s="18">
        <v>8.1812493414272991E-2</v>
      </c>
      <c r="AJ11" s="18">
        <v>0.15539722212783441</v>
      </c>
      <c r="AK11" s="18">
        <v>0.15417180199044109</v>
      </c>
      <c r="AL11" s="18">
        <v>0.13442779264253041</v>
      </c>
      <c r="AM11" s="18">
        <v>0.13315542349085341</v>
      </c>
      <c r="AO11" s="18">
        <v>0.22432543114730419</v>
      </c>
      <c r="AP11" s="18">
        <v>8.6967760913236949E-2</v>
      </c>
      <c r="AQ11" s="18">
        <v>0.11134829571988961</v>
      </c>
      <c r="AR11" s="18">
        <v>8.0303743272644362E-2</v>
      </c>
      <c r="AS11" s="18">
        <v>0.18784515135907351</v>
      </c>
      <c r="AT11" s="18">
        <v>0.1644326223950392</v>
      </c>
      <c r="AU11" s="18">
        <v>0.14704449281810439</v>
      </c>
      <c r="AV11" s="18">
        <v>9.5332685915186385E-2</v>
      </c>
      <c r="AW11" s="18">
        <v>0.14085394621033229</v>
      </c>
    </row>
    <row r="12" spans="2:51" ht="46" customHeight="1" x14ac:dyDescent="0.35">
      <c r="B12" s="21" t="s">
        <v>119</v>
      </c>
      <c r="C12" s="18">
        <v>9.0380838676072259E-2</v>
      </c>
      <c r="D12" s="18">
        <v>2.1088726119797851E-2</v>
      </c>
      <c r="E12" s="18">
        <v>3.67369117762976E-2</v>
      </c>
      <c r="F12" s="18">
        <v>7.6239113972972408E-2</v>
      </c>
      <c r="G12" s="18">
        <v>9.9697031355823917E-2</v>
      </c>
      <c r="H12" s="18">
        <v>0.1303310506504867</v>
      </c>
      <c r="I12" s="18">
        <v>0.13624550389314349</v>
      </c>
      <c r="K12" s="18">
        <v>9.7564025231990426E-2</v>
      </c>
      <c r="L12" s="18">
        <v>8.4115892949619894E-2</v>
      </c>
      <c r="N12" s="18">
        <v>0.12626957089641619</v>
      </c>
      <c r="O12" s="18">
        <v>8.5583233340370019E-2</v>
      </c>
      <c r="P12" s="18">
        <v>0.12665809371168099</v>
      </c>
      <c r="Q12" s="18">
        <v>6.776332711192086E-2</v>
      </c>
      <c r="R12" s="18">
        <v>4.1163376330307033E-2</v>
      </c>
      <c r="S12" s="18">
        <v>0</v>
      </c>
      <c r="T12" s="18">
        <v>0.1004238176934738</v>
      </c>
      <c r="V12" s="18">
        <v>0.17359881287248291</v>
      </c>
      <c r="W12" s="18">
        <v>2.042106257741334E-2</v>
      </c>
      <c r="X12" s="18">
        <v>1.572342089863037E-2</v>
      </c>
      <c r="Y12" s="18">
        <v>0</v>
      </c>
      <c r="Z12" s="18">
        <v>0.40549369033957761</v>
      </c>
      <c r="AA12" s="18">
        <v>1.964419379273007E-2</v>
      </c>
      <c r="AB12" s="18">
        <v>5.9049196249447461E-2</v>
      </c>
      <c r="AC12" s="18">
        <v>7.6881102449240041E-2</v>
      </c>
      <c r="AD12" s="18">
        <v>0.2127839539418217</v>
      </c>
      <c r="AF12" s="18">
        <v>0.1420455666892145</v>
      </c>
      <c r="AG12" s="18">
        <v>1.8375095113474928E-2</v>
      </c>
      <c r="AH12" s="18">
        <v>2.9735185749273849E-2</v>
      </c>
      <c r="AI12" s="18">
        <v>2.7526824634500902E-2</v>
      </c>
      <c r="AJ12" s="18">
        <v>0.30457207852749202</v>
      </c>
      <c r="AK12" s="18">
        <v>0</v>
      </c>
      <c r="AL12" s="18">
        <v>7.7800979091935105E-2</v>
      </c>
      <c r="AM12" s="18">
        <v>6.6128053710198628E-2</v>
      </c>
      <c r="AO12" s="18">
        <v>8.5378415820474771E-2</v>
      </c>
      <c r="AP12" s="18">
        <v>5.6065472252149386E-3</v>
      </c>
      <c r="AQ12" s="18">
        <v>2.072836056368452E-2</v>
      </c>
      <c r="AR12" s="18">
        <v>4.8081845497915353E-3</v>
      </c>
      <c r="AS12" s="18">
        <v>0.25079591537569312</v>
      </c>
      <c r="AT12" s="18">
        <v>0</v>
      </c>
      <c r="AU12" s="18">
        <v>8.029530914950149E-2</v>
      </c>
      <c r="AV12" s="18">
        <v>5.849486239108892E-2</v>
      </c>
      <c r="AW12" s="18">
        <v>0.25191417719484971</v>
      </c>
    </row>
    <row r="13" spans="2:51" ht="19" customHeight="1" x14ac:dyDescent="0.35">
      <c r="B13" s="21" t="s">
        <v>68</v>
      </c>
      <c r="C13" s="18">
        <v>7.0878071165807452E-2</v>
      </c>
      <c r="D13" s="18">
        <v>8.4682763655152704E-2</v>
      </c>
      <c r="E13" s="18">
        <v>8.0584882386023127E-2</v>
      </c>
      <c r="F13" s="18">
        <v>9.4370809684339516E-2</v>
      </c>
      <c r="G13" s="18">
        <v>7.9205935548299813E-2</v>
      </c>
      <c r="H13" s="18">
        <v>5.7862298238931388E-2</v>
      </c>
      <c r="I13" s="18">
        <v>4.4542006477102818E-2</v>
      </c>
      <c r="K13" s="18">
        <v>4.0110048800893257E-2</v>
      </c>
      <c r="L13" s="18">
        <v>9.9398680893004021E-2</v>
      </c>
      <c r="N13" s="18">
        <v>9.9166734952077396E-2</v>
      </c>
      <c r="O13" s="18">
        <v>6.0582661371714391E-2</v>
      </c>
      <c r="P13" s="18">
        <v>3.9747279127181408E-2</v>
      </c>
      <c r="Q13" s="18">
        <v>3.9506502447140338E-2</v>
      </c>
      <c r="R13" s="18">
        <v>5.4888276334126879E-2</v>
      </c>
      <c r="S13" s="18">
        <v>2.3574384813953859E-2</v>
      </c>
      <c r="T13" s="18">
        <v>0.30759978305146529</v>
      </c>
      <c r="V13" s="18">
        <v>1.8636257372168771E-2</v>
      </c>
      <c r="W13" s="18">
        <v>4.67663310739138E-2</v>
      </c>
      <c r="X13" s="18">
        <v>3.4090909543811797E-2</v>
      </c>
      <c r="Y13" s="18">
        <v>7.1450506334620217E-2</v>
      </c>
      <c r="Z13" s="18">
        <v>2.1099671194636651E-2</v>
      </c>
      <c r="AA13" s="18">
        <v>7.1733397234645724E-2</v>
      </c>
      <c r="AB13" s="18">
        <v>0.15968825703955489</v>
      </c>
      <c r="AC13" s="18">
        <v>0.32611539503404852</v>
      </c>
      <c r="AD13" s="18">
        <v>4.8904752769327299E-2</v>
      </c>
      <c r="AF13" s="18">
        <v>1.6304282741160189E-2</v>
      </c>
      <c r="AG13" s="18">
        <v>3.498432937320177E-2</v>
      </c>
      <c r="AH13" s="18">
        <v>2.7288486148514451E-2</v>
      </c>
      <c r="AI13" s="18">
        <v>4.9629257755967153E-2</v>
      </c>
      <c r="AJ13" s="18">
        <v>5.0457124446039253E-2</v>
      </c>
      <c r="AK13" s="18">
        <v>0.16733889193276871</v>
      </c>
      <c r="AL13" s="18">
        <v>0.40589690384412741</v>
      </c>
      <c r="AM13" s="18">
        <v>0.16287386330323969</v>
      </c>
      <c r="AO13" s="18">
        <v>1.952783529769082E-2</v>
      </c>
      <c r="AP13" s="18">
        <v>3.0881384810665949E-2</v>
      </c>
      <c r="AQ13" s="18">
        <v>3.2823636518424383E-2</v>
      </c>
      <c r="AR13" s="18">
        <v>5.2166343119502738E-2</v>
      </c>
      <c r="AS13" s="18">
        <v>5.3145380287722407E-2</v>
      </c>
      <c r="AT13" s="18">
        <v>0.1293125937513489</v>
      </c>
      <c r="AU13" s="18">
        <v>0.30083200323679832</v>
      </c>
      <c r="AV13" s="18">
        <v>0.23762470762131191</v>
      </c>
      <c r="AW13" s="18">
        <v>2.064413282097927E-2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120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121</v>
      </c>
      <c r="C9" s="18">
        <v>9.3637469698179834E-2</v>
      </c>
      <c r="D9" s="18">
        <v>0.1505509977496011</v>
      </c>
      <c r="E9" s="18">
        <v>0.21073995853748009</v>
      </c>
      <c r="F9" s="18">
        <v>0.14892515645052259</v>
      </c>
      <c r="G9" s="18">
        <v>4.741553235420199E-2</v>
      </c>
      <c r="H9" s="18">
        <v>2.759781926650921E-2</v>
      </c>
      <c r="I9" s="18">
        <v>2.0367874460119999E-2</v>
      </c>
      <c r="K9" s="18">
        <v>0.1017297260545823</v>
      </c>
      <c r="L9" s="18">
        <v>8.653632681889295E-2</v>
      </c>
      <c r="N9" s="18">
        <v>4.8792426344497451E-2</v>
      </c>
      <c r="O9" s="18">
        <v>7.5247394429874381E-2</v>
      </c>
      <c r="P9" s="18">
        <v>2.9099670215176461E-2</v>
      </c>
      <c r="Q9" s="18">
        <v>0.1272695549495288</v>
      </c>
      <c r="R9" s="18">
        <v>0.2056213903923608</v>
      </c>
      <c r="S9" s="18">
        <v>0.35386748407828528</v>
      </c>
      <c r="T9" s="18">
        <v>2.2567044712063299E-2</v>
      </c>
      <c r="V9" s="18">
        <v>7.1049419529515101E-2</v>
      </c>
      <c r="W9" s="18">
        <v>0.12919054822840079</v>
      </c>
      <c r="X9" s="18">
        <v>9.6609262335046409E-2</v>
      </c>
      <c r="Y9" s="18">
        <v>0.1109870186210183</v>
      </c>
      <c r="Z9" s="18">
        <v>0</v>
      </c>
      <c r="AA9" s="18">
        <v>0</v>
      </c>
      <c r="AB9" s="18">
        <v>0.1112534315061464</v>
      </c>
      <c r="AC9" s="18">
        <v>2.9907308430332971E-2</v>
      </c>
      <c r="AD9" s="18">
        <v>4.1214795958602259E-2</v>
      </c>
      <c r="AF9" s="18">
        <v>9.2985224398197175E-2</v>
      </c>
      <c r="AG9" s="18">
        <v>0.12715848947296629</v>
      </c>
      <c r="AH9" s="18">
        <v>5.7020731880491622E-2</v>
      </c>
      <c r="AI9" s="18">
        <v>9.7320043292890693E-2</v>
      </c>
      <c r="AJ9" s="18">
        <v>5.6956953683399418E-2</v>
      </c>
      <c r="AK9" s="18">
        <v>2.2120521850158059E-2</v>
      </c>
      <c r="AL9" s="18">
        <v>5.1753300278201783E-2</v>
      </c>
      <c r="AM9" s="18">
        <v>8.6783390879503472E-2</v>
      </c>
      <c r="AO9" s="18">
        <v>0.1005685675402269</v>
      </c>
      <c r="AP9" s="18">
        <v>0.15212704193942611</v>
      </c>
      <c r="AQ9" s="18">
        <v>4.5908237538627127E-2</v>
      </c>
      <c r="AR9" s="18">
        <v>0.12911440131554561</v>
      </c>
      <c r="AS9" s="18">
        <v>5.6027033141217472E-2</v>
      </c>
      <c r="AT9" s="18">
        <v>2.970515286523772E-2</v>
      </c>
      <c r="AU9" s="18">
        <v>6.5496703886696941E-2</v>
      </c>
      <c r="AV9" s="18">
        <v>1.2683160172553359E-2</v>
      </c>
      <c r="AW9" s="18">
        <v>0.10030800992079859</v>
      </c>
    </row>
    <row r="10" spans="2:51" ht="19" customHeight="1" x14ac:dyDescent="0.35">
      <c r="B10" s="21" t="s">
        <v>122</v>
      </c>
      <c r="C10" s="18">
        <v>0.24860468881391229</v>
      </c>
      <c r="D10" s="18">
        <v>0.40369434987275071</v>
      </c>
      <c r="E10" s="18">
        <v>0.35798466535196027</v>
      </c>
      <c r="F10" s="18">
        <v>0.28555550207862118</v>
      </c>
      <c r="G10" s="18">
        <v>0.26308361901184391</v>
      </c>
      <c r="H10" s="18">
        <v>0.1871235769738985</v>
      </c>
      <c r="I10" s="18">
        <v>0.10796851479005989</v>
      </c>
      <c r="K10" s="18">
        <v>0.29306170480463789</v>
      </c>
      <c r="L10" s="18">
        <v>0.20641203473980271</v>
      </c>
      <c r="N10" s="18">
        <v>0.19593856001377391</v>
      </c>
      <c r="O10" s="18">
        <v>0.2595560305180894</v>
      </c>
      <c r="P10" s="18">
        <v>0.2214723015100131</v>
      </c>
      <c r="Q10" s="18">
        <v>0.27828253719224239</v>
      </c>
      <c r="R10" s="18">
        <v>0.33155656381583221</v>
      </c>
      <c r="S10" s="18">
        <v>0.29282796319526738</v>
      </c>
      <c r="T10" s="18">
        <v>0.1689546082950398</v>
      </c>
      <c r="V10" s="18">
        <v>0.19970282144336379</v>
      </c>
      <c r="W10" s="18">
        <v>0.31609093949737832</v>
      </c>
      <c r="X10" s="18">
        <v>0.24247705612837361</v>
      </c>
      <c r="Y10" s="18">
        <v>0.20314097794222821</v>
      </c>
      <c r="Z10" s="18">
        <v>0.19066232680497311</v>
      </c>
      <c r="AA10" s="18">
        <v>0.1719494066289593</v>
      </c>
      <c r="AB10" s="18">
        <v>0.25487317863563042</v>
      </c>
      <c r="AC10" s="18">
        <v>0.208760575032711</v>
      </c>
      <c r="AD10" s="18">
        <v>0.23362875261861871</v>
      </c>
      <c r="AF10" s="18">
        <v>0.21806471729659599</v>
      </c>
      <c r="AG10" s="18">
        <v>0.31582234724766228</v>
      </c>
      <c r="AH10" s="18">
        <v>0.28603132073552062</v>
      </c>
      <c r="AI10" s="18">
        <v>0.21269933017427731</v>
      </c>
      <c r="AJ10" s="18">
        <v>0.18954912677485239</v>
      </c>
      <c r="AK10" s="18">
        <v>0.18866876130090751</v>
      </c>
      <c r="AL10" s="18">
        <v>0.19168804204899001</v>
      </c>
      <c r="AM10" s="18">
        <v>0.21811831780439769</v>
      </c>
      <c r="AO10" s="18">
        <v>0.24363328906617801</v>
      </c>
      <c r="AP10" s="18">
        <v>0.35213059639780409</v>
      </c>
      <c r="AQ10" s="18">
        <v>0.31325690981414123</v>
      </c>
      <c r="AR10" s="18">
        <v>0.29559277244069371</v>
      </c>
      <c r="AS10" s="18">
        <v>0.18055664206513861</v>
      </c>
      <c r="AT10" s="18">
        <v>0.16164451046229489</v>
      </c>
      <c r="AU10" s="18">
        <v>0.12630073710637449</v>
      </c>
      <c r="AV10" s="18">
        <v>0.14985350197275391</v>
      </c>
      <c r="AW10" s="18">
        <v>0.14873966610161421</v>
      </c>
    </row>
    <row r="11" spans="2:51" ht="19" customHeight="1" x14ac:dyDescent="0.35">
      <c r="B11" s="21" t="s">
        <v>123</v>
      </c>
      <c r="C11" s="18">
        <v>0.30167428181980083</v>
      </c>
      <c r="D11" s="18">
        <v>0.23224295172770409</v>
      </c>
      <c r="E11" s="18">
        <v>0.237981887140506</v>
      </c>
      <c r="F11" s="18">
        <v>0.25155425634113238</v>
      </c>
      <c r="G11" s="18">
        <v>0.28420709242856329</v>
      </c>
      <c r="H11" s="18">
        <v>0.34313600165058827</v>
      </c>
      <c r="I11" s="18">
        <v>0.39670087054749792</v>
      </c>
      <c r="K11" s="18">
        <v>0.29619192991848331</v>
      </c>
      <c r="L11" s="18">
        <v>0.30772335742299012</v>
      </c>
      <c r="N11" s="18">
        <v>0.33108602947549481</v>
      </c>
      <c r="O11" s="18">
        <v>0.30743850782182303</v>
      </c>
      <c r="P11" s="18">
        <v>0.26074838342594958</v>
      </c>
      <c r="Q11" s="18">
        <v>0.31734240456888663</v>
      </c>
      <c r="R11" s="18">
        <v>0.22550383419343861</v>
      </c>
      <c r="S11" s="18">
        <v>0.17450183982556031</v>
      </c>
      <c r="T11" s="18">
        <v>0.35614886675272578</v>
      </c>
      <c r="V11" s="18">
        <v>0.30978977904775912</v>
      </c>
      <c r="W11" s="18">
        <v>0.27853927977217108</v>
      </c>
      <c r="X11" s="18">
        <v>0.32181231231793178</v>
      </c>
      <c r="Y11" s="18">
        <v>0.33375421023772728</v>
      </c>
      <c r="Z11" s="18">
        <v>0.22010079447187331</v>
      </c>
      <c r="AA11" s="18">
        <v>0.50102506278638603</v>
      </c>
      <c r="AB11" s="18">
        <v>0.2926612099340577</v>
      </c>
      <c r="AC11" s="18">
        <v>0.32961748689123399</v>
      </c>
      <c r="AD11" s="18">
        <v>0.31062268762077982</v>
      </c>
      <c r="AF11" s="18">
        <v>0.30761107799159731</v>
      </c>
      <c r="AG11" s="18">
        <v>0.29952584932792847</v>
      </c>
      <c r="AH11" s="18">
        <v>0.32768544393470911</v>
      </c>
      <c r="AI11" s="18">
        <v>0.31332188468050137</v>
      </c>
      <c r="AJ11" s="18">
        <v>0.24584285824643101</v>
      </c>
      <c r="AK11" s="18">
        <v>0.46107470627537911</v>
      </c>
      <c r="AL11" s="18">
        <v>0.27835074512559682</v>
      </c>
      <c r="AM11" s="18">
        <v>0.31137863338995581</v>
      </c>
      <c r="AO11" s="18">
        <v>0.33255675619888347</v>
      </c>
      <c r="AP11" s="18">
        <v>0.29605664892675387</v>
      </c>
      <c r="AQ11" s="18">
        <v>0.36752336979067968</v>
      </c>
      <c r="AR11" s="18">
        <v>0.23967158330126009</v>
      </c>
      <c r="AS11" s="18">
        <v>0.25357129557035563</v>
      </c>
      <c r="AT11" s="18">
        <v>0.51279393648813154</v>
      </c>
      <c r="AU11" s="18">
        <v>0.36555102374740711</v>
      </c>
      <c r="AV11" s="18">
        <v>0.33214873415970653</v>
      </c>
      <c r="AW11" s="18">
        <v>0.26420621784435622</v>
      </c>
    </row>
    <row r="12" spans="2:51" ht="19" customHeight="1" x14ac:dyDescent="0.35">
      <c r="B12" s="21" t="s">
        <v>124</v>
      </c>
      <c r="C12" s="18">
        <v>0.22466399634478981</v>
      </c>
      <c r="D12" s="18">
        <v>0.13627661307161479</v>
      </c>
      <c r="E12" s="18">
        <v>8.6996782380391921E-2</v>
      </c>
      <c r="F12" s="18">
        <v>0.17387775700408739</v>
      </c>
      <c r="G12" s="18">
        <v>0.24195780374377601</v>
      </c>
      <c r="H12" s="18">
        <v>0.27375386140269647</v>
      </c>
      <c r="I12" s="18">
        <v>0.35353657385982928</v>
      </c>
      <c r="K12" s="18">
        <v>0.20885006731041089</v>
      </c>
      <c r="L12" s="18">
        <v>0.23988667415201059</v>
      </c>
      <c r="N12" s="18">
        <v>0.26724956385450699</v>
      </c>
      <c r="O12" s="18">
        <v>0.22724677884439279</v>
      </c>
      <c r="P12" s="18">
        <v>0.32316233448454412</v>
      </c>
      <c r="Q12" s="18">
        <v>0.18306339877915459</v>
      </c>
      <c r="R12" s="18">
        <v>0.12530789198427331</v>
      </c>
      <c r="S12" s="18">
        <v>0.1116522588910966</v>
      </c>
      <c r="T12" s="18">
        <v>0.25431398959313162</v>
      </c>
      <c r="V12" s="18">
        <v>0.2842483540753209</v>
      </c>
      <c r="W12" s="18">
        <v>0.180762396975267</v>
      </c>
      <c r="X12" s="18">
        <v>0.22849075229370649</v>
      </c>
      <c r="Y12" s="18">
        <v>0.2249284038270159</v>
      </c>
      <c r="Z12" s="18">
        <v>0.37978462835799198</v>
      </c>
      <c r="AA12" s="18">
        <v>0.28368989529360339</v>
      </c>
      <c r="AB12" s="18">
        <v>0.1975445352982021</v>
      </c>
      <c r="AC12" s="18">
        <v>0.1170477670201867</v>
      </c>
      <c r="AD12" s="18">
        <v>0.21617786751420859</v>
      </c>
      <c r="AF12" s="18">
        <v>0.2720382160258395</v>
      </c>
      <c r="AG12" s="18">
        <v>0.18915762995283519</v>
      </c>
      <c r="AH12" s="18">
        <v>0.2019609278697303</v>
      </c>
      <c r="AI12" s="18">
        <v>0.25248944942986218</v>
      </c>
      <c r="AJ12" s="18">
        <v>0.27678407387914028</v>
      </c>
      <c r="AK12" s="18">
        <v>0.20878876721080369</v>
      </c>
      <c r="AL12" s="18">
        <v>0.23922362922569609</v>
      </c>
      <c r="AM12" s="18">
        <v>0.20496554774958331</v>
      </c>
      <c r="AO12" s="18">
        <v>0.23861205504508401</v>
      </c>
      <c r="AP12" s="18">
        <v>0.14121076869114979</v>
      </c>
      <c r="AQ12" s="18">
        <v>0.16455138703560371</v>
      </c>
      <c r="AR12" s="18">
        <v>0.2324153572870403</v>
      </c>
      <c r="AS12" s="18">
        <v>0.31790802857937928</v>
      </c>
      <c r="AT12" s="18">
        <v>0.2311390172837802</v>
      </c>
      <c r="AU12" s="18">
        <v>0.20086443307377111</v>
      </c>
      <c r="AV12" s="18">
        <v>0.26419516715373459</v>
      </c>
      <c r="AW12" s="18">
        <v>0.26126820309005211</v>
      </c>
    </row>
    <row r="13" spans="2:51" ht="19" customHeight="1" x14ac:dyDescent="0.35">
      <c r="B13" s="21" t="s">
        <v>125</v>
      </c>
      <c r="C13" s="18">
        <v>8.1988014359371059E-2</v>
      </c>
      <c r="D13" s="18">
        <v>3.7650663361787157E-2</v>
      </c>
      <c r="E13" s="18">
        <v>5.8424824222271347E-2</v>
      </c>
      <c r="F13" s="18">
        <v>7.7620561990022277E-2</v>
      </c>
      <c r="G13" s="18">
        <v>0.1080010141266186</v>
      </c>
      <c r="H13" s="18">
        <v>0.1103299072822245</v>
      </c>
      <c r="I13" s="18">
        <v>8.5475592233533099E-2</v>
      </c>
      <c r="K13" s="18">
        <v>5.5886916804407667E-2</v>
      </c>
      <c r="L13" s="18">
        <v>0.10584626168842839</v>
      </c>
      <c r="N13" s="18">
        <v>0.1057748796604577</v>
      </c>
      <c r="O13" s="18">
        <v>8.3772416453645818E-2</v>
      </c>
      <c r="P13" s="18">
        <v>0.10344511246712911</v>
      </c>
      <c r="Q13" s="18">
        <v>6.0241646480935253E-2</v>
      </c>
      <c r="R13" s="18">
        <v>6.781130668899242E-2</v>
      </c>
      <c r="S13" s="18">
        <v>1.8338969162755719E-2</v>
      </c>
      <c r="T13" s="18">
        <v>5.549516825952875E-2</v>
      </c>
      <c r="V13" s="18">
        <v>0.10343187120128849</v>
      </c>
      <c r="W13" s="18">
        <v>5.3942906196555222E-2</v>
      </c>
      <c r="X13" s="18">
        <v>8.278916210309438E-2</v>
      </c>
      <c r="Y13" s="18">
        <v>9.5535740646435885E-2</v>
      </c>
      <c r="Z13" s="18">
        <v>0.15102830809416701</v>
      </c>
      <c r="AA13" s="18">
        <v>2.2908539714495881E-2</v>
      </c>
      <c r="AB13" s="18">
        <v>6.6999679515119065E-2</v>
      </c>
      <c r="AC13" s="18">
        <v>0.11326292184758251</v>
      </c>
      <c r="AD13" s="18">
        <v>0.1609010938791918</v>
      </c>
      <c r="AF13" s="18">
        <v>7.6680265297226838E-2</v>
      </c>
      <c r="AG13" s="18">
        <v>4.2910675881291063E-2</v>
      </c>
      <c r="AH13" s="18">
        <v>9.3914341610615404E-2</v>
      </c>
      <c r="AI13" s="18">
        <v>0.1000396255401817</v>
      </c>
      <c r="AJ13" s="18">
        <v>0.18188422082317751</v>
      </c>
      <c r="AK13" s="18">
        <v>5.2511349968539553E-2</v>
      </c>
      <c r="AL13" s="18">
        <v>4.9727175920326702E-2</v>
      </c>
      <c r="AM13" s="18">
        <v>8.04423286731583E-2</v>
      </c>
      <c r="AO13" s="18">
        <v>5.3829256253474088E-2</v>
      </c>
      <c r="AP13" s="18">
        <v>3.1692163915325228E-2</v>
      </c>
      <c r="AQ13" s="18">
        <v>8.3715106156631414E-2</v>
      </c>
      <c r="AR13" s="18">
        <v>6.3157968132808176E-2</v>
      </c>
      <c r="AS13" s="18">
        <v>0.15629828820626901</v>
      </c>
      <c r="AT13" s="18">
        <v>6.471738290055587E-2</v>
      </c>
      <c r="AU13" s="18">
        <v>8.6635750187635099E-2</v>
      </c>
      <c r="AV13" s="18">
        <v>8.8445482128056349E-2</v>
      </c>
      <c r="AW13" s="18">
        <v>0.15933640155503659</v>
      </c>
    </row>
    <row r="14" spans="2:51" ht="19" customHeight="1" x14ac:dyDescent="0.35">
      <c r="B14" s="21" t="s">
        <v>80</v>
      </c>
      <c r="C14" s="18">
        <v>4.9431548963946359E-2</v>
      </c>
      <c r="D14" s="18">
        <v>3.9584424216542083E-2</v>
      </c>
      <c r="E14" s="18">
        <v>4.7871882367390137E-2</v>
      </c>
      <c r="F14" s="18">
        <v>6.2466766135613999E-2</v>
      </c>
      <c r="G14" s="18">
        <v>5.5334938334996329E-2</v>
      </c>
      <c r="H14" s="18">
        <v>5.8058833424082738E-2</v>
      </c>
      <c r="I14" s="18">
        <v>3.5950574108959743E-2</v>
      </c>
      <c r="K14" s="18">
        <v>4.4279655107478028E-2</v>
      </c>
      <c r="L14" s="18">
        <v>5.3595345177875259E-2</v>
      </c>
      <c r="N14" s="18">
        <v>5.1158540651268951E-2</v>
      </c>
      <c r="O14" s="18">
        <v>4.6738871932174388E-2</v>
      </c>
      <c r="P14" s="18">
        <v>6.2072197897187487E-2</v>
      </c>
      <c r="Q14" s="18">
        <v>3.3800458029252377E-2</v>
      </c>
      <c r="R14" s="18">
        <v>4.4199012925102657E-2</v>
      </c>
      <c r="S14" s="18">
        <v>4.8811484847034431E-2</v>
      </c>
      <c r="T14" s="18">
        <v>0.14252032238751081</v>
      </c>
      <c r="V14" s="18">
        <v>3.1777754702752452E-2</v>
      </c>
      <c r="W14" s="18">
        <v>4.1473929330227637E-2</v>
      </c>
      <c r="X14" s="18">
        <v>2.7821454821847329E-2</v>
      </c>
      <c r="Y14" s="18">
        <v>3.1653648725574378E-2</v>
      </c>
      <c r="Z14" s="18">
        <v>5.8423942270994587E-2</v>
      </c>
      <c r="AA14" s="18">
        <v>2.0427095576555681E-2</v>
      </c>
      <c r="AB14" s="18">
        <v>7.6667965110844435E-2</v>
      </c>
      <c r="AC14" s="18">
        <v>0.20140394077795251</v>
      </c>
      <c r="AD14" s="18">
        <v>3.7454802408598789E-2</v>
      </c>
      <c r="AF14" s="18">
        <v>3.2620498990543367E-2</v>
      </c>
      <c r="AG14" s="18">
        <v>2.542500811731685E-2</v>
      </c>
      <c r="AH14" s="18">
        <v>3.3387233968932777E-2</v>
      </c>
      <c r="AI14" s="18">
        <v>2.412966688228671E-2</v>
      </c>
      <c r="AJ14" s="18">
        <v>4.8982766592999369E-2</v>
      </c>
      <c r="AK14" s="18">
        <v>6.6835893394212129E-2</v>
      </c>
      <c r="AL14" s="18">
        <v>0.18925710740118851</v>
      </c>
      <c r="AM14" s="18">
        <v>9.8311781503401433E-2</v>
      </c>
      <c r="AO14" s="18">
        <v>3.0800075896153609E-2</v>
      </c>
      <c r="AP14" s="18">
        <v>2.6782780129540981E-2</v>
      </c>
      <c r="AQ14" s="18">
        <v>2.5044989664316741E-2</v>
      </c>
      <c r="AR14" s="18">
        <v>4.0047917522652077E-2</v>
      </c>
      <c r="AS14" s="18">
        <v>3.5638712437639941E-2</v>
      </c>
      <c r="AT14" s="18">
        <v>0</v>
      </c>
      <c r="AU14" s="18">
        <v>0.15515135199811531</v>
      </c>
      <c r="AV14" s="18">
        <v>0.1526739544131952</v>
      </c>
      <c r="AW14" s="18">
        <v>6.6141501488142102E-2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126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121</v>
      </c>
      <c r="C9" s="18">
        <v>4.1616018734865257E-2</v>
      </c>
      <c r="D9" s="18">
        <v>7.0076469709259584E-2</v>
      </c>
      <c r="E9" s="18">
        <v>9.2130795778292932E-2</v>
      </c>
      <c r="F9" s="18">
        <v>7.7016239619125834E-2</v>
      </c>
      <c r="G9" s="18">
        <v>1.774288195195485E-2</v>
      </c>
      <c r="H9" s="18">
        <v>8.7141836587129578E-3</v>
      </c>
      <c r="I9" s="18">
        <v>5.585559640587932E-3</v>
      </c>
      <c r="K9" s="18">
        <v>4.5929054805407703E-2</v>
      </c>
      <c r="L9" s="18">
        <v>3.7787313179381568E-2</v>
      </c>
      <c r="N9" s="18">
        <v>2.8342030319645332E-2</v>
      </c>
      <c r="O9" s="18">
        <v>2.3854391912942009E-2</v>
      </c>
      <c r="P9" s="18">
        <v>1.3191203186936061E-2</v>
      </c>
      <c r="Q9" s="18">
        <v>4.5889330760114151E-2</v>
      </c>
      <c r="R9" s="18">
        <v>9.5146792140122574E-2</v>
      </c>
      <c r="S9" s="18">
        <v>0.28663940376322211</v>
      </c>
      <c r="T9" s="18">
        <v>1.5572953500066589E-2</v>
      </c>
      <c r="V9" s="18">
        <v>3.1513524549217589E-2</v>
      </c>
      <c r="W9" s="18">
        <v>7.1528231591897168E-2</v>
      </c>
      <c r="X9" s="18">
        <v>4.8174654921201779E-2</v>
      </c>
      <c r="Y9" s="18">
        <v>5.047222237816576E-2</v>
      </c>
      <c r="Z9" s="18">
        <v>0</v>
      </c>
      <c r="AA9" s="18">
        <v>1.8518888806470679E-2</v>
      </c>
      <c r="AB9" s="18">
        <v>3.0549134925029309E-2</v>
      </c>
      <c r="AC9" s="18">
        <v>0</v>
      </c>
      <c r="AD9" s="18">
        <v>8.3317128225244511E-3</v>
      </c>
      <c r="AF9" s="18">
        <v>4.024447134799472E-2</v>
      </c>
      <c r="AG9" s="18">
        <v>6.445173251873236E-2</v>
      </c>
      <c r="AH9" s="18">
        <v>4.9563006907434683E-2</v>
      </c>
      <c r="AI9" s="18">
        <v>5.347270789904067E-2</v>
      </c>
      <c r="AJ9" s="18">
        <v>2.3060816759760159E-2</v>
      </c>
      <c r="AK9" s="18">
        <v>0</v>
      </c>
      <c r="AL9" s="18">
        <v>0</v>
      </c>
      <c r="AM9" s="18">
        <v>2.1545634234359168E-2</v>
      </c>
      <c r="AO9" s="18">
        <v>4.9828022133789118E-2</v>
      </c>
      <c r="AP9" s="18">
        <v>8.0316181937626449E-2</v>
      </c>
      <c r="AQ9" s="18">
        <v>3.3984135449208759E-2</v>
      </c>
      <c r="AR9" s="18">
        <v>4.4171929909568038E-2</v>
      </c>
      <c r="AS9" s="18">
        <v>2.258453621000182E-2</v>
      </c>
      <c r="AT9" s="18">
        <v>2.970515286523772E-2</v>
      </c>
      <c r="AU9" s="18">
        <v>6.7717492196989002E-3</v>
      </c>
      <c r="AV9" s="18">
        <v>0</v>
      </c>
      <c r="AW9" s="18">
        <v>0</v>
      </c>
    </row>
    <row r="10" spans="2:51" ht="19" customHeight="1" x14ac:dyDescent="0.35">
      <c r="B10" s="21" t="s">
        <v>122</v>
      </c>
      <c r="C10" s="18">
        <v>0.1482053039243581</v>
      </c>
      <c r="D10" s="18">
        <v>0.21218736203476921</v>
      </c>
      <c r="E10" s="18">
        <v>0.27475387743502122</v>
      </c>
      <c r="F10" s="18">
        <v>0.1857448483468655</v>
      </c>
      <c r="G10" s="18">
        <v>0.11252016303751131</v>
      </c>
      <c r="H10" s="18">
        <v>8.6043812482852464E-2</v>
      </c>
      <c r="I10" s="18">
        <v>6.8273760636783226E-2</v>
      </c>
      <c r="K10" s="18">
        <v>0.18653716306257651</v>
      </c>
      <c r="L10" s="18">
        <v>0.11226361747377619</v>
      </c>
      <c r="N10" s="18">
        <v>9.3190439252412896E-2</v>
      </c>
      <c r="O10" s="18">
        <v>0.1125231036575205</v>
      </c>
      <c r="P10" s="18">
        <v>0.11606634211282529</v>
      </c>
      <c r="Q10" s="18">
        <v>0.21034923537595779</v>
      </c>
      <c r="R10" s="18">
        <v>0.23471626712110999</v>
      </c>
      <c r="S10" s="18">
        <v>0.35591939369221998</v>
      </c>
      <c r="T10" s="18">
        <v>7.9383295930018055E-2</v>
      </c>
      <c r="V10" s="18">
        <v>8.6577564133744248E-2</v>
      </c>
      <c r="W10" s="18">
        <v>0.25328304162698279</v>
      </c>
      <c r="X10" s="18">
        <v>0.17324787468287189</v>
      </c>
      <c r="Y10" s="18">
        <v>0.2314196835172698</v>
      </c>
      <c r="Z10" s="18">
        <v>0</v>
      </c>
      <c r="AA10" s="18">
        <v>2.5851952772932351E-2</v>
      </c>
      <c r="AB10" s="18">
        <v>0.10489812653463421</v>
      </c>
      <c r="AC10" s="18">
        <v>5.9315197128115227E-2</v>
      </c>
      <c r="AD10" s="18">
        <v>0.1669583541705619</v>
      </c>
      <c r="AF10" s="18">
        <v>8.9070096596645942E-2</v>
      </c>
      <c r="AG10" s="18">
        <v>0.23966271624275029</v>
      </c>
      <c r="AH10" s="18">
        <v>0.179107977656212</v>
      </c>
      <c r="AI10" s="18">
        <v>0.15242032261592281</v>
      </c>
      <c r="AJ10" s="18">
        <v>8.0117940332408502E-2</v>
      </c>
      <c r="AK10" s="18">
        <v>6.5502344971163473E-2</v>
      </c>
      <c r="AL10" s="18">
        <v>3.3618738977665777E-2</v>
      </c>
      <c r="AM10" s="18">
        <v>0.10832450748056691</v>
      </c>
      <c r="AO10" s="18">
        <v>9.8377933907759368E-2</v>
      </c>
      <c r="AP10" s="18">
        <v>0.29031338404463641</v>
      </c>
      <c r="AQ10" s="18">
        <v>0.1858962614190906</v>
      </c>
      <c r="AR10" s="18">
        <v>0.1533480114160147</v>
      </c>
      <c r="AS10" s="18">
        <v>6.9743446896909173E-2</v>
      </c>
      <c r="AT10" s="18">
        <v>7.0549442690015174E-2</v>
      </c>
      <c r="AU10" s="18">
        <v>7.302720362695822E-2</v>
      </c>
      <c r="AV10" s="18">
        <v>4.7225952830551463E-2</v>
      </c>
      <c r="AW10" s="18">
        <v>9.9020546072870516E-2</v>
      </c>
    </row>
    <row r="11" spans="2:51" ht="19" customHeight="1" x14ac:dyDescent="0.35">
      <c r="B11" s="21" t="s">
        <v>123</v>
      </c>
      <c r="C11" s="18">
        <v>0.39437931522631181</v>
      </c>
      <c r="D11" s="18">
        <v>0.36809087297747078</v>
      </c>
      <c r="E11" s="18">
        <v>0.36109967421931061</v>
      </c>
      <c r="F11" s="18">
        <v>0.3517349792268738</v>
      </c>
      <c r="G11" s="18">
        <v>0.41012115685086981</v>
      </c>
      <c r="H11" s="18">
        <v>0.41200566502194841</v>
      </c>
      <c r="I11" s="18">
        <v>0.43796258479782518</v>
      </c>
      <c r="K11" s="18">
        <v>0.39606738906326899</v>
      </c>
      <c r="L11" s="18">
        <v>0.39234172056056749</v>
      </c>
      <c r="N11" s="18">
        <v>0.37751608949999299</v>
      </c>
      <c r="O11" s="18">
        <v>0.41567778799790001</v>
      </c>
      <c r="P11" s="18">
        <v>0.37484049115056611</v>
      </c>
      <c r="Q11" s="18">
        <v>0.4409108224772848</v>
      </c>
      <c r="R11" s="18">
        <v>0.35236077059297272</v>
      </c>
      <c r="S11" s="18">
        <v>0.18374546722984569</v>
      </c>
      <c r="T11" s="18">
        <v>0.35945527348057738</v>
      </c>
      <c r="V11" s="18">
        <v>0.34910882719699771</v>
      </c>
      <c r="W11" s="18">
        <v>0.44903675617961808</v>
      </c>
      <c r="X11" s="18">
        <v>0.46381317384832799</v>
      </c>
      <c r="Y11" s="18">
        <v>0.37558785925865162</v>
      </c>
      <c r="Z11" s="18">
        <v>0.39368165539300137</v>
      </c>
      <c r="AA11" s="18">
        <v>0.49556771826220503</v>
      </c>
      <c r="AB11" s="18">
        <v>0.37349250087232128</v>
      </c>
      <c r="AC11" s="18">
        <v>0.40205752891749402</v>
      </c>
      <c r="AD11" s="18">
        <v>0.30703119381560762</v>
      </c>
      <c r="AF11" s="18">
        <v>0.33156591294970139</v>
      </c>
      <c r="AG11" s="18">
        <v>0.45716187012847109</v>
      </c>
      <c r="AH11" s="18">
        <v>0.48667869604929398</v>
      </c>
      <c r="AI11" s="18">
        <v>0.42619104237510391</v>
      </c>
      <c r="AJ11" s="18">
        <v>0.30281655509772393</v>
      </c>
      <c r="AK11" s="18">
        <v>0.43214855481064629</v>
      </c>
      <c r="AL11" s="18">
        <v>0.28149393182316651</v>
      </c>
      <c r="AM11" s="18">
        <v>0.37976716399337451</v>
      </c>
      <c r="AO11" s="18">
        <v>0.38259051055166271</v>
      </c>
      <c r="AP11" s="18">
        <v>0.49207014838193308</v>
      </c>
      <c r="AQ11" s="18">
        <v>0.4559584247349433</v>
      </c>
      <c r="AR11" s="18">
        <v>0.44711020727547929</v>
      </c>
      <c r="AS11" s="18">
        <v>0.2555430180156345</v>
      </c>
      <c r="AT11" s="18">
        <v>0.44140740720672411</v>
      </c>
      <c r="AU11" s="18">
        <v>0.34787900949917899</v>
      </c>
      <c r="AV11" s="18">
        <v>0.41485555979588068</v>
      </c>
      <c r="AW11" s="18">
        <v>0.33276763330942172</v>
      </c>
    </row>
    <row r="12" spans="2:51" ht="19" customHeight="1" x14ac:dyDescent="0.35">
      <c r="B12" s="21" t="s">
        <v>124</v>
      </c>
      <c r="C12" s="18">
        <v>0.28644893648029041</v>
      </c>
      <c r="D12" s="18">
        <v>0.22827007320449541</v>
      </c>
      <c r="E12" s="18">
        <v>0.15490065296736999</v>
      </c>
      <c r="F12" s="18">
        <v>0.25315649001796681</v>
      </c>
      <c r="G12" s="18">
        <v>0.31108198072143828</v>
      </c>
      <c r="H12" s="18">
        <v>0.35126456139974083</v>
      </c>
      <c r="I12" s="18">
        <v>0.36969503075819798</v>
      </c>
      <c r="K12" s="18">
        <v>0.27495706458915631</v>
      </c>
      <c r="L12" s="18">
        <v>0.29782020870991099</v>
      </c>
      <c r="N12" s="18">
        <v>0.3458493817402572</v>
      </c>
      <c r="O12" s="18">
        <v>0.31304657125654067</v>
      </c>
      <c r="P12" s="18">
        <v>0.34424457472654968</v>
      </c>
      <c r="Q12" s="18">
        <v>0.21876031075346691</v>
      </c>
      <c r="R12" s="18">
        <v>0.20897687793130301</v>
      </c>
      <c r="S12" s="18">
        <v>0.1011646830546076</v>
      </c>
      <c r="T12" s="18">
        <v>0.30374800269670021</v>
      </c>
      <c r="V12" s="18">
        <v>0.39792621644121962</v>
      </c>
      <c r="W12" s="18">
        <v>0.1659437093127975</v>
      </c>
      <c r="X12" s="18">
        <v>0.18539759160919869</v>
      </c>
      <c r="Y12" s="18">
        <v>0.28566475409936698</v>
      </c>
      <c r="Z12" s="18">
        <v>0.44159763445965888</v>
      </c>
      <c r="AA12" s="18">
        <v>0.38920884922213372</v>
      </c>
      <c r="AB12" s="18">
        <v>0.30380456762195918</v>
      </c>
      <c r="AC12" s="18">
        <v>0.21494293027017911</v>
      </c>
      <c r="AD12" s="18">
        <v>0.31197204312703108</v>
      </c>
      <c r="AF12" s="18">
        <v>0.428907415914624</v>
      </c>
      <c r="AG12" s="18">
        <v>0.18049445396485489</v>
      </c>
      <c r="AH12" s="18">
        <v>0.20247669816059841</v>
      </c>
      <c r="AI12" s="18">
        <v>0.30992778278355121</v>
      </c>
      <c r="AJ12" s="18">
        <v>0.36895009190737338</v>
      </c>
      <c r="AK12" s="18">
        <v>0.31477421894181112</v>
      </c>
      <c r="AL12" s="18">
        <v>0.27972819733764492</v>
      </c>
      <c r="AM12" s="18">
        <v>0.29445603822776573</v>
      </c>
      <c r="AO12" s="18">
        <v>0.35841789718409139</v>
      </c>
      <c r="AP12" s="18">
        <v>0.1136690838801767</v>
      </c>
      <c r="AQ12" s="18">
        <v>0.2299818062034692</v>
      </c>
      <c r="AR12" s="18">
        <v>0.26875378331241723</v>
      </c>
      <c r="AS12" s="18">
        <v>0.44151668182478337</v>
      </c>
      <c r="AT12" s="18">
        <v>0.32559706433582619</v>
      </c>
      <c r="AU12" s="18">
        <v>0.32193426751750032</v>
      </c>
      <c r="AV12" s="18">
        <v>0.31650941742493721</v>
      </c>
      <c r="AW12" s="18">
        <v>0.30882592307222428</v>
      </c>
    </row>
    <row r="13" spans="2:51" ht="19" customHeight="1" x14ac:dyDescent="0.35">
      <c r="B13" s="21" t="s">
        <v>125</v>
      </c>
      <c r="C13" s="18">
        <v>9.8232851409493158E-2</v>
      </c>
      <c r="D13" s="18">
        <v>7.0547953157230614E-2</v>
      </c>
      <c r="E13" s="18">
        <v>7.6375938285937764E-2</v>
      </c>
      <c r="F13" s="18">
        <v>8.2749404637788251E-2</v>
      </c>
      <c r="G13" s="18">
        <v>0.1266214767611282</v>
      </c>
      <c r="H13" s="18">
        <v>0.1194064535486839</v>
      </c>
      <c r="I13" s="18">
        <v>0.10436269329922961</v>
      </c>
      <c r="K13" s="18">
        <v>8.2258188559682435E-2</v>
      </c>
      <c r="L13" s="18">
        <v>0.11375038987262499</v>
      </c>
      <c r="N13" s="18">
        <v>0.13059314605243491</v>
      </c>
      <c r="O13" s="18">
        <v>9.5269231686934061E-2</v>
      </c>
      <c r="P13" s="18">
        <v>0.1222884814933286</v>
      </c>
      <c r="Q13" s="18">
        <v>7.0656840425748837E-2</v>
      </c>
      <c r="R13" s="18">
        <v>8.5846333360299704E-2</v>
      </c>
      <c r="S13" s="18">
        <v>1.8338969162755719E-2</v>
      </c>
      <c r="T13" s="18">
        <v>7.3054966759400056E-2</v>
      </c>
      <c r="V13" s="18">
        <v>0.12838209228531641</v>
      </c>
      <c r="W13" s="18">
        <v>4.9349914998655292E-2</v>
      </c>
      <c r="X13" s="18">
        <v>0.1025557328732153</v>
      </c>
      <c r="Y13" s="18">
        <v>5.6855480746545999E-2</v>
      </c>
      <c r="Z13" s="18">
        <v>0.16472071014733991</v>
      </c>
      <c r="AA13" s="18">
        <v>4.2696139725395578E-2</v>
      </c>
      <c r="AB13" s="18">
        <v>0.1037896925476168</v>
      </c>
      <c r="AC13" s="18">
        <v>0.12636566305527391</v>
      </c>
      <c r="AD13" s="18">
        <v>0.1959850108725483</v>
      </c>
      <c r="AF13" s="18">
        <v>9.9279086970626054E-2</v>
      </c>
      <c r="AG13" s="18">
        <v>4.9555758861535647E-2</v>
      </c>
      <c r="AH13" s="18">
        <v>7.3824120311261746E-2</v>
      </c>
      <c r="AI13" s="18">
        <v>3.5919916213833079E-2</v>
      </c>
      <c r="AJ13" s="18">
        <v>0.2214067145416474</v>
      </c>
      <c r="AK13" s="18">
        <v>8.5594913074822879E-2</v>
      </c>
      <c r="AL13" s="18">
        <v>0.14118923939021591</v>
      </c>
      <c r="AM13" s="18">
        <v>0.1156291738099557</v>
      </c>
      <c r="AO13" s="18">
        <v>9.5480337916285518E-2</v>
      </c>
      <c r="AP13" s="18">
        <v>1.9366456413338791E-2</v>
      </c>
      <c r="AQ13" s="18">
        <v>7.2205399930047709E-2</v>
      </c>
      <c r="AR13" s="18">
        <v>5.4805106554089267E-2</v>
      </c>
      <c r="AS13" s="18">
        <v>0.19797532877246271</v>
      </c>
      <c r="AT13" s="18">
        <v>6.3918792657199366E-2</v>
      </c>
      <c r="AU13" s="18">
        <v>0.10433814866722441</v>
      </c>
      <c r="AV13" s="18">
        <v>9.6288027949003679E-2</v>
      </c>
      <c r="AW13" s="18">
        <v>0.25938589754548341</v>
      </c>
    </row>
    <row r="14" spans="2:51" ht="19" customHeight="1" x14ac:dyDescent="0.35">
      <c r="B14" s="21" t="s">
        <v>80</v>
      </c>
      <c r="C14" s="18">
        <v>3.11175742246814E-2</v>
      </c>
      <c r="D14" s="18">
        <v>5.0827268916774242E-2</v>
      </c>
      <c r="E14" s="18">
        <v>4.0739061314067383E-2</v>
      </c>
      <c r="F14" s="18">
        <v>4.9598038151379802E-2</v>
      </c>
      <c r="G14" s="18">
        <v>2.1912340677097669E-2</v>
      </c>
      <c r="H14" s="18">
        <v>2.2565323888061199E-2</v>
      </c>
      <c r="I14" s="18">
        <v>1.412037086737605E-2</v>
      </c>
      <c r="K14" s="18">
        <v>1.425113991990809E-2</v>
      </c>
      <c r="L14" s="18">
        <v>4.6036750203738763E-2</v>
      </c>
      <c r="N14" s="18">
        <v>2.450891313525658E-2</v>
      </c>
      <c r="O14" s="18">
        <v>3.9628913488162741E-2</v>
      </c>
      <c r="P14" s="18">
        <v>2.936890732979414E-2</v>
      </c>
      <c r="Q14" s="18">
        <v>1.343346020742745E-2</v>
      </c>
      <c r="R14" s="18">
        <v>2.295295885419223E-2</v>
      </c>
      <c r="S14" s="18">
        <v>5.4192083097348853E-2</v>
      </c>
      <c r="T14" s="18">
        <v>0.16878550763323771</v>
      </c>
      <c r="V14" s="18">
        <v>6.4917753935044131E-3</v>
      </c>
      <c r="W14" s="18">
        <v>1.085834629004918E-2</v>
      </c>
      <c r="X14" s="18">
        <v>2.6810972065184301E-2</v>
      </c>
      <c r="Y14" s="18">
        <v>0</v>
      </c>
      <c r="Z14" s="18">
        <v>0</v>
      </c>
      <c r="AA14" s="18">
        <v>2.815645121086285E-2</v>
      </c>
      <c r="AB14" s="18">
        <v>8.3465977498439439E-2</v>
      </c>
      <c r="AC14" s="18">
        <v>0.19731868062893751</v>
      </c>
      <c r="AD14" s="18">
        <v>9.721685191726703E-3</v>
      </c>
      <c r="AF14" s="18">
        <v>1.0933016220407991E-2</v>
      </c>
      <c r="AG14" s="18">
        <v>8.6734682836558316E-3</v>
      </c>
      <c r="AH14" s="18">
        <v>8.3495009151990773E-3</v>
      </c>
      <c r="AI14" s="18">
        <v>2.2068228112548442E-2</v>
      </c>
      <c r="AJ14" s="18">
        <v>3.6478813610866692E-3</v>
      </c>
      <c r="AK14" s="18">
        <v>0.1019799682015564</v>
      </c>
      <c r="AL14" s="18">
        <v>0.26396989247130692</v>
      </c>
      <c r="AM14" s="18">
        <v>8.02774822539781E-2</v>
      </c>
      <c r="AO14" s="18">
        <v>1.530529830641205E-2</v>
      </c>
      <c r="AP14" s="18">
        <v>4.2647453422886934E-3</v>
      </c>
      <c r="AQ14" s="18">
        <v>2.1973972263240351E-2</v>
      </c>
      <c r="AR14" s="18">
        <v>3.1810961532431528E-2</v>
      </c>
      <c r="AS14" s="18">
        <v>1.263698828020837E-2</v>
      </c>
      <c r="AT14" s="18">
        <v>6.8822140244997609E-2</v>
      </c>
      <c r="AU14" s="18">
        <v>0.1460496214694392</v>
      </c>
      <c r="AV14" s="18">
        <v>0.1251210419996269</v>
      </c>
      <c r="AW14" s="18">
        <v>0</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128</v>
      </c>
      <c r="C9" s="18">
        <v>6.8155976060689183E-2</v>
      </c>
      <c r="D9" s="18">
        <v>8.6278578312523016E-2</v>
      </c>
      <c r="E9" s="18">
        <v>9.2513951019510487E-2</v>
      </c>
      <c r="F9" s="18">
        <v>6.429123237778428E-2</v>
      </c>
      <c r="G9" s="18">
        <v>5.4343052433940019E-2</v>
      </c>
      <c r="H9" s="18">
        <v>4.1982159804635648E-2</v>
      </c>
      <c r="I9" s="18">
        <v>7.2225069680635787E-2</v>
      </c>
      <c r="K9" s="18">
        <v>8.1454711632922894E-2</v>
      </c>
      <c r="L9" s="18">
        <v>5.6031952888377187E-2</v>
      </c>
      <c r="N9" s="18">
        <v>4.7669543262290108E-2</v>
      </c>
      <c r="O9" s="18">
        <v>7.4786474234396508E-2</v>
      </c>
      <c r="P9" s="18">
        <v>8.6858522739778579E-2</v>
      </c>
      <c r="Q9" s="18">
        <v>6.603881968394805E-2</v>
      </c>
      <c r="R9" s="18">
        <v>9.6527899892935101E-2</v>
      </c>
      <c r="S9" s="18">
        <v>0.16812727610833539</v>
      </c>
      <c r="T9" s="18">
        <v>0</v>
      </c>
      <c r="V9" s="18">
        <v>8.1026172402370492E-2</v>
      </c>
      <c r="W9" s="18">
        <v>5.4974528156315879E-2</v>
      </c>
      <c r="X9" s="18">
        <v>5.0350651543610542E-2</v>
      </c>
      <c r="Y9" s="18">
        <v>9.1612403600362713E-2</v>
      </c>
      <c r="Z9" s="18">
        <v>9.5109794167862374E-2</v>
      </c>
      <c r="AA9" s="18">
        <v>2.3596521270703111E-2</v>
      </c>
      <c r="AB9" s="18">
        <v>6.4185935362210317E-2</v>
      </c>
      <c r="AC9" s="18">
        <v>3.8513030575520239E-2</v>
      </c>
      <c r="AD9" s="18">
        <v>0.1234403886863495</v>
      </c>
      <c r="AF9" s="18">
        <v>8.0472068209040334E-2</v>
      </c>
      <c r="AG9" s="18">
        <v>5.4225779837110952E-2</v>
      </c>
      <c r="AH9" s="18">
        <v>5.1982190827964042E-2</v>
      </c>
      <c r="AI9" s="18">
        <v>4.7557190676127153E-2</v>
      </c>
      <c r="AJ9" s="18">
        <v>0.1130865436444083</v>
      </c>
      <c r="AK9" s="18">
        <v>8.0520718206465405E-2</v>
      </c>
      <c r="AL9" s="18">
        <v>3.9009586914921811E-2</v>
      </c>
      <c r="AM9" s="18">
        <v>6.2521573451731371E-2</v>
      </c>
      <c r="AO9" s="18">
        <v>7.0687796095231681E-2</v>
      </c>
      <c r="AP9" s="18">
        <v>6.0203759361919171E-2</v>
      </c>
      <c r="AQ9" s="18">
        <v>6.7700198962382788E-2</v>
      </c>
      <c r="AR9" s="18">
        <v>6.8593621360530543E-2</v>
      </c>
      <c r="AS9" s="18">
        <v>8.9507341255346859E-2</v>
      </c>
      <c r="AT9" s="18">
        <v>9.7969880185425018E-2</v>
      </c>
      <c r="AU9" s="18">
        <v>4.2939469171037997E-2</v>
      </c>
      <c r="AV9" s="18">
        <v>2.9164228385477858E-2</v>
      </c>
      <c r="AW9" s="18">
        <v>9.8005965360120281E-2</v>
      </c>
    </row>
    <row r="10" spans="2:51" ht="60" customHeight="1" x14ac:dyDescent="0.35">
      <c r="B10" s="21" t="s">
        <v>129</v>
      </c>
      <c r="C10" s="18">
        <v>0.27926528821933488</v>
      </c>
      <c r="D10" s="18">
        <v>0.30818624136417022</v>
      </c>
      <c r="E10" s="18">
        <v>0.34133210341828579</v>
      </c>
      <c r="F10" s="18">
        <v>0.3082108205347614</v>
      </c>
      <c r="G10" s="18">
        <v>0.26589012230239217</v>
      </c>
      <c r="H10" s="18">
        <v>0.2266749065466255</v>
      </c>
      <c r="I10" s="18">
        <v>0.24595880669231959</v>
      </c>
      <c r="K10" s="18">
        <v>0.32394026107524998</v>
      </c>
      <c r="L10" s="18">
        <v>0.2371726158755485</v>
      </c>
      <c r="N10" s="18">
        <v>0.22139583581317759</v>
      </c>
      <c r="O10" s="18">
        <v>0.25558784214969832</v>
      </c>
      <c r="P10" s="18">
        <v>0.27604431596293749</v>
      </c>
      <c r="Q10" s="18">
        <v>0.33202391832877859</v>
      </c>
      <c r="R10" s="18">
        <v>0.36193556460388182</v>
      </c>
      <c r="S10" s="18">
        <v>0.44597802278456378</v>
      </c>
      <c r="T10" s="18">
        <v>0.16848235388894731</v>
      </c>
      <c r="V10" s="18">
        <v>0.21945716903838261</v>
      </c>
      <c r="W10" s="18">
        <v>0.41626125395980451</v>
      </c>
      <c r="X10" s="18">
        <v>0.38400261805804659</v>
      </c>
      <c r="Y10" s="18">
        <v>0.33476657223465778</v>
      </c>
      <c r="Z10" s="18">
        <v>0.16813088292407399</v>
      </c>
      <c r="AA10" s="18">
        <v>0.20765456786708231</v>
      </c>
      <c r="AB10" s="18">
        <v>0.20199077166898219</v>
      </c>
      <c r="AC10" s="18">
        <v>0.13452226357439881</v>
      </c>
      <c r="AD10" s="18">
        <v>0.15395759945431439</v>
      </c>
      <c r="AF10" s="18">
        <v>0.2241660697361611</v>
      </c>
      <c r="AG10" s="18">
        <v>0.41440289551485149</v>
      </c>
      <c r="AH10" s="18">
        <v>0.38262890463470722</v>
      </c>
      <c r="AI10" s="18">
        <v>0.36379357291597653</v>
      </c>
      <c r="AJ10" s="18">
        <v>0.1625739591547955</v>
      </c>
      <c r="AK10" s="18">
        <v>0.1295356534787708</v>
      </c>
      <c r="AL10" s="18">
        <v>8.8115146526788368E-2</v>
      </c>
      <c r="AM10" s="18">
        <v>0.16851135518210941</v>
      </c>
      <c r="AO10" s="18">
        <v>0.24169198727277061</v>
      </c>
      <c r="AP10" s="18">
        <v>0.51777040850203615</v>
      </c>
      <c r="AQ10" s="18">
        <v>0.35388203553963632</v>
      </c>
      <c r="AR10" s="18">
        <v>0.28487566390285568</v>
      </c>
      <c r="AS10" s="18">
        <v>0.12848511393139489</v>
      </c>
      <c r="AT10" s="18">
        <v>0.19945181958533131</v>
      </c>
      <c r="AU10" s="18">
        <v>9.4556918761278114E-2</v>
      </c>
      <c r="AV10" s="18">
        <v>0.15178677899288109</v>
      </c>
      <c r="AW10" s="18">
        <v>9.7644782321618967E-2</v>
      </c>
    </row>
    <row r="11" spans="2:51" ht="46" customHeight="1" x14ac:dyDescent="0.35">
      <c r="B11" s="21" t="s">
        <v>130</v>
      </c>
      <c r="C11" s="18">
        <v>0.56332507416360078</v>
      </c>
      <c r="D11" s="18">
        <v>0.50104471715325838</v>
      </c>
      <c r="E11" s="18">
        <v>0.47157162541799169</v>
      </c>
      <c r="F11" s="18">
        <v>0.52118034656708367</v>
      </c>
      <c r="G11" s="18">
        <v>0.61296820783297556</v>
      </c>
      <c r="H11" s="18">
        <v>0.63085220886896942</v>
      </c>
      <c r="I11" s="18">
        <v>0.60834858885285426</v>
      </c>
      <c r="K11" s="18">
        <v>0.52502537404473137</v>
      </c>
      <c r="L11" s="18">
        <v>0.60123274767670976</v>
      </c>
      <c r="N11" s="18">
        <v>0.62390174454591196</v>
      </c>
      <c r="O11" s="18">
        <v>0.57603632905452051</v>
      </c>
      <c r="P11" s="18">
        <v>0.56557972412067425</v>
      </c>
      <c r="Q11" s="18">
        <v>0.53486568275220159</v>
      </c>
      <c r="R11" s="18">
        <v>0.47212974992434392</v>
      </c>
      <c r="S11" s="18">
        <v>0.36232031629314682</v>
      </c>
      <c r="T11" s="18">
        <v>0.6020741576129085</v>
      </c>
      <c r="V11" s="18">
        <v>0.6477576733012993</v>
      </c>
      <c r="W11" s="18">
        <v>0.4679586313369471</v>
      </c>
      <c r="X11" s="18">
        <v>0.43323372769796131</v>
      </c>
      <c r="Y11" s="18">
        <v>0.5109090184267413</v>
      </c>
      <c r="Z11" s="18">
        <v>0.73675932290806379</v>
      </c>
      <c r="AA11" s="18">
        <v>0.71801094837553681</v>
      </c>
      <c r="AB11" s="18">
        <v>0.56613841994673553</v>
      </c>
      <c r="AC11" s="18">
        <v>0.59656169967712158</v>
      </c>
      <c r="AD11" s="18">
        <v>0.64322746564291333</v>
      </c>
      <c r="AF11" s="18">
        <v>0.63835864720301794</v>
      </c>
      <c r="AG11" s="18">
        <v>0.48349277433268062</v>
      </c>
      <c r="AH11" s="18">
        <v>0.46369629987780242</v>
      </c>
      <c r="AI11" s="18">
        <v>0.50461535633736887</v>
      </c>
      <c r="AJ11" s="18">
        <v>0.68120594140155799</v>
      </c>
      <c r="AK11" s="18">
        <v>0.69899864526489019</v>
      </c>
      <c r="AL11" s="18">
        <v>0.47949160692913229</v>
      </c>
      <c r="AM11" s="18">
        <v>0.58920385780125806</v>
      </c>
      <c r="AO11" s="18">
        <v>0.63493305970339031</v>
      </c>
      <c r="AP11" s="18">
        <v>0.37210292845000359</v>
      </c>
      <c r="AQ11" s="18">
        <v>0.51221969952841495</v>
      </c>
      <c r="AR11" s="18">
        <v>0.55197961586336786</v>
      </c>
      <c r="AS11" s="18">
        <v>0.74628620672400925</v>
      </c>
      <c r="AT11" s="18">
        <v>0.66741704433926285</v>
      </c>
      <c r="AU11" s="18">
        <v>0.52835794578584783</v>
      </c>
      <c r="AV11" s="18">
        <v>0.55016167518108328</v>
      </c>
      <c r="AW11" s="18">
        <v>0.7123980250599653</v>
      </c>
    </row>
    <row r="12" spans="2:51" ht="19" customHeight="1" x14ac:dyDescent="0.35">
      <c r="B12" s="21" t="s">
        <v>68</v>
      </c>
      <c r="C12" s="18">
        <v>8.9253661556375125E-2</v>
      </c>
      <c r="D12" s="18">
        <v>0.1044904631700484</v>
      </c>
      <c r="E12" s="18">
        <v>9.4582320144211737E-2</v>
      </c>
      <c r="F12" s="18">
        <v>0.10631760052037049</v>
      </c>
      <c r="G12" s="18">
        <v>6.6798617430692334E-2</v>
      </c>
      <c r="H12" s="18">
        <v>0.10049072477976929</v>
      </c>
      <c r="I12" s="18">
        <v>7.3467534774190352E-2</v>
      </c>
      <c r="K12" s="18">
        <v>6.957965324709578E-2</v>
      </c>
      <c r="L12" s="18">
        <v>0.1055626835593646</v>
      </c>
      <c r="N12" s="18">
        <v>0.1070328763786202</v>
      </c>
      <c r="O12" s="18">
        <v>9.3589354561384661E-2</v>
      </c>
      <c r="P12" s="18">
        <v>7.1517437176609563E-2</v>
      </c>
      <c r="Q12" s="18">
        <v>6.7071579235071718E-2</v>
      </c>
      <c r="R12" s="18">
        <v>6.9406785578839364E-2</v>
      </c>
      <c r="S12" s="18">
        <v>2.3574384813953859E-2</v>
      </c>
      <c r="T12" s="18">
        <v>0.22944348849814419</v>
      </c>
      <c r="V12" s="18">
        <v>5.1758985257947483E-2</v>
      </c>
      <c r="W12" s="18">
        <v>6.0805586546932661E-2</v>
      </c>
      <c r="X12" s="18">
        <v>0.1324130027003815</v>
      </c>
      <c r="Y12" s="18">
        <v>6.2712005738238222E-2</v>
      </c>
      <c r="Z12" s="18">
        <v>0</v>
      </c>
      <c r="AA12" s="18">
        <v>5.0737962486677973E-2</v>
      </c>
      <c r="AB12" s="18">
        <v>0.16768487302207211</v>
      </c>
      <c r="AC12" s="18">
        <v>0.23040300617295911</v>
      </c>
      <c r="AD12" s="18">
        <v>7.9374546216422773E-2</v>
      </c>
      <c r="AF12" s="18">
        <v>5.7003214851780747E-2</v>
      </c>
      <c r="AG12" s="18">
        <v>4.78785503153571E-2</v>
      </c>
      <c r="AH12" s="18">
        <v>0.1016926046595262</v>
      </c>
      <c r="AI12" s="18">
        <v>8.4033880070527381E-2</v>
      </c>
      <c r="AJ12" s="18">
        <v>4.31335557992382E-2</v>
      </c>
      <c r="AK12" s="18">
        <v>9.0944983049873612E-2</v>
      </c>
      <c r="AL12" s="18">
        <v>0.39338365962915739</v>
      </c>
      <c r="AM12" s="18">
        <v>0.1797632135649011</v>
      </c>
      <c r="AO12" s="18">
        <v>5.2687156928607537E-2</v>
      </c>
      <c r="AP12" s="18">
        <v>4.9922903686041291E-2</v>
      </c>
      <c r="AQ12" s="18">
        <v>6.6198065969566011E-2</v>
      </c>
      <c r="AR12" s="18">
        <v>9.4551098873245948E-2</v>
      </c>
      <c r="AS12" s="18">
        <v>3.5721338089248919E-2</v>
      </c>
      <c r="AT12" s="18">
        <v>3.5161255889980973E-2</v>
      </c>
      <c r="AU12" s="18">
        <v>0.33414566628183612</v>
      </c>
      <c r="AV12" s="18">
        <v>0.26888731744055783</v>
      </c>
      <c r="AW12" s="18">
        <v>9.195122725829516E-2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131</v>
      </c>
      <c r="C9" s="18">
        <v>0.20373106343027589</v>
      </c>
      <c r="D9" s="18">
        <v>0.2275034854357684</v>
      </c>
      <c r="E9" s="18">
        <v>0.25043385552301251</v>
      </c>
      <c r="F9" s="18">
        <v>0.22505259940256461</v>
      </c>
      <c r="G9" s="18">
        <v>0.2017091582072873</v>
      </c>
      <c r="H9" s="18">
        <v>0.19248026031027579</v>
      </c>
      <c r="I9" s="18">
        <v>0.15369923550613859</v>
      </c>
      <c r="K9" s="18">
        <v>0.23123272519848989</v>
      </c>
      <c r="L9" s="18">
        <v>0.17825101482696901</v>
      </c>
      <c r="N9" s="18">
        <v>0.1526527719464976</v>
      </c>
      <c r="O9" s="18">
        <v>0.18256754487412041</v>
      </c>
      <c r="P9" s="18">
        <v>0.1528446336222794</v>
      </c>
      <c r="Q9" s="18">
        <v>0.2465832067874674</v>
      </c>
      <c r="R9" s="18">
        <v>0.29290442706511022</v>
      </c>
      <c r="S9" s="18">
        <v>0.4292802744913094</v>
      </c>
      <c r="T9" s="18">
        <v>0.18323629018525209</v>
      </c>
      <c r="V9" s="18">
        <v>9.1495450393941774E-2</v>
      </c>
      <c r="W9" s="18">
        <v>0.36768429123396901</v>
      </c>
      <c r="X9" s="18">
        <v>0.19839694149132581</v>
      </c>
      <c r="Y9" s="18">
        <v>0.2243217335361819</v>
      </c>
      <c r="Z9" s="18">
        <v>8.5677804901132845E-2</v>
      </c>
      <c r="AA9" s="18">
        <v>0.17029676512963979</v>
      </c>
      <c r="AB9" s="18">
        <v>0.16758734080002119</v>
      </c>
      <c r="AC9" s="18">
        <v>0.1168620755728037</v>
      </c>
      <c r="AD9" s="18">
        <v>0.16597899188845139</v>
      </c>
      <c r="AF9" s="18">
        <v>9.0108224190746489E-2</v>
      </c>
      <c r="AG9" s="18">
        <v>0.39680758334697103</v>
      </c>
      <c r="AH9" s="18">
        <v>0.16975230259797389</v>
      </c>
      <c r="AI9" s="18">
        <v>0.20103963923783411</v>
      </c>
      <c r="AJ9" s="18">
        <v>6.7961820606685278E-2</v>
      </c>
      <c r="AK9" s="18">
        <v>0.1087630794912723</v>
      </c>
      <c r="AL9" s="18">
        <v>1.5668253701433491E-2</v>
      </c>
      <c r="AM9" s="18">
        <v>0.1235243287096873</v>
      </c>
      <c r="AO9" s="18">
        <v>8.4134580543609741E-2</v>
      </c>
      <c r="AP9" s="18">
        <v>0.49295024504967611</v>
      </c>
      <c r="AQ9" s="18">
        <v>0.19436967583695791</v>
      </c>
      <c r="AR9" s="18">
        <v>0.2282032130874444</v>
      </c>
      <c r="AS9" s="18">
        <v>4.2501231639188737E-2</v>
      </c>
      <c r="AT9" s="18">
        <v>0.1187063054558934</v>
      </c>
      <c r="AU9" s="18">
        <v>6.7732657246635741E-2</v>
      </c>
      <c r="AV9" s="18">
        <v>6.4437348927721932E-2</v>
      </c>
      <c r="AW9" s="18">
        <v>0.1080356258163469</v>
      </c>
    </row>
    <row r="10" spans="2:51" ht="60" customHeight="1" x14ac:dyDescent="0.35">
      <c r="B10" s="21" t="s">
        <v>132</v>
      </c>
      <c r="C10" s="18">
        <v>0.34730736062934858</v>
      </c>
      <c r="D10" s="18">
        <v>0.42054063762797589</v>
      </c>
      <c r="E10" s="18">
        <v>0.40939907681243332</v>
      </c>
      <c r="F10" s="18">
        <v>0.31529437782510861</v>
      </c>
      <c r="G10" s="18">
        <v>0.34215904400511149</v>
      </c>
      <c r="H10" s="18">
        <v>0.26960852104089511</v>
      </c>
      <c r="I10" s="18">
        <v>0.34945867548922421</v>
      </c>
      <c r="K10" s="18">
        <v>0.37246633440037769</v>
      </c>
      <c r="L10" s="18">
        <v>0.32449500403029669</v>
      </c>
      <c r="N10" s="18">
        <v>0.29977888980225198</v>
      </c>
      <c r="O10" s="18">
        <v>0.34107664263143211</v>
      </c>
      <c r="P10" s="18">
        <v>0.34267171756841319</v>
      </c>
      <c r="Q10" s="18">
        <v>0.38938027936443897</v>
      </c>
      <c r="R10" s="18">
        <v>0.42646818500817341</v>
      </c>
      <c r="S10" s="18">
        <v>0.38404774638182082</v>
      </c>
      <c r="T10" s="18">
        <v>0.20258938195306561</v>
      </c>
      <c r="V10" s="18">
        <v>0.38567725939464292</v>
      </c>
      <c r="W10" s="18">
        <v>0.35598210435798577</v>
      </c>
      <c r="X10" s="18">
        <v>0.42163609635330729</v>
      </c>
      <c r="Y10" s="18">
        <v>0.41628375812095919</v>
      </c>
      <c r="Z10" s="18">
        <v>0.2026327947621005</v>
      </c>
      <c r="AA10" s="18">
        <v>0.38989949503430699</v>
      </c>
      <c r="AB10" s="18">
        <v>0.31011490906310119</v>
      </c>
      <c r="AC10" s="18">
        <v>0.20380153602132681</v>
      </c>
      <c r="AD10" s="18">
        <v>0.20591114033055921</v>
      </c>
      <c r="AF10" s="18">
        <v>0.40742463590181632</v>
      </c>
      <c r="AG10" s="18">
        <v>0.34597769644821869</v>
      </c>
      <c r="AH10" s="18">
        <v>0.45025908126728847</v>
      </c>
      <c r="AI10" s="18">
        <v>0.44097317491370158</v>
      </c>
      <c r="AJ10" s="18">
        <v>0.28854529558061898</v>
      </c>
      <c r="AK10" s="18">
        <v>0.32044728840924258</v>
      </c>
      <c r="AL10" s="18">
        <v>0.1562502306595159</v>
      </c>
      <c r="AM10" s="18">
        <v>0.30152697351176672</v>
      </c>
      <c r="AO10" s="18">
        <v>0.41028394850782351</v>
      </c>
      <c r="AP10" s="18">
        <v>0.33301220651372582</v>
      </c>
      <c r="AQ10" s="18">
        <v>0.41478729328408021</v>
      </c>
      <c r="AR10" s="18">
        <v>0.43228390443414022</v>
      </c>
      <c r="AS10" s="18">
        <v>0.30536156362580091</v>
      </c>
      <c r="AT10" s="18">
        <v>0.28651805055538437</v>
      </c>
      <c r="AU10" s="18">
        <v>0.25014011216717519</v>
      </c>
      <c r="AV10" s="18">
        <v>0.3657360571758706</v>
      </c>
      <c r="AW10" s="18">
        <v>0.24891391856465461</v>
      </c>
    </row>
    <row r="11" spans="2:51" ht="46" customHeight="1" x14ac:dyDescent="0.35">
      <c r="B11" s="21" t="s">
        <v>133</v>
      </c>
      <c r="C11" s="18">
        <v>0.31770602688934962</v>
      </c>
      <c r="D11" s="18">
        <v>0.17864964959892141</v>
      </c>
      <c r="E11" s="18">
        <v>0.19476632715092149</v>
      </c>
      <c r="F11" s="18">
        <v>0.29195462770894293</v>
      </c>
      <c r="G11" s="18">
        <v>0.33780722960629522</v>
      </c>
      <c r="H11" s="18">
        <v>0.43467914935489699</v>
      </c>
      <c r="I11" s="18">
        <v>0.39289685702711957</v>
      </c>
      <c r="K11" s="18">
        <v>0.30463890480790867</v>
      </c>
      <c r="L11" s="18">
        <v>0.33165642165285802</v>
      </c>
      <c r="N11" s="18">
        <v>0.40546152723272111</v>
      </c>
      <c r="O11" s="18">
        <v>0.3097690250307914</v>
      </c>
      <c r="P11" s="18">
        <v>0.38294370097873698</v>
      </c>
      <c r="Q11" s="18">
        <v>0.25739024645801267</v>
      </c>
      <c r="R11" s="18">
        <v>0.20135519771171539</v>
      </c>
      <c r="S11" s="18">
        <v>8.6760163588033942E-2</v>
      </c>
      <c r="T11" s="18">
        <v>0.4145436038387208</v>
      </c>
      <c r="V11" s="18">
        <v>0.4565198432331421</v>
      </c>
      <c r="W11" s="18">
        <v>0.18304470946284571</v>
      </c>
      <c r="X11" s="18">
        <v>0.21060986201902479</v>
      </c>
      <c r="Y11" s="18">
        <v>0.2239987544450876</v>
      </c>
      <c r="Z11" s="18">
        <v>0.66539672725422383</v>
      </c>
      <c r="AA11" s="18">
        <v>0.27459525944860469</v>
      </c>
      <c r="AB11" s="18">
        <v>0.28301960914511343</v>
      </c>
      <c r="AC11" s="18">
        <v>0.31248659460221578</v>
      </c>
      <c r="AD11" s="18">
        <v>0.52046642402743037</v>
      </c>
      <c r="AF11" s="18">
        <v>0.44411646042895131</v>
      </c>
      <c r="AG11" s="18">
        <v>0.1840922323457703</v>
      </c>
      <c r="AH11" s="18">
        <v>0.20257874370019591</v>
      </c>
      <c r="AI11" s="18">
        <v>0.17980683182272561</v>
      </c>
      <c r="AJ11" s="18">
        <v>0.57833052332513624</v>
      </c>
      <c r="AK11" s="18">
        <v>0.41242057149337391</v>
      </c>
      <c r="AL11" s="18">
        <v>0.28966832949035431</v>
      </c>
      <c r="AM11" s="18">
        <v>0.3167279209576559</v>
      </c>
      <c r="AO11" s="18">
        <v>0.42010654145359561</v>
      </c>
      <c r="AP11" s="18">
        <v>9.7060955260436968E-2</v>
      </c>
      <c r="AQ11" s="18">
        <v>0.23437673782604279</v>
      </c>
      <c r="AR11" s="18">
        <v>0.16747246313249331</v>
      </c>
      <c r="AS11" s="18">
        <v>0.58257954913883891</v>
      </c>
      <c r="AT11" s="18">
        <v>0.47651787950511232</v>
      </c>
      <c r="AU11" s="18">
        <v>0.32882022325203009</v>
      </c>
      <c r="AV11" s="18">
        <v>0.2226819590115996</v>
      </c>
      <c r="AW11" s="18">
        <v>0.54575429180783364</v>
      </c>
    </row>
    <row r="12" spans="2:51" ht="19" customHeight="1" x14ac:dyDescent="0.35">
      <c r="B12" s="21" t="s">
        <v>68</v>
      </c>
      <c r="C12" s="18">
        <v>0.13125554905102599</v>
      </c>
      <c r="D12" s="18">
        <v>0.1733062273373342</v>
      </c>
      <c r="E12" s="18">
        <v>0.14540074051363269</v>
      </c>
      <c r="F12" s="18">
        <v>0.1676983950633838</v>
      </c>
      <c r="G12" s="18">
        <v>0.1183245681813062</v>
      </c>
      <c r="H12" s="18">
        <v>0.1032320692939319</v>
      </c>
      <c r="I12" s="18">
        <v>0.10394523197751759</v>
      </c>
      <c r="K12" s="18">
        <v>9.1662035593223598E-2</v>
      </c>
      <c r="L12" s="18">
        <v>0.16559755948987639</v>
      </c>
      <c r="N12" s="18">
        <v>0.14210681101852921</v>
      </c>
      <c r="O12" s="18">
        <v>0.16658678746365599</v>
      </c>
      <c r="P12" s="18">
        <v>0.1215399478305703</v>
      </c>
      <c r="Q12" s="18">
        <v>0.1066462673900809</v>
      </c>
      <c r="R12" s="18">
        <v>7.927219021500119E-2</v>
      </c>
      <c r="S12" s="18">
        <v>9.9911815538835713E-2</v>
      </c>
      <c r="T12" s="18">
        <v>0.19963072402296159</v>
      </c>
      <c r="V12" s="18">
        <v>6.6307446978273024E-2</v>
      </c>
      <c r="W12" s="18">
        <v>9.3288894945199569E-2</v>
      </c>
      <c r="X12" s="18">
        <v>0.16935710013634209</v>
      </c>
      <c r="Y12" s="18">
        <v>0.13539575389777131</v>
      </c>
      <c r="Z12" s="18">
        <v>4.6292673082542958E-2</v>
      </c>
      <c r="AA12" s="18">
        <v>0.1652084803874487</v>
      </c>
      <c r="AB12" s="18">
        <v>0.23927814099176431</v>
      </c>
      <c r="AC12" s="18">
        <v>0.36684979380365329</v>
      </c>
      <c r="AD12" s="18">
        <v>0.1076434437535589</v>
      </c>
      <c r="AF12" s="18">
        <v>5.8350679478485983E-2</v>
      </c>
      <c r="AG12" s="18">
        <v>7.3122487859040144E-2</v>
      </c>
      <c r="AH12" s="18">
        <v>0.17740987243454159</v>
      </c>
      <c r="AI12" s="18">
        <v>0.17818035402573859</v>
      </c>
      <c r="AJ12" s="18">
        <v>6.5162360487559537E-2</v>
      </c>
      <c r="AK12" s="18">
        <v>0.15836906060611131</v>
      </c>
      <c r="AL12" s="18">
        <v>0.53841318614869627</v>
      </c>
      <c r="AM12" s="18">
        <v>0.25822077682089012</v>
      </c>
      <c r="AO12" s="18">
        <v>8.5474929494971222E-2</v>
      </c>
      <c r="AP12" s="18">
        <v>7.6976593176161415E-2</v>
      </c>
      <c r="AQ12" s="18">
        <v>0.15646629305291909</v>
      </c>
      <c r="AR12" s="18">
        <v>0.17204041934592221</v>
      </c>
      <c r="AS12" s="18">
        <v>6.9557655596171525E-2</v>
      </c>
      <c r="AT12" s="18">
        <v>0.1182577644836101</v>
      </c>
      <c r="AU12" s="18">
        <v>0.35330700733415887</v>
      </c>
      <c r="AV12" s="18">
        <v>0.3471446348848079</v>
      </c>
      <c r="AW12" s="18">
        <v>9.7296163811164599E-2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134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135</v>
      </c>
      <c r="C9" s="18">
        <v>9.9111423693357723E-2</v>
      </c>
      <c r="D9" s="18">
        <v>7.6437148445218123E-2</v>
      </c>
      <c r="E9" s="18">
        <v>9.4787714298027653E-2</v>
      </c>
      <c r="F9" s="18">
        <v>9.3190279534981796E-2</v>
      </c>
      <c r="G9" s="18">
        <v>9.6503192494199377E-2</v>
      </c>
      <c r="H9" s="18">
        <v>9.9249652786521883E-2</v>
      </c>
      <c r="I9" s="18">
        <v>0.118057052692371</v>
      </c>
      <c r="K9" s="18">
        <v>0.1223206167452569</v>
      </c>
      <c r="L9" s="18">
        <v>7.7847295668087346E-2</v>
      </c>
      <c r="N9" s="18">
        <v>8.2564618485726424E-2</v>
      </c>
      <c r="O9" s="18">
        <v>0.1027695776361751</v>
      </c>
      <c r="P9" s="18">
        <v>8.7857350440367563E-2</v>
      </c>
      <c r="Q9" s="18">
        <v>0.11282866045673411</v>
      </c>
      <c r="R9" s="18">
        <v>9.617515833035864E-2</v>
      </c>
      <c r="S9" s="18">
        <v>0.1311657367124936</v>
      </c>
      <c r="T9" s="18">
        <v>0.13137723257624731</v>
      </c>
      <c r="V9" s="18">
        <v>5.3942724080204812E-2</v>
      </c>
      <c r="W9" s="18">
        <v>0.18075897447308409</v>
      </c>
      <c r="X9" s="18">
        <v>0.10565302048511779</v>
      </c>
      <c r="Y9" s="18">
        <v>7.178774028549971E-2</v>
      </c>
      <c r="Z9" s="18">
        <v>8.4028033660766471E-2</v>
      </c>
      <c r="AA9" s="18">
        <v>8.9012173896772739E-2</v>
      </c>
      <c r="AB9" s="18">
        <v>6.8893075071037091E-2</v>
      </c>
      <c r="AC9" s="18">
        <v>3.3826288787362407E-2</v>
      </c>
      <c r="AD9" s="18">
        <v>7.5815030057969496E-2</v>
      </c>
      <c r="AF9" s="18">
        <v>5.6120344146629322E-2</v>
      </c>
      <c r="AG9" s="18">
        <v>0.17567154011565961</v>
      </c>
      <c r="AH9" s="18">
        <v>0.1009753419031798</v>
      </c>
      <c r="AI9" s="18">
        <v>8.687562734447693E-2</v>
      </c>
      <c r="AJ9" s="18">
        <v>4.8097261354135029E-2</v>
      </c>
      <c r="AK9" s="18">
        <v>6.5997852518487943E-2</v>
      </c>
      <c r="AL9" s="18">
        <v>4.5780012600582183E-2</v>
      </c>
      <c r="AM9" s="18">
        <v>5.9615848897673622E-2</v>
      </c>
      <c r="AO9" s="18">
        <v>6.2432464243652792E-2</v>
      </c>
      <c r="AP9" s="18">
        <v>0.20436777100196599</v>
      </c>
      <c r="AQ9" s="18">
        <v>0.1008595130900251</v>
      </c>
      <c r="AR9" s="18">
        <v>9.9102890753721168E-2</v>
      </c>
      <c r="AS9" s="18">
        <v>2.885563124485022E-2</v>
      </c>
      <c r="AT9" s="18">
        <v>5.9527791919624547E-2</v>
      </c>
      <c r="AU9" s="18">
        <v>7.6432803956028098E-2</v>
      </c>
      <c r="AV9" s="18">
        <v>6.5919872952561104E-2</v>
      </c>
      <c r="AW9" s="18">
        <v>3.8192780172471123E-2</v>
      </c>
    </row>
    <row r="10" spans="2:51" ht="74.150000000000006" customHeight="1" x14ac:dyDescent="0.35">
      <c r="B10" s="21" t="s">
        <v>136</v>
      </c>
      <c r="C10" s="18">
        <v>0.16411956682021839</v>
      </c>
      <c r="D10" s="18">
        <v>0.1653562977360897</v>
      </c>
      <c r="E10" s="18">
        <v>0.18237018689046519</v>
      </c>
      <c r="F10" s="18">
        <v>0.16743582531827739</v>
      </c>
      <c r="G10" s="18">
        <v>0.18788183748856441</v>
      </c>
      <c r="H10" s="18">
        <v>0.15828859986942659</v>
      </c>
      <c r="I10" s="18">
        <v>0.13678947288096319</v>
      </c>
      <c r="K10" s="18">
        <v>0.17900943563720609</v>
      </c>
      <c r="L10" s="18">
        <v>0.1475336295014453</v>
      </c>
      <c r="N10" s="18">
        <v>0.1072197031476893</v>
      </c>
      <c r="O10" s="18">
        <v>0.18331126133287659</v>
      </c>
      <c r="P10" s="18">
        <v>0.16616822705219489</v>
      </c>
      <c r="Q10" s="18">
        <v>0.20595617466754099</v>
      </c>
      <c r="R10" s="18">
        <v>0.19920741685433521</v>
      </c>
      <c r="S10" s="18">
        <v>0.1648162570697061</v>
      </c>
      <c r="T10" s="18">
        <v>6.5302195395951307E-2</v>
      </c>
      <c r="V10" s="18">
        <v>9.8721801015395821E-2</v>
      </c>
      <c r="W10" s="18">
        <v>0.22866722876162071</v>
      </c>
      <c r="X10" s="18">
        <v>0.22319787060692661</v>
      </c>
      <c r="Y10" s="18">
        <v>0.21864664483054791</v>
      </c>
      <c r="Z10" s="18">
        <v>2.8513286638072191E-2</v>
      </c>
      <c r="AA10" s="18">
        <v>0.38123937898433552</v>
      </c>
      <c r="AB10" s="18">
        <v>0.12753579071498081</v>
      </c>
      <c r="AC10" s="18">
        <v>0.13810710825293379</v>
      </c>
      <c r="AD10" s="18">
        <v>0.2033580222905137</v>
      </c>
      <c r="AF10" s="18">
        <v>7.7914179049705837E-2</v>
      </c>
      <c r="AG10" s="18">
        <v>0.24042415584333021</v>
      </c>
      <c r="AH10" s="18">
        <v>0.2288655546534937</v>
      </c>
      <c r="AI10" s="18">
        <v>0.24116403254876981</v>
      </c>
      <c r="AJ10" s="18">
        <v>9.6322204263064079E-2</v>
      </c>
      <c r="AK10" s="18">
        <v>0.26132511082298282</v>
      </c>
      <c r="AL10" s="18">
        <v>2.2711654743404908E-2</v>
      </c>
      <c r="AM10" s="18">
        <v>0.1240319182078277</v>
      </c>
      <c r="AO10" s="18">
        <v>7.4794549320219478E-2</v>
      </c>
      <c r="AP10" s="18">
        <v>0.249695584769143</v>
      </c>
      <c r="AQ10" s="18">
        <v>0.18927293289630989</v>
      </c>
      <c r="AR10" s="18">
        <v>0.2478941443343789</v>
      </c>
      <c r="AS10" s="18">
        <v>0.10584567001252899</v>
      </c>
      <c r="AT10" s="18">
        <v>0.3420980050708235</v>
      </c>
      <c r="AU10" s="18">
        <v>6.8014135281412133E-2</v>
      </c>
      <c r="AV10" s="18">
        <v>0.1125304044886745</v>
      </c>
      <c r="AW10" s="18">
        <v>0.20083710465217719</v>
      </c>
    </row>
    <row r="11" spans="2:51" ht="60" customHeight="1" x14ac:dyDescent="0.35">
      <c r="B11" s="21" t="s">
        <v>137</v>
      </c>
      <c r="C11" s="18">
        <v>0.21628652913049851</v>
      </c>
      <c r="D11" s="18">
        <v>0.18042107031947749</v>
      </c>
      <c r="E11" s="18">
        <v>0.15039221005268971</v>
      </c>
      <c r="F11" s="18">
        <v>0.21828205534109721</v>
      </c>
      <c r="G11" s="18">
        <v>0.21598590693575939</v>
      </c>
      <c r="H11" s="18">
        <v>0.28565332580377911</v>
      </c>
      <c r="I11" s="18">
        <v>0.23083288385523651</v>
      </c>
      <c r="K11" s="18">
        <v>0.23364597406033549</v>
      </c>
      <c r="L11" s="18">
        <v>0.20113486857941101</v>
      </c>
      <c r="N11" s="18">
        <v>0.23473779132864139</v>
      </c>
      <c r="O11" s="18">
        <v>0.21509359626299571</v>
      </c>
      <c r="P11" s="18">
        <v>0.2390497427839802</v>
      </c>
      <c r="Q11" s="18">
        <v>0.20181872355958369</v>
      </c>
      <c r="R11" s="18">
        <v>0.17840498689323309</v>
      </c>
      <c r="S11" s="18">
        <v>0.27822350900242432</v>
      </c>
      <c r="T11" s="18">
        <v>0.20352426245200131</v>
      </c>
      <c r="V11" s="18">
        <v>0.23843778137784649</v>
      </c>
      <c r="W11" s="18">
        <v>0.18670176371215169</v>
      </c>
      <c r="X11" s="18">
        <v>0.28433456659314171</v>
      </c>
      <c r="Y11" s="18">
        <v>0.30722029488160751</v>
      </c>
      <c r="Z11" s="18">
        <v>0.31938291271399821</v>
      </c>
      <c r="AA11" s="18">
        <v>0.19186301210314041</v>
      </c>
      <c r="AB11" s="18">
        <v>0.2119732921080591</v>
      </c>
      <c r="AC11" s="18">
        <v>5.8913899323200562E-2</v>
      </c>
      <c r="AD11" s="18">
        <v>0.20342935059341549</v>
      </c>
      <c r="AF11" s="18">
        <v>0.20791034011013171</v>
      </c>
      <c r="AG11" s="18">
        <v>0.1862598230121762</v>
      </c>
      <c r="AH11" s="18">
        <v>0.32471626631648981</v>
      </c>
      <c r="AI11" s="18">
        <v>0.25169527085173571</v>
      </c>
      <c r="AJ11" s="18">
        <v>0.28868382024201772</v>
      </c>
      <c r="AK11" s="18">
        <v>0.15077919995110231</v>
      </c>
      <c r="AL11" s="18">
        <v>0.1019103044985688</v>
      </c>
      <c r="AM11" s="18">
        <v>0.1996728828600863</v>
      </c>
      <c r="AO11" s="18">
        <v>0.22024044465217479</v>
      </c>
      <c r="AP11" s="18">
        <v>0.16456853846125261</v>
      </c>
      <c r="AQ11" s="18">
        <v>0.26466962963167617</v>
      </c>
      <c r="AR11" s="18">
        <v>0.20573108403410981</v>
      </c>
      <c r="AS11" s="18">
        <v>0.27165758642033722</v>
      </c>
      <c r="AT11" s="18">
        <v>0.15940414933962949</v>
      </c>
      <c r="AU11" s="18">
        <v>0.19168767971697029</v>
      </c>
      <c r="AV11" s="18">
        <v>0.22106180156561081</v>
      </c>
      <c r="AW11" s="18">
        <v>0.24809259657748511</v>
      </c>
    </row>
    <row r="12" spans="2:51" ht="60" customHeight="1" x14ac:dyDescent="0.35">
      <c r="B12" s="21" t="s">
        <v>138</v>
      </c>
      <c r="C12" s="18">
        <v>0.1626969549725506</v>
      </c>
      <c r="D12" s="18">
        <v>0.15546580534569521</v>
      </c>
      <c r="E12" s="18">
        <v>0.15578497937532221</v>
      </c>
      <c r="F12" s="18">
        <v>0.13289994431833971</v>
      </c>
      <c r="G12" s="18">
        <v>0.14951318599117119</v>
      </c>
      <c r="H12" s="18">
        <v>0.1373982776832415</v>
      </c>
      <c r="I12" s="18">
        <v>0.21773723867603531</v>
      </c>
      <c r="K12" s="18">
        <v>0.1656174793619582</v>
      </c>
      <c r="L12" s="18">
        <v>0.15973681617268759</v>
      </c>
      <c r="N12" s="18">
        <v>0.15390788310008</v>
      </c>
      <c r="O12" s="18">
        <v>0.15485922121755691</v>
      </c>
      <c r="P12" s="18">
        <v>0.1839174839740205</v>
      </c>
      <c r="Q12" s="18">
        <v>0.15761255364223331</v>
      </c>
      <c r="R12" s="18">
        <v>0.20661709655046251</v>
      </c>
      <c r="S12" s="18">
        <v>0.18092355601765051</v>
      </c>
      <c r="T12" s="18">
        <v>0.1064113895446641</v>
      </c>
      <c r="V12" s="18">
        <v>0.25447305457764757</v>
      </c>
      <c r="W12" s="18">
        <v>0.1193512025027528</v>
      </c>
      <c r="X12" s="18">
        <v>0.16717495871393651</v>
      </c>
      <c r="Y12" s="18">
        <v>0.12152070858478529</v>
      </c>
      <c r="Z12" s="18">
        <v>0.25218274649065792</v>
      </c>
      <c r="AA12" s="18">
        <v>7.1005118989529659E-2</v>
      </c>
      <c r="AB12" s="18">
        <v>0.1093386628108554</v>
      </c>
      <c r="AC12" s="18">
        <v>0.13867055249922339</v>
      </c>
      <c r="AD12" s="18">
        <v>0.13717949428422391</v>
      </c>
      <c r="AF12" s="18">
        <v>0.28631495369294963</v>
      </c>
      <c r="AG12" s="18">
        <v>0.1183852905058404</v>
      </c>
      <c r="AH12" s="18">
        <v>0.1245720809472288</v>
      </c>
      <c r="AI12" s="18">
        <v>0.11548194896295021</v>
      </c>
      <c r="AJ12" s="18">
        <v>0.20617725093316899</v>
      </c>
      <c r="AK12" s="18">
        <v>0.1108436371011798</v>
      </c>
      <c r="AL12" s="18">
        <v>0.1162079517919956</v>
      </c>
      <c r="AM12" s="18">
        <v>0.13368924455709569</v>
      </c>
      <c r="AO12" s="18">
        <v>0.27596242791049502</v>
      </c>
      <c r="AP12" s="18">
        <v>0.1082041074434066</v>
      </c>
      <c r="AQ12" s="18">
        <v>0.19268498701875111</v>
      </c>
      <c r="AR12" s="18">
        <v>0.1118180516756898</v>
      </c>
      <c r="AS12" s="18">
        <v>0.22089520893917511</v>
      </c>
      <c r="AT12" s="18">
        <v>8.4879656016262545E-2</v>
      </c>
      <c r="AU12" s="18">
        <v>8.8518611527752381E-2</v>
      </c>
      <c r="AV12" s="18">
        <v>8.0828458662687439E-2</v>
      </c>
      <c r="AW12" s="18">
        <v>0.14393353658572891</v>
      </c>
    </row>
    <row r="13" spans="2:51" ht="32.15" customHeight="1" x14ac:dyDescent="0.35">
      <c r="B13" s="21" t="s">
        <v>139</v>
      </c>
      <c r="C13" s="18">
        <v>0.18711484944780279</v>
      </c>
      <c r="D13" s="18">
        <v>0.1769068458592441</v>
      </c>
      <c r="E13" s="18">
        <v>0.2277219070116073</v>
      </c>
      <c r="F13" s="18">
        <v>0.1751106388739532</v>
      </c>
      <c r="G13" s="18">
        <v>0.17871051679286429</v>
      </c>
      <c r="H13" s="18">
        <v>0.17773959647882201</v>
      </c>
      <c r="I13" s="18">
        <v>0.1830946836925629</v>
      </c>
      <c r="K13" s="18">
        <v>0.2039908425686543</v>
      </c>
      <c r="L13" s="18">
        <v>0.17226254481779529</v>
      </c>
      <c r="N13" s="18">
        <v>0.1968112470557751</v>
      </c>
      <c r="O13" s="18">
        <v>0.16759251867691069</v>
      </c>
      <c r="P13" s="18">
        <v>0.20424859337796419</v>
      </c>
      <c r="Q13" s="18">
        <v>0.18962605823831791</v>
      </c>
      <c r="R13" s="18">
        <v>0.20783990522316301</v>
      </c>
      <c r="S13" s="18">
        <v>0.18681642881037711</v>
      </c>
      <c r="T13" s="18">
        <v>0.1066964827787852</v>
      </c>
      <c r="V13" s="18">
        <v>0.27561312414342071</v>
      </c>
      <c r="W13" s="18">
        <v>0.1529330003103134</v>
      </c>
      <c r="X13" s="18">
        <v>0.14082795053317509</v>
      </c>
      <c r="Y13" s="18">
        <v>9.7369600199471287E-2</v>
      </c>
      <c r="Z13" s="18">
        <v>0.21200161255966229</v>
      </c>
      <c r="AA13" s="18">
        <v>0.15014761792619771</v>
      </c>
      <c r="AB13" s="18">
        <v>0.14158582850322521</v>
      </c>
      <c r="AC13" s="18">
        <v>7.4952292016350938E-2</v>
      </c>
      <c r="AD13" s="18">
        <v>0.2478196723178844</v>
      </c>
      <c r="AF13" s="18">
        <v>0.30101699207486321</v>
      </c>
      <c r="AG13" s="18">
        <v>0.16663629484673639</v>
      </c>
      <c r="AH13" s="18">
        <v>0.14874777054987631</v>
      </c>
      <c r="AI13" s="18">
        <v>0.1071827406202694</v>
      </c>
      <c r="AJ13" s="18">
        <v>0.23337372434984849</v>
      </c>
      <c r="AK13" s="18">
        <v>0.209103383410044</v>
      </c>
      <c r="AL13" s="18">
        <v>0.1042175229607363</v>
      </c>
      <c r="AM13" s="18">
        <v>0.13199625718522209</v>
      </c>
      <c r="AO13" s="18">
        <v>0.27199440306682221</v>
      </c>
      <c r="AP13" s="18">
        <v>0.16527602679205791</v>
      </c>
      <c r="AQ13" s="18">
        <v>0.12904864000355881</v>
      </c>
      <c r="AR13" s="18">
        <v>0.13600788875866909</v>
      </c>
      <c r="AS13" s="18">
        <v>0.24023559671713679</v>
      </c>
      <c r="AT13" s="18">
        <v>0.16589311414235969</v>
      </c>
      <c r="AU13" s="18">
        <v>8.2286108505052427E-2</v>
      </c>
      <c r="AV13" s="18">
        <v>0.1151565640277791</v>
      </c>
      <c r="AW13" s="18">
        <v>0.25161485024969038</v>
      </c>
    </row>
    <row r="14" spans="2:51" ht="19" customHeight="1" x14ac:dyDescent="0.35">
      <c r="B14" s="21" t="s">
        <v>140</v>
      </c>
      <c r="C14" s="18">
        <v>0.170670675935572</v>
      </c>
      <c r="D14" s="18">
        <v>0.2454128322942753</v>
      </c>
      <c r="E14" s="18">
        <v>0.18894300237188791</v>
      </c>
      <c r="F14" s="18">
        <v>0.21308125661335059</v>
      </c>
      <c r="G14" s="18">
        <v>0.17140536029744141</v>
      </c>
      <c r="H14" s="18">
        <v>0.14167054737820869</v>
      </c>
      <c r="I14" s="18">
        <v>0.1134886682028311</v>
      </c>
      <c r="K14" s="18">
        <v>9.5415651626589076E-2</v>
      </c>
      <c r="L14" s="18">
        <v>0.2414848452605734</v>
      </c>
      <c r="N14" s="18">
        <v>0.22475875688208771</v>
      </c>
      <c r="O14" s="18">
        <v>0.17637382487348499</v>
      </c>
      <c r="P14" s="18">
        <v>0.1187586023714725</v>
      </c>
      <c r="Q14" s="18">
        <v>0.13215782943559001</v>
      </c>
      <c r="R14" s="18">
        <v>0.1117554361484477</v>
      </c>
      <c r="S14" s="18">
        <v>5.8054512387348392E-2</v>
      </c>
      <c r="T14" s="18">
        <v>0.3866884372523508</v>
      </c>
      <c r="V14" s="18">
        <v>7.8811514805484456E-2</v>
      </c>
      <c r="W14" s="18">
        <v>0.1315878302400775</v>
      </c>
      <c r="X14" s="18">
        <v>7.881163306770228E-2</v>
      </c>
      <c r="Y14" s="18">
        <v>0.18345501121808841</v>
      </c>
      <c r="Z14" s="18">
        <v>0.103891407936843</v>
      </c>
      <c r="AA14" s="18">
        <v>0.11673269810002419</v>
      </c>
      <c r="AB14" s="18">
        <v>0.34067335079184252</v>
      </c>
      <c r="AC14" s="18">
        <v>0.55552985912092867</v>
      </c>
      <c r="AD14" s="18">
        <v>0.13239843045599309</v>
      </c>
      <c r="AF14" s="18">
        <v>7.0723190925720408E-2</v>
      </c>
      <c r="AG14" s="18">
        <v>0.1126228956762572</v>
      </c>
      <c r="AH14" s="18">
        <v>7.2122985629731517E-2</v>
      </c>
      <c r="AI14" s="18">
        <v>0.19760037967179789</v>
      </c>
      <c r="AJ14" s="18">
        <v>0.12734573885776579</v>
      </c>
      <c r="AK14" s="18">
        <v>0.2019508161962032</v>
      </c>
      <c r="AL14" s="18">
        <v>0.60917255340471232</v>
      </c>
      <c r="AM14" s="18">
        <v>0.35099384829209462</v>
      </c>
      <c r="AO14" s="18">
        <v>9.4575710806635821E-2</v>
      </c>
      <c r="AP14" s="18">
        <v>0.1078879715321739</v>
      </c>
      <c r="AQ14" s="18">
        <v>0.1234642973596788</v>
      </c>
      <c r="AR14" s="18">
        <v>0.1994459404434312</v>
      </c>
      <c r="AS14" s="18">
        <v>0.13251030666597169</v>
      </c>
      <c r="AT14" s="18">
        <v>0.1881972835113003</v>
      </c>
      <c r="AU14" s="18">
        <v>0.49306066101278467</v>
      </c>
      <c r="AV14" s="18">
        <v>0.40450289830268699</v>
      </c>
      <c r="AW14" s="18">
        <v>0.11732913176244709</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141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142</v>
      </c>
      <c r="C9" s="18">
        <v>3.5565765484313089E-2</v>
      </c>
      <c r="D9" s="18">
        <v>3.4327100644597833E-2</v>
      </c>
      <c r="E9" s="18">
        <v>8.2307460319755568E-2</v>
      </c>
      <c r="F9" s="18">
        <v>7.9230241753585479E-2</v>
      </c>
      <c r="G9" s="18">
        <v>1.7396508238888539E-2</v>
      </c>
      <c r="H9" s="18">
        <v>6.1435318078641808E-3</v>
      </c>
      <c r="I9" s="18">
        <v>3.450947152720916E-3</v>
      </c>
      <c r="K9" s="18">
        <v>4.4017547311805613E-2</v>
      </c>
      <c r="L9" s="18">
        <v>2.7819504234800611E-2</v>
      </c>
      <c r="N9" s="18">
        <v>1.217071428046633E-2</v>
      </c>
      <c r="O9" s="18">
        <v>8.4350673387042149E-3</v>
      </c>
      <c r="P9" s="18">
        <v>2.03063874099398E-2</v>
      </c>
      <c r="Q9" s="18">
        <v>4.6946995149958891E-2</v>
      </c>
      <c r="R9" s="18">
        <v>9.075379458068239E-2</v>
      </c>
      <c r="S9" s="18">
        <v>0.33339935233037482</v>
      </c>
      <c r="T9" s="18">
        <v>2.6133995494230251E-2</v>
      </c>
      <c r="V9" s="18">
        <v>2.433591049728516E-2</v>
      </c>
      <c r="W9" s="18">
        <v>6.2890474974733573E-2</v>
      </c>
      <c r="X9" s="18">
        <v>4.4674526725325597E-2</v>
      </c>
      <c r="Y9" s="18">
        <v>5.3076923710979072E-2</v>
      </c>
      <c r="Z9" s="18">
        <v>0</v>
      </c>
      <c r="AA9" s="18">
        <v>0</v>
      </c>
      <c r="AB9" s="18">
        <v>2.7971828038121219E-2</v>
      </c>
      <c r="AC9" s="18">
        <v>0</v>
      </c>
      <c r="AD9" s="18">
        <v>0</v>
      </c>
      <c r="AF9" s="18">
        <v>2.8175505644189181E-2</v>
      </c>
      <c r="AG9" s="18">
        <v>5.8472274440527168E-2</v>
      </c>
      <c r="AH9" s="18">
        <v>5.082649305881333E-2</v>
      </c>
      <c r="AI9" s="18">
        <v>3.6669970692425211E-2</v>
      </c>
      <c r="AJ9" s="18">
        <v>1.5625011701260998E-2</v>
      </c>
      <c r="AK9" s="18">
        <v>2.5166872514502059E-2</v>
      </c>
      <c r="AL9" s="18">
        <v>0</v>
      </c>
      <c r="AM9" s="18">
        <v>1.8460905307252251E-2</v>
      </c>
      <c r="AO9" s="18">
        <v>3.6984918987384707E-2</v>
      </c>
      <c r="AP9" s="18">
        <v>7.7360036062956147E-2</v>
      </c>
      <c r="AQ9" s="18">
        <v>3.295280039087746E-2</v>
      </c>
      <c r="AR9" s="18">
        <v>2.9508457568455378E-2</v>
      </c>
      <c r="AS9" s="18">
        <v>6.2968993429240311E-3</v>
      </c>
      <c r="AT9" s="18">
        <v>6.0721954488245078E-2</v>
      </c>
      <c r="AU9" s="18">
        <v>2.580298166237734E-2</v>
      </c>
      <c r="AV9" s="18">
        <v>0</v>
      </c>
      <c r="AW9" s="18">
        <v>0</v>
      </c>
    </row>
    <row r="10" spans="2:51" ht="19" customHeight="1" x14ac:dyDescent="0.35">
      <c r="B10" s="21" t="s">
        <v>143</v>
      </c>
      <c r="C10" s="18">
        <v>0.14275451711601189</v>
      </c>
      <c r="D10" s="18">
        <v>0.2987904530303474</v>
      </c>
      <c r="E10" s="18">
        <v>0.28816835177383171</v>
      </c>
      <c r="F10" s="18">
        <v>0.17394177841855429</v>
      </c>
      <c r="G10" s="18">
        <v>9.1668527391560811E-2</v>
      </c>
      <c r="H10" s="18">
        <v>5.7397721139471898E-2</v>
      </c>
      <c r="I10" s="18">
        <v>3.8796334322312373E-2</v>
      </c>
      <c r="K10" s="18">
        <v>0.15748777808340561</v>
      </c>
      <c r="L10" s="18">
        <v>0.12864649237802039</v>
      </c>
      <c r="N10" s="18">
        <v>9.7506432319654737E-2</v>
      </c>
      <c r="O10" s="18">
        <v>0.13589301738184789</v>
      </c>
      <c r="P10" s="18">
        <v>9.8688139065413696E-2</v>
      </c>
      <c r="Q10" s="18">
        <v>0.16720013026761699</v>
      </c>
      <c r="R10" s="18">
        <v>0.25432916402072558</v>
      </c>
      <c r="S10" s="18">
        <v>0.33125298875502612</v>
      </c>
      <c r="T10" s="18">
        <v>4.2932671697419073E-2</v>
      </c>
      <c r="V10" s="18">
        <v>9.0110987465061243E-2</v>
      </c>
      <c r="W10" s="18">
        <v>0.23098093731837749</v>
      </c>
      <c r="X10" s="18">
        <v>0.13727633465440639</v>
      </c>
      <c r="Y10" s="18">
        <v>0.15706110709157589</v>
      </c>
      <c r="Z10" s="18">
        <v>5.5368187582093033E-2</v>
      </c>
      <c r="AA10" s="18">
        <v>3.5464037727864182E-2</v>
      </c>
      <c r="AB10" s="18">
        <v>0.14369628762846509</v>
      </c>
      <c r="AC10" s="18">
        <v>3.9407769152214528E-2</v>
      </c>
      <c r="AD10" s="18">
        <v>6.8218134040638589E-2</v>
      </c>
      <c r="AF10" s="18">
        <v>0.1041827344276447</v>
      </c>
      <c r="AG10" s="18">
        <v>0.2203278709920003</v>
      </c>
      <c r="AH10" s="18">
        <v>0.16337613213711749</v>
      </c>
      <c r="AI10" s="18">
        <v>0.1446770945793405</v>
      </c>
      <c r="AJ10" s="18">
        <v>8.4976717463497581E-2</v>
      </c>
      <c r="AK10" s="18">
        <v>4.913332691629526E-2</v>
      </c>
      <c r="AL10" s="18">
        <v>6.0251337916806862E-2</v>
      </c>
      <c r="AM10" s="18">
        <v>0.10208943743688589</v>
      </c>
      <c r="AO10" s="18">
        <v>0.13070035734175031</v>
      </c>
      <c r="AP10" s="18">
        <v>0.26151444116065442</v>
      </c>
      <c r="AQ10" s="18">
        <v>0.15434851111135461</v>
      </c>
      <c r="AR10" s="18">
        <v>0.1854983802518958</v>
      </c>
      <c r="AS10" s="18">
        <v>7.402514980407246E-2</v>
      </c>
      <c r="AT10" s="18">
        <v>2.1160788796035671E-2</v>
      </c>
      <c r="AU10" s="18">
        <v>6.5251029005811298E-2</v>
      </c>
      <c r="AV10" s="18">
        <v>2.6923269210798201E-2</v>
      </c>
      <c r="AW10" s="18">
        <v>4.3266917696934359E-2</v>
      </c>
    </row>
    <row r="11" spans="2:51" ht="19" customHeight="1" x14ac:dyDescent="0.35">
      <c r="B11" s="21" t="s">
        <v>144</v>
      </c>
      <c r="C11" s="18">
        <v>0.29949676493234878</v>
      </c>
      <c r="D11" s="18">
        <v>0.35360546587711272</v>
      </c>
      <c r="E11" s="18">
        <v>0.29614736407592729</v>
      </c>
      <c r="F11" s="18">
        <v>0.32108258750914731</v>
      </c>
      <c r="G11" s="18">
        <v>0.31938232540099348</v>
      </c>
      <c r="H11" s="18">
        <v>0.2912198600840965</v>
      </c>
      <c r="I11" s="18">
        <v>0.2552418440946902</v>
      </c>
      <c r="K11" s="18">
        <v>0.32230670346790502</v>
      </c>
      <c r="L11" s="18">
        <v>0.2789731318418941</v>
      </c>
      <c r="N11" s="18">
        <v>0.2852706191663984</v>
      </c>
      <c r="O11" s="18">
        <v>0.3389372933786054</v>
      </c>
      <c r="P11" s="18">
        <v>0.26959770703782687</v>
      </c>
      <c r="Q11" s="18">
        <v>0.32271416128502067</v>
      </c>
      <c r="R11" s="18">
        <v>0.2592768714215502</v>
      </c>
      <c r="S11" s="18">
        <v>0.13067085519090971</v>
      </c>
      <c r="T11" s="18">
        <v>0.29291440054208528</v>
      </c>
      <c r="V11" s="18">
        <v>0.22845746634675951</v>
      </c>
      <c r="W11" s="18">
        <v>0.36296496699916808</v>
      </c>
      <c r="X11" s="18">
        <v>0.27761452650915908</v>
      </c>
      <c r="Y11" s="18">
        <v>0.36903459844690351</v>
      </c>
      <c r="Z11" s="18">
        <v>0.22730200035268799</v>
      </c>
      <c r="AA11" s="18">
        <v>0.45505845026063818</v>
      </c>
      <c r="AB11" s="18">
        <v>0.31497828248957832</v>
      </c>
      <c r="AC11" s="18">
        <v>0.18920814400576441</v>
      </c>
      <c r="AD11" s="18">
        <v>0.28853396634744582</v>
      </c>
      <c r="AF11" s="18">
        <v>0.22523200971406671</v>
      </c>
      <c r="AG11" s="18">
        <v>0.35237487371777743</v>
      </c>
      <c r="AH11" s="18">
        <v>0.33374105753435013</v>
      </c>
      <c r="AI11" s="18">
        <v>0.40542378324710088</v>
      </c>
      <c r="AJ11" s="18">
        <v>0.1996818031201105</v>
      </c>
      <c r="AK11" s="18">
        <v>0.40062044418127629</v>
      </c>
      <c r="AL11" s="18">
        <v>0.21155618787688851</v>
      </c>
      <c r="AM11" s="18">
        <v>0.30261120451150447</v>
      </c>
      <c r="AO11" s="18">
        <v>0.26365702533989682</v>
      </c>
      <c r="AP11" s="18">
        <v>0.36388894771755309</v>
      </c>
      <c r="AQ11" s="18">
        <v>0.35851750773583002</v>
      </c>
      <c r="AR11" s="18">
        <v>0.3695629759566022</v>
      </c>
      <c r="AS11" s="18">
        <v>0.19165059858284841</v>
      </c>
      <c r="AT11" s="18">
        <v>0.42344778415487738</v>
      </c>
      <c r="AU11" s="18">
        <v>0.2525605467431023</v>
      </c>
      <c r="AV11" s="18">
        <v>0.33949068926099729</v>
      </c>
      <c r="AW11" s="18">
        <v>0.2805349032629959</v>
      </c>
    </row>
    <row r="12" spans="2:51" ht="19" customHeight="1" x14ac:dyDescent="0.35">
      <c r="B12" s="21" t="s">
        <v>145</v>
      </c>
      <c r="C12" s="18">
        <v>0.29270968376252438</v>
      </c>
      <c r="D12" s="18">
        <v>0.1772967909242</v>
      </c>
      <c r="E12" s="18">
        <v>0.16012974844823591</v>
      </c>
      <c r="F12" s="18">
        <v>0.20281886916694619</v>
      </c>
      <c r="G12" s="18">
        <v>0.32698710886616411</v>
      </c>
      <c r="H12" s="18">
        <v>0.34645067115517558</v>
      </c>
      <c r="I12" s="18">
        <v>0.44365983821630978</v>
      </c>
      <c r="K12" s="18">
        <v>0.28347963170352658</v>
      </c>
      <c r="L12" s="18">
        <v>0.30218514917856432</v>
      </c>
      <c r="N12" s="18">
        <v>0.35063252555395968</v>
      </c>
      <c r="O12" s="18">
        <v>0.28348233520888949</v>
      </c>
      <c r="P12" s="18">
        <v>0.34003025166822187</v>
      </c>
      <c r="Q12" s="18">
        <v>0.27296422634347389</v>
      </c>
      <c r="R12" s="18">
        <v>0.2101658228771445</v>
      </c>
      <c r="S12" s="18">
        <v>0.16276344974697979</v>
      </c>
      <c r="T12" s="18">
        <v>0.2357861313560686</v>
      </c>
      <c r="V12" s="18">
        <v>0.41541361803031163</v>
      </c>
      <c r="W12" s="18">
        <v>0.20333648992278011</v>
      </c>
      <c r="X12" s="18">
        <v>0.26489008747418319</v>
      </c>
      <c r="Y12" s="18">
        <v>0.27825741138251642</v>
      </c>
      <c r="Z12" s="18">
        <v>0.42245054710404562</v>
      </c>
      <c r="AA12" s="18">
        <v>0.37260954374393462</v>
      </c>
      <c r="AB12" s="18">
        <v>0.2365389008121343</v>
      </c>
      <c r="AC12" s="18">
        <v>0.30361765621956588</v>
      </c>
      <c r="AD12" s="18">
        <v>0.27168164263634992</v>
      </c>
      <c r="AF12" s="18">
        <v>0.41017209062983639</v>
      </c>
      <c r="AG12" s="18">
        <v>0.22293235369340431</v>
      </c>
      <c r="AH12" s="18">
        <v>0.26409359037951241</v>
      </c>
      <c r="AI12" s="18">
        <v>0.3025899161524605</v>
      </c>
      <c r="AJ12" s="18">
        <v>0.34369644909046099</v>
      </c>
      <c r="AK12" s="18">
        <v>0.30772968321612743</v>
      </c>
      <c r="AL12" s="18">
        <v>0.29494971769301259</v>
      </c>
      <c r="AM12" s="18">
        <v>0.27318334764403768</v>
      </c>
      <c r="AO12" s="18">
        <v>0.3786378337692628</v>
      </c>
      <c r="AP12" s="18">
        <v>0.19006174403853271</v>
      </c>
      <c r="AQ12" s="18">
        <v>0.2450538369736259</v>
      </c>
      <c r="AR12" s="18">
        <v>0.25571757017463798</v>
      </c>
      <c r="AS12" s="18">
        <v>0.3794614175204159</v>
      </c>
      <c r="AT12" s="18">
        <v>0.32974281568568531</v>
      </c>
      <c r="AU12" s="18">
        <v>0.26940073383982438</v>
      </c>
      <c r="AV12" s="18">
        <v>0.32184328105657217</v>
      </c>
      <c r="AW12" s="18">
        <v>0.29986879559283908</v>
      </c>
    </row>
    <row r="13" spans="2:51" ht="19" customHeight="1" x14ac:dyDescent="0.35">
      <c r="B13" s="21" t="s">
        <v>146</v>
      </c>
      <c r="C13" s="18">
        <v>0.14371143978172959</v>
      </c>
      <c r="D13" s="18">
        <v>3.2410424721217808E-2</v>
      </c>
      <c r="E13" s="18">
        <v>8.4416019802661738E-2</v>
      </c>
      <c r="F13" s="18">
        <v>0.1271487261994084</v>
      </c>
      <c r="G13" s="18">
        <v>0.1704623794878064</v>
      </c>
      <c r="H13" s="18">
        <v>0.20989615874705189</v>
      </c>
      <c r="I13" s="18">
        <v>0.1848804849623262</v>
      </c>
      <c r="K13" s="18">
        <v>0.13039141427462139</v>
      </c>
      <c r="L13" s="18">
        <v>0.15697765831400609</v>
      </c>
      <c r="N13" s="18">
        <v>0.17559083028353931</v>
      </c>
      <c r="O13" s="18">
        <v>0.12802442524070129</v>
      </c>
      <c r="P13" s="18">
        <v>0.19758999840181141</v>
      </c>
      <c r="Q13" s="18">
        <v>0.1121269550143672</v>
      </c>
      <c r="R13" s="18">
        <v>0.11364860041311541</v>
      </c>
      <c r="S13" s="18">
        <v>1.8338969162755719E-2</v>
      </c>
      <c r="T13" s="18">
        <v>0.22410726495999159</v>
      </c>
      <c r="V13" s="18">
        <v>0.2031513869799883</v>
      </c>
      <c r="W13" s="18">
        <v>6.9956507447688596E-2</v>
      </c>
      <c r="X13" s="18">
        <v>0.13473339639320681</v>
      </c>
      <c r="Y13" s="18">
        <v>8.58323859836609E-2</v>
      </c>
      <c r="Z13" s="18">
        <v>0.25720727188285852</v>
      </c>
      <c r="AA13" s="18">
        <v>0.1143599185527001</v>
      </c>
      <c r="AB13" s="18">
        <v>0.1394246360068912</v>
      </c>
      <c r="AC13" s="18">
        <v>0.1228656628676353</v>
      </c>
      <c r="AD13" s="18">
        <v>0.28537092624950672</v>
      </c>
      <c r="AF13" s="18">
        <v>0.1764678558928332</v>
      </c>
      <c r="AG13" s="18">
        <v>8.2565754761984508E-2</v>
      </c>
      <c r="AH13" s="18">
        <v>8.9393332686555041E-2</v>
      </c>
      <c r="AI13" s="18">
        <v>4.9945315366556282E-2</v>
      </c>
      <c r="AJ13" s="18">
        <v>0.32248618590532863</v>
      </c>
      <c r="AK13" s="18">
        <v>0.1484052428646826</v>
      </c>
      <c r="AL13" s="18">
        <v>7.6081260526161626E-2</v>
      </c>
      <c r="AM13" s="18">
        <v>0.14454905572615659</v>
      </c>
      <c r="AO13" s="18">
        <v>0.13973679422671831</v>
      </c>
      <c r="AP13" s="18">
        <v>3.9788839274564447E-2</v>
      </c>
      <c r="AQ13" s="18">
        <v>0.11636010674593671</v>
      </c>
      <c r="AR13" s="18">
        <v>7.3375913760277744E-2</v>
      </c>
      <c r="AS13" s="18">
        <v>0.30478499424891181</v>
      </c>
      <c r="AT13" s="18">
        <v>0.1368190203807044</v>
      </c>
      <c r="AU13" s="18">
        <v>0.1550393348339805</v>
      </c>
      <c r="AV13" s="18">
        <v>0.1028560551880527</v>
      </c>
      <c r="AW13" s="18">
        <v>0.25797808497364089</v>
      </c>
    </row>
    <row r="14" spans="2:51" ht="19" customHeight="1" x14ac:dyDescent="0.35">
      <c r="B14" s="21" t="s">
        <v>68</v>
      </c>
      <c r="C14" s="18">
        <v>8.5761828923072284E-2</v>
      </c>
      <c r="D14" s="18">
        <v>0.103569764802524</v>
      </c>
      <c r="E14" s="18">
        <v>8.8831055579587606E-2</v>
      </c>
      <c r="F14" s="18">
        <v>9.5777796952358302E-2</v>
      </c>
      <c r="G14" s="18">
        <v>7.4103150614586694E-2</v>
      </c>
      <c r="H14" s="18">
        <v>8.889205706633975E-2</v>
      </c>
      <c r="I14" s="18">
        <v>7.3970551251640496E-2</v>
      </c>
      <c r="K14" s="18">
        <v>6.2316925158735742E-2</v>
      </c>
      <c r="L14" s="18">
        <v>0.1053980640527144</v>
      </c>
      <c r="N14" s="18">
        <v>7.8828878395981364E-2</v>
      </c>
      <c r="O14" s="18">
        <v>0.1052278614512516</v>
      </c>
      <c r="P14" s="18">
        <v>7.3787516416786214E-2</v>
      </c>
      <c r="Q14" s="18">
        <v>7.8047531939562056E-2</v>
      </c>
      <c r="R14" s="18">
        <v>7.1825746686781919E-2</v>
      </c>
      <c r="S14" s="18">
        <v>2.3574384813953859E-2</v>
      </c>
      <c r="T14" s="18">
        <v>0.17812553595020511</v>
      </c>
      <c r="V14" s="18">
        <v>3.8530630680594043E-2</v>
      </c>
      <c r="W14" s="18">
        <v>6.9870623337252302E-2</v>
      </c>
      <c r="X14" s="18">
        <v>0.1408111282437188</v>
      </c>
      <c r="Y14" s="18">
        <v>5.6737573384364283E-2</v>
      </c>
      <c r="Z14" s="18">
        <v>3.7671993078314973E-2</v>
      </c>
      <c r="AA14" s="18">
        <v>2.2508049714863219E-2</v>
      </c>
      <c r="AB14" s="18">
        <v>0.13739006502480999</v>
      </c>
      <c r="AC14" s="18">
        <v>0.34490076775481959</v>
      </c>
      <c r="AD14" s="18">
        <v>8.6195330726058964E-2</v>
      </c>
      <c r="AF14" s="18">
        <v>5.5769803691429767E-2</v>
      </c>
      <c r="AG14" s="18">
        <v>6.3326872394306483E-2</v>
      </c>
      <c r="AH14" s="18">
        <v>9.8569394203651503E-2</v>
      </c>
      <c r="AI14" s="18">
        <v>6.0693919962116587E-2</v>
      </c>
      <c r="AJ14" s="18">
        <v>3.3533832719341253E-2</v>
      </c>
      <c r="AK14" s="18">
        <v>6.8944430307116431E-2</v>
      </c>
      <c r="AL14" s="18">
        <v>0.35716149598713032</v>
      </c>
      <c r="AM14" s="18">
        <v>0.15910604937416301</v>
      </c>
      <c r="AO14" s="18">
        <v>5.0283070334987183E-2</v>
      </c>
      <c r="AP14" s="18">
        <v>6.7385991745739365E-2</v>
      </c>
      <c r="AQ14" s="18">
        <v>9.2767237042375231E-2</v>
      </c>
      <c r="AR14" s="18">
        <v>8.633670228813084E-2</v>
      </c>
      <c r="AS14" s="18">
        <v>4.3780940500827432E-2</v>
      </c>
      <c r="AT14" s="18">
        <v>2.810763649445246E-2</v>
      </c>
      <c r="AU14" s="18">
        <v>0.23194537391490411</v>
      </c>
      <c r="AV14" s="18">
        <v>0.20888670528357961</v>
      </c>
      <c r="AW14" s="18">
        <v>0.11835129847358949</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D19"/>
  <sheetViews>
    <sheetView showGridLines="0" workbookViewId="0"/>
  </sheetViews>
  <sheetFormatPr defaultRowHeight="14.5" x14ac:dyDescent="0.35"/>
  <cols>
    <col min="1" max="1" width="5" customWidth="1"/>
    <col min="2" max="2" width="25" customWidth="1"/>
    <col min="3" max="4" width="20" customWidth="1"/>
  </cols>
  <sheetData>
    <row r="2" spans="2:4" ht="40" customHeight="1" x14ac:dyDescent="0.35">
      <c r="D2" s="19" t="s">
        <v>493</v>
      </c>
    </row>
    <row r="6" spans="2:4" ht="50.15" customHeight="1" x14ac:dyDescent="0.35">
      <c r="C6" s="20" t="s">
        <v>494</v>
      </c>
      <c r="D6" s="20" t="s">
        <v>495</v>
      </c>
    </row>
    <row r="7" spans="2:4" x14ac:dyDescent="0.35">
      <c r="B7" s="21" t="s">
        <v>148</v>
      </c>
      <c r="C7" s="18">
        <v>0.42067052813784878</v>
      </c>
      <c r="D7" s="18">
        <v>0.1005122917851483</v>
      </c>
    </row>
    <row r="8" spans="2:4" x14ac:dyDescent="0.35">
      <c r="B8" s="21" t="s">
        <v>149</v>
      </c>
      <c r="C8" s="18">
        <v>0.39573556526929887</v>
      </c>
      <c r="D8" s="18">
        <v>0.43797212670720648</v>
      </c>
    </row>
    <row r="9" spans="2:4" x14ac:dyDescent="0.35">
      <c r="B9" s="21" t="s">
        <v>150</v>
      </c>
      <c r="C9" s="18">
        <v>0.1085640644895948</v>
      </c>
      <c r="D9" s="18">
        <v>0.26569885208091287</v>
      </c>
    </row>
    <row r="10" spans="2:4" x14ac:dyDescent="0.35">
      <c r="B10" s="21" t="s">
        <v>151</v>
      </c>
      <c r="C10" s="18">
        <v>3.3062349955402387E-2</v>
      </c>
      <c r="D10" s="18">
        <v>0.1116987661803852</v>
      </c>
    </row>
    <row r="11" spans="2:4" x14ac:dyDescent="0.35">
      <c r="B11" s="21" t="s">
        <v>152</v>
      </c>
      <c r="C11" s="18">
        <v>1.8233366871468249E-2</v>
      </c>
      <c r="D11" s="18">
        <v>2.85065072864015E-2</v>
      </c>
    </row>
    <row r="12" spans="2:4" x14ac:dyDescent="0.35">
      <c r="B12" s="21" t="s">
        <v>140</v>
      </c>
      <c r="C12" s="18">
        <v>2.373412527638687E-2</v>
      </c>
      <c r="D12" s="18">
        <v>5.5611455959945592E-2</v>
      </c>
    </row>
    <row r="15" spans="2:4" x14ac:dyDescent="0.35">
      <c r="B15" t="s">
        <v>490</v>
      </c>
    </row>
    <row r="16" spans="2:4"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147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148</v>
      </c>
      <c r="C9" s="18">
        <v>0.42067052813784878</v>
      </c>
      <c r="D9" s="18">
        <v>0.29759418875045879</v>
      </c>
      <c r="E9" s="18">
        <v>0.32278803427127678</v>
      </c>
      <c r="F9" s="18">
        <v>0.33360984410965788</v>
      </c>
      <c r="G9" s="18">
        <v>0.4514348301663062</v>
      </c>
      <c r="H9" s="18">
        <v>0.51972471757704386</v>
      </c>
      <c r="I9" s="18">
        <v>0.51986923740589375</v>
      </c>
      <c r="K9" s="18">
        <v>0.39278452347343012</v>
      </c>
      <c r="L9" s="18">
        <v>0.44833822381450988</v>
      </c>
      <c r="N9" s="18">
        <v>0.49371920618910009</v>
      </c>
      <c r="O9" s="18">
        <v>0.42891995622602169</v>
      </c>
      <c r="P9" s="18">
        <v>0.44274458116535093</v>
      </c>
      <c r="Q9" s="18">
        <v>0.37216342562133159</v>
      </c>
      <c r="R9" s="18">
        <v>0.32238049255264778</v>
      </c>
      <c r="S9" s="18">
        <v>0.38215443304458252</v>
      </c>
      <c r="T9" s="18">
        <v>0.41194702239670999</v>
      </c>
      <c r="V9" s="18">
        <v>0.48629478933734682</v>
      </c>
      <c r="W9" s="18">
        <v>0.35336313479609349</v>
      </c>
      <c r="X9" s="18">
        <v>0.43478434661198928</v>
      </c>
      <c r="Y9" s="18">
        <v>0.37428598175484928</v>
      </c>
      <c r="Z9" s="18">
        <v>0.44543983045597119</v>
      </c>
      <c r="AA9" s="18">
        <v>0.56383208070395985</v>
      </c>
      <c r="AB9" s="18">
        <v>0.4210043641041562</v>
      </c>
      <c r="AC9" s="18">
        <v>0.25752401609513759</v>
      </c>
      <c r="AD9" s="18">
        <v>0.46949740772353987</v>
      </c>
      <c r="AF9" s="18">
        <v>0.43586314148534749</v>
      </c>
      <c r="AG9" s="18">
        <v>0.40835678239339462</v>
      </c>
      <c r="AH9" s="18">
        <v>0.38624502028873647</v>
      </c>
      <c r="AI9" s="18">
        <v>0.37967404756447831</v>
      </c>
      <c r="AJ9" s="18">
        <v>0.51756052137639186</v>
      </c>
      <c r="AK9" s="18">
        <v>0.35240640630075409</v>
      </c>
      <c r="AL9" s="18">
        <v>0.25697810638822</v>
      </c>
      <c r="AM9" s="18">
        <v>0.40942229778478317</v>
      </c>
      <c r="AO9" s="18">
        <v>0.42365692907924918</v>
      </c>
      <c r="AP9" s="18">
        <v>0.34147045828754108</v>
      </c>
      <c r="AQ9" s="18">
        <v>0.40717330180905359</v>
      </c>
      <c r="AR9" s="18">
        <v>0.34744710079173857</v>
      </c>
      <c r="AS9" s="18">
        <v>0.54496592100009511</v>
      </c>
      <c r="AT9" s="18">
        <v>0.45596632910203733</v>
      </c>
      <c r="AU9" s="18">
        <v>0.44368606694969309</v>
      </c>
      <c r="AV9" s="18">
        <v>0.38499594307558049</v>
      </c>
      <c r="AW9" s="18">
        <v>0.47589710299164018</v>
      </c>
    </row>
    <row r="10" spans="2:51" ht="19" customHeight="1" x14ac:dyDescent="0.35">
      <c r="B10" s="21" t="s">
        <v>149</v>
      </c>
      <c r="C10" s="18">
        <v>0.39573556526929887</v>
      </c>
      <c r="D10" s="18">
        <v>0.37488444050872199</v>
      </c>
      <c r="E10" s="18">
        <v>0.41622806820806513</v>
      </c>
      <c r="F10" s="18">
        <v>0.41188426397529432</v>
      </c>
      <c r="G10" s="18">
        <v>0.38207134827411032</v>
      </c>
      <c r="H10" s="18">
        <v>0.35951800831018438</v>
      </c>
      <c r="I10" s="18">
        <v>0.41229162313358553</v>
      </c>
      <c r="K10" s="18">
        <v>0.40909127953254509</v>
      </c>
      <c r="L10" s="18">
        <v>0.3842607761178819</v>
      </c>
      <c r="N10" s="18">
        <v>0.34301100193719058</v>
      </c>
      <c r="O10" s="18">
        <v>0.38269444148371512</v>
      </c>
      <c r="P10" s="18">
        <v>0.41853853917532641</v>
      </c>
      <c r="Q10" s="18">
        <v>0.44353374420359731</v>
      </c>
      <c r="R10" s="18">
        <v>0.44908988234182051</v>
      </c>
      <c r="S10" s="18">
        <v>0.3837031736973962</v>
      </c>
      <c r="T10" s="18">
        <v>0.32044687716477399</v>
      </c>
      <c r="V10" s="18">
        <v>0.38896549837048988</v>
      </c>
      <c r="W10" s="18">
        <v>0.43927476910838981</v>
      </c>
      <c r="X10" s="18">
        <v>0.40895701935564033</v>
      </c>
      <c r="Y10" s="18">
        <v>0.38715597672574648</v>
      </c>
      <c r="Z10" s="18">
        <v>0.47639080887212037</v>
      </c>
      <c r="AA10" s="18">
        <v>0.3157623685497819</v>
      </c>
      <c r="AB10" s="18">
        <v>0.35397245661236543</v>
      </c>
      <c r="AC10" s="18">
        <v>0.41122734207614797</v>
      </c>
      <c r="AD10" s="18">
        <v>0.33708745082486702</v>
      </c>
      <c r="AF10" s="18">
        <v>0.44235245700861148</v>
      </c>
      <c r="AG10" s="18">
        <v>0.40853982445182191</v>
      </c>
      <c r="AH10" s="18">
        <v>0.4791471335457832</v>
      </c>
      <c r="AI10" s="18">
        <v>0.38705630507189559</v>
      </c>
      <c r="AJ10" s="18">
        <v>0.31992575476774832</v>
      </c>
      <c r="AK10" s="18">
        <v>0.47244146734903952</v>
      </c>
      <c r="AL10" s="18">
        <v>0.27025984479503928</v>
      </c>
      <c r="AM10" s="18">
        <v>0.36792545252065201</v>
      </c>
      <c r="AO10" s="18">
        <v>0.45246606518035909</v>
      </c>
      <c r="AP10" s="18">
        <v>0.44251789116890922</v>
      </c>
      <c r="AQ10" s="18">
        <v>0.42432112156594892</v>
      </c>
      <c r="AR10" s="18">
        <v>0.45126451708306231</v>
      </c>
      <c r="AS10" s="18">
        <v>0.30908259245974778</v>
      </c>
      <c r="AT10" s="18">
        <v>0.40347861157879478</v>
      </c>
      <c r="AU10" s="18">
        <v>0.28773826473587288</v>
      </c>
      <c r="AV10" s="18">
        <v>0.3723869067137579</v>
      </c>
      <c r="AW10" s="18">
        <v>0.36806149366257418</v>
      </c>
    </row>
    <row r="11" spans="2:51" ht="32.15" customHeight="1" x14ac:dyDescent="0.35">
      <c r="B11" s="21" t="s">
        <v>150</v>
      </c>
      <c r="C11" s="18">
        <v>0.1085640644895948</v>
      </c>
      <c r="D11" s="18">
        <v>0.14966805106154499</v>
      </c>
      <c r="E11" s="18">
        <v>0.15265061826577561</v>
      </c>
      <c r="F11" s="18">
        <v>0.13732484849023921</v>
      </c>
      <c r="G11" s="18">
        <v>0.1166955361797873</v>
      </c>
      <c r="H11" s="18">
        <v>8.9074904766326596E-2</v>
      </c>
      <c r="I11" s="18">
        <v>4.6418807447977148E-2</v>
      </c>
      <c r="K11" s="18">
        <v>0.12582805986933601</v>
      </c>
      <c r="L11" s="18">
        <v>9.2235713688125734E-2</v>
      </c>
      <c r="N11" s="18">
        <v>8.7386082643934299E-2</v>
      </c>
      <c r="O11" s="18">
        <v>0.1240470504698562</v>
      </c>
      <c r="P11" s="18">
        <v>9.5450142464277604E-2</v>
      </c>
      <c r="Q11" s="18">
        <v>0.11243842745982011</v>
      </c>
      <c r="R11" s="18">
        <v>0.13233671446832479</v>
      </c>
      <c r="S11" s="18">
        <v>0.1143260441114453</v>
      </c>
      <c r="T11" s="18">
        <v>0.1039681331501545</v>
      </c>
      <c r="V11" s="18">
        <v>8.1606218665525337E-2</v>
      </c>
      <c r="W11" s="18">
        <v>0.13805447250581621</v>
      </c>
      <c r="X11" s="18">
        <v>8.4964375483386284E-2</v>
      </c>
      <c r="Y11" s="18">
        <v>0.1162805041678014</v>
      </c>
      <c r="Z11" s="18">
        <v>7.8169360671908467E-2</v>
      </c>
      <c r="AA11" s="18">
        <v>0.1204055507462585</v>
      </c>
      <c r="AB11" s="18">
        <v>0.1118066691498998</v>
      </c>
      <c r="AC11" s="18">
        <v>0.12147187213912911</v>
      </c>
      <c r="AD11" s="18">
        <v>0.1021834543323077</v>
      </c>
      <c r="AF11" s="18">
        <v>8.0696959514528918E-2</v>
      </c>
      <c r="AG11" s="18">
        <v>0.12771831547342111</v>
      </c>
      <c r="AH11" s="18">
        <v>8.2433765547457086E-2</v>
      </c>
      <c r="AI11" s="18">
        <v>0.11294750678149661</v>
      </c>
      <c r="AJ11" s="18">
        <v>9.3691038845067603E-2</v>
      </c>
      <c r="AK11" s="18">
        <v>0.10517055802247741</v>
      </c>
      <c r="AL11" s="18">
        <v>0.18128980056254509</v>
      </c>
      <c r="AM11" s="18">
        <v>0.11113276861862439</v>
      </c>
      <c r="AO11" s="18">
        <v>7.248386244234295E-2</v>
      </c>
      <c r="AP11" s="18">
        <v>0.1397167385301388</v>
      </c>
      <c r="AQ11" s="18">
        <v>0.1076068048635664</v>
      </c>
      <c r="AR11" s="18">
        <v>0.12377143004462331</v>
      </c>
      <c r="AS11" s="18">
        <v>9.426248357516194E-2</v>
      </c>
      <c r="AT11" s="18">
        <v>0.14055505931916801</v>
      </c>
      <c r="AU11" s="18">
        <v>7.9392256428861288E-2</v>
      </c>
      <c r="AV11" s="18">
        <v>0.12544309889074071</v>
      </c>
      <c r="AW11" s="18">
        <v>8.8574344831400545E-2</v>
      </c>
    </row>
    <row r="12" spans="2:51" ht="19" customHeight="1" x14ac:dyDescent="0.35">
      <c r="B12" s="21" t="s">
        <v>151</v>
      </c>
      <c r="C12" s="18">
        <v>3.3062349955402387E-2</v>
      </c>
      <c r="D12" s="18">
        <v>0.10301920760379819</v>
      </c>
      <c r="E12" s="18">
        <v>4.2053994929149519E-2</v>
      </c>
      <c r="F12" s="18">
        <v>4.881875104529388E-2</v>
      </c>
      <c r="G12" s="18">
        <v>1.333911522162788E-2</v>
      </c>
      <c r="H12" s="18">
        <v>1.043595296002304E-2</v>
      </c>
      <c r="I12" s="18">
        <v>1.252169462195166E-2</v>
      </c>
      <c r="K12" s="18">
        <v>3.1948729953781688E-2</v>
      </c>
      <c r="L12" s="18">
        <v>3.3469318569123468E-2</v>
      </c>
      <c r="N12" s="18">
        <v>2.75610136261356E-2</v>
      </c>
      <c r="O12" s="18">
        <v>3.1579227715694339E-2</v>
      </c>
      <c r="P12" s="18">
        <v>0</v>
      </c>
      <c r="Q12" s="18">
        <v>4.1903862183949432E-2</v>
      </c>
      <c r="R12" s="18">
        <v>5.5952847043277458E-2</v>
      </c>
      <c r="S12" s="18">
        <v>2.1888815707371889E-2</v>
      </c>
      <c r="T12" s="18">
        <v>5.4323171426531189E-2</v>
      </c>
      <c r="V12" s="18">
        <v>1.9299147276301019E-2</v>
      </c>
      <c r="W12" s="18">
        <v>3.6213549536345542E-2</v>
      </c>
      <c r="X12" s="18">
        <v>4.5562222521793913E-2</v>
      </c>
      <c r="Y12" s="18">
        <v>5.1277108810732518E-2</v>
      </c>
      <c r="Z12" s="18">
        <v>0</v>
      </c>
      <c r="AA12" s="18">
        <v>0</v>
      </c>
      <c r="AB12" s="18">
        <v>4.4196574256174383E-2</v>
      </c>
      <c r="AC12" s="18">
        <v>4.3511648609627737E-2</v>
      </c>
      <c r="AD12" s="18">
        <v>4.5291263792766642E-2</v>
      </c>
      <c r="AF12" s="18">
        <v>2.1052359552570871E-2</v>
      </c>
      <c r="AG12" s="18">
        <v>3.6700709758537592E-2</v>
      </c>
      <c r="AH12" s="18">
        <v>2.884781532561884E-2</v>
      </c>
      <c r="AI12" s="18">
        <v>5.4910213958507273E-2</v>
      </c>
      <c r="AJ12" s="18">
        <v>3.0982239559578691E-2</v>
      </c>
      <c r="AK12" s="18">
        <v>2.384352898695688E-2</v>
      </c>
      <c r="AL12" s="18">
        <v>2.332080641927399E-2</v>
      </c>
      <c r="AM12" s="18">
        <v>3.5891664491895008E-2</v>
      </c>
      <c r="AO12" s="18">
        <v>2.3312172655358222E-2</v>
      </c>
      <c r="AP12" s="18">
        <v>4.7529274650387802E-2</v>
      </c>
      <c r="AQ12" s="18">
        <v>3.9355674166892417E-2</v>
      </c>
      <c r="AR12" s="18">
        <v>3.8793939996007797E-2</v>
      </c>
      <c r="AS12" s="18">
        <v>1.59164902167898E-2</v>
      </c>
      <c r="AT12" s="18">
        <v>0</v>
      </c>
      <c r="AU12" s="18">
        <v>4.7636945758709179E-2</v>
      </c>
      <c r="AV12" s="18">
        <v>2.3886466190188409E-2</v>
      </c>
      <c r="AW12" s="18">
        <v>5.3314903254126557E-2</v>
      </c>
    </row>
    <row r="13" spans="2:51" ht="19" customHeight="1" x14ac:dyDescent="0.35">
      <c r="B13" s="21" t="s">
        <v>152</v>
      </c>
      <c r="C13" s="18">
        <v>1.8233366871468249E-2</v>
      </c>
      <c r="D13" s="18">
        <v>3.7692060197581728E-2</v>
      </c>
      <c r="E13" s="18">
        <v>3.4935592102407348E-2</v>
      </c>
      <c r="F13" s="18">
        <v>2.0662915102543099E-2</v>
      </c>
      <c r="G13" s="18">
        <v>1.216750594237479E-2</v>
      </c>
      <c r="H13" s="18">
        <v>1.493584060711183E-2</v>
      </c>
      <c r="I13" s="18">
        <v>2.1502248245209021E-3</v>
      </c>
      <c r="K13" s="18">
        <v>2.0892277395951949E-2</v>
      </c>
      <c r="L13" s="18">
        <v>1.489902817017078E-2</v>
      </c>
      <c r="N13" s="18">
        <v>2.4459742480565282E-2</v>
      </c>
      <c r="O13" s="18">
        <v>1.3024001979781029E-2</v>
      </c>
      <c r="P13" s="18">
        <v>2.4171899746521688E-2</v>
      </c>
      <c r="Q13" s="18">
        <v>1.516747856510858E-2</v>
      </c>
      <c r="R13" s="18">
        <v>1.6375694249699389E-2</v>
      </c>
      <c r="S13" s="18">
        <v>4.5325892431575913E-2</v>
      </c>
      <c r="T13" s="18">
        <v>0</v>
      </c>
      <c r="V13" s="18">
        <v>1.863575029131628E-2</v>
      </c>
      <c r="W13" s="18">
        <v>1.7831757073787782E-2</v>
      </c>
      <c r="X13" s="18">
        <v>0</v>
      </c>
      <c r="Y13" s="18">
        <v>5.6198650586598412E-2</v>
      </c>
      <c r="Z13" s="18">
        <v>0</v>
      </c>
      <c r="AA13" s="18">
        <v>0</v>
      </c>
      <c r="AB13" s="18">
        <v>2.0473025123982049E-2</v>
      </c>
      <c r="AC13" s="18">
        <v>1.111281181184391E-2</v>
      </c>
      <c r="AD13" s="18">
        <v>2.4461005833801969E-2</v>
      </c>
      <c r="AF13" s="18">
        <v>1.700296390315564E-2</v>
      </c>
      <c r="AG13" s="18">
        <v>1.253243437264388E-2</v>
      </c>
      <c r="AH13" s="18">
        <v>9.0632925112056114E-3</v>
      </c>
      <c r="AI13" s="18">
        <v>3.2620508173308443E-2</v>
      </c>
      <c r="AJ13" s="18">
        <v>3.3282758110972178E-2</v>
      </c>
      <c r="AK13" s="18">
        <v>0</v>
      </c>
      <c r="AL13" s="18">
        <v>1.5851070439238179E-2</v>
      </c>
      <c r="AM13" s="18">
        <v>1.9182036688132072E-2</v>
      </c>
      <c r="AO13" s="18">
        <v>2.1834374384343099E-2</v>
      </c>
      <c r="AP13" s="18">
        <v>1.746018478374689E-2</v>
      </c>
      <c r="AQ13" s="18">
        <v>8.3704524770338261E-3</v>
      </c>
      <c r="AR13" s="18">
        <v>2.4686549173945839E-2</v>
      </c>
      <c r="AS13" s="18">
        <v>2.2513615536699762E-2</v>
      </c>
      <c r="AT13" s="18">
        <v>0</v>
      </c>
      <c r="AU13" s="18">
        <v>2.801599741426981E-2</v>
      </c>
      <c r="AV13" s="18">
        <v>5.4981211568831808E-3</v>
      </c>
      <c r="AW13" s="18">
        <v>0</v>
      </c>
    </row>
    <row r="14" spans="2:51" ht="19" customHeight="1" x14ac:dyDescent="0.35">
      <c r="B14" s="21" t="s">
        <v>140</v>
      </c>
      <c r="C14" s="18">
        <v>2.373412527638687E-2</v>
      </c>
      <c r="D14" s="18">
        <v>3.7142051877894267E-2</v>
      </c>
      <c r="E14" s="18">
        <v>3.1343692223325531E-2</v>
      </c>
      <c r="F14" s="18">
        <v>4.7699377276971468E-2</v>
      </c>
      <c r="G14" s="18">
        <v>2.4291664215793689E-2</v>
      </c>
      <c r="H14" s="18">
        <v>6.3105757793102532E-3</v>
      </c>
      <c r="I14" s="18">
        <v>6.7484125660709458E-3</v>
      </c>
      <c r="K14" s="18">
        <v>1.9455129774955199E-2</v>
      </c>
      <c r="L14" s="18">
        <v>2.6796939640188078E-2</v>
      </c>
      <c r="N14" s="18">
        <v>2.386295312307397E-2</v>
      </c>
      <c r="O14" s="18">
        <v>1.9735322124931658E-2</v>
      </c>
      <c r="P14" s="18">
        <v>1.9094837448523399E-2</v>
      </c>
      <c r="Q14" s="18">
        <v>1.4793061966192809E-2</v>
      </c>
      <c r="R14" s="18">
        <v>2.386436934423013E-2</v>
      </c>
      <c r="S14" s="18">
        <v>5.2601641007628049E-2</v>
      </c>
      <c r="T14" s="18">
        <v>0.10931479586183029</v>
      </c>
      <c r="V14" s="18">
        <v>5.1985960590204116E-3</v>
      </c>
      <c r="W14" s="18">
        <v>1.526231697956742E-2</v>
      </c>
      <c r="X14" s="18">
        <v>2.5732036027190121E-2</v>
      </c>
      <c r="Y14" s="18">
        <v>1.480177795427196E-2</v>
      </c>
      <c r="Z14" s="18">
        <v>0</v>
      </c>
      <c r="AA14" s="18">
        <v>0</v>
      </c>
      <c r="AB14" s="18">
        <v>4.8546910753422393E-2</v>
      </c>
      <c r="AC14" s="18">
        <v>0.1551523092681133</v>
      </c>
      <c r="AD14" s="18">
        <v>2.1479417492716809E-2</v>
      </c>
      <c r="AF14" s="18">
        <v>3.0321185357855508E-3</v>
      </c>
      <c r="AG14" s="18">
        <v>6.1519335501811169E-3</v>
      </c>
      <c r="AH14" s="18">
        <v>1.426297278119858E-2</v>
      </c>
      <c r="AI14" s="18">
        <v>3.2791418450313643E-2</v>
      </c>
      <c r="AJ14" s="18">
        <v>4.5576873402413936E-3</v>
      </c>
      <c r="AK14" s="18">
        <v>4.6138039340772062E-2</v>
      </c>
      <c r="AL14" s="18">
        <v>0.25230037139568351</v>
      </c>
      <c r="AM14" s="18">
        <v>5.6445779895913338E-2</v>
      </c>
      <c r="AO14" s="18">
        <v>6.2465962583475292E-3</v>
      </c>
      <c r="AP14" s="18">
        <v>1.130545257927636E-2</v>
      </c>
      <c r="AQ14" s="18">
        <v>1.317264511750472E-2</v>
      </c>
      <c r="AR14" s="18">
        <v>1.403646291062228E-2</v>
      </c>
      <c r="AS14" s="18">
        <v>1.325889721150551E-2</v>
      </c>
      <c r="AT14" s="18">
        <v>0</v>
      </c>
      <c r="AU14" s="18">
        <v>0.1135304687125938</v>
      </c>
      <c r="AV14" s="18">
        <v>8.7789463972849174E-2</v>
      </c>
      <c r="AW14" s="18">
        <v>1.4152155260258269E-2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148</v>
      </c>
      <c r="C9" s="18">
        <v>0.1005122917851483</v>
      </c>
      <c r="D9" s="18">
        <v>0.114367092359845</v>
      </c>
      <c r="E9" s="18">
        <v>0.14210246377170799</v>
      </c>
      <c r="F9" s="18">
        <v>9.6249486290573311E-2</v>
      </c>
      <c r="G9" s="18">
        <v>8.3833196869671958E-2</v>
      </c>
      <c r="H9" s="18">
        <v>0.102293327052456</v>
      </c>
      <c r="I9" s="18">
        <v>7.7400599112230253E-2</v>
      </c>
      <c r="K9" s="18">
        <v>0.13800418321386501</v>
      </c>
      <c r="L9" s="18">
        <v>6.5106560267999589E-2</v>
      </c>
      <c r="N9" s="18">
        <v>9.6476229676336261E-2</v>
      </c>
      <c r="O9" s="18">
        <v>7.1976092120066712E-2</v>
      </c>
      <c r="P9" s="18">
        <v>0.10393227728839349</v>
      </c>
      <c r="Q9" s="18">
        <v>0.10702804643866271</v>
      </c>
      <c r="R9" s="18">
        <v>0.12591589822820309</v>
      </c>
      <c r="S9" s="18">
        <v>0.28183968182353197</v>
      </c>
      <c r="T9" s="18">
        <v>8.5830463986816666E-2</v>
      </c>
      <c r="V9" s="18">
        <v>9.3854783555543275E-2</v>
      </c>
      <c r="W9" s="18">
        <v>0.1331937291515406</v>
      </c>
      <c r="X9" s="18">
        <v>0.14289607609127319</v>
      </c>
      <c r="Y9" s="18">
        <v>0.12612251461067689</v>
      </c>
      <c r="Z9" s="18">
        <v>3.0767235500570839E-2</v>
      </c>
      <c r="AA9" s="18">
        <v>6.3069640787351819E-2</v>
      </c>
      <c r="AB9" s="18">
        <v>7.463186164484592E-2</v>
      </c>
      <c r="AC9" s="18">
        <v>2.6408815939769639E-2</v>
      </c>
      <c r="AD9" s="18">
        <v>7.9835904952662406E-2</v>
      </c>
      <c r="AF9" s="18">
        <v>0.1038219729178558</v>
      </c>
      <c r="AG9" s="18">
        <v>0.13740262790176341</v>
      </c>
      <c r="AH9" s="18">
        <v>9.8047188486834927E-2</v>
      </c>
      <c r="AI9" s="18">
        <v>0.1098060057883411</v>
      </c>
      <c r="AJ9" s="18">
        <v>8.0730482547992422E-2</v>
      </c>
      <c r="AK9" s="18">
        <v>4.7287394364660118E-2</v>
      </c>
      <c r="AL9" s="18">
        <v>1.5668253701433491E-2</v>
      </c>
      <c r="AM9" s="18">
        <v>6.4337824450922246E-2</v>
      </c>
      <c r="AO9" s="18">
        <v>0.10599676239361031</v>
      </c>
      <c r="AP9" s="18">
        <v>0.1383845396832013</v>
      </c>
      <c r="AQ9" s="18">
        <v>0.13431938520023079</v>
      </c>
      <c r="AR9" s="18">
        <v>8.5921063719749252E-2</v>
      </c>
      <c r="AS9" s="18">
        <v>8.6438616805583138E-2</v>
      </c>
      <c r="AT9" s="18">
        <v>7.0549442690015174E-2</v>
      </c>
      <c r="AU9" s="18">
        <v>5.5093684756403583E-2</v>
      </c>
      <c r="AV9" s="18">
        <v>6.0042151350179852E-2</v>
      </c>
      <c r="AW9" s="18">
        <v>4.4589460630057497E-2</v>
      </c>
    </row>
    <row r="10" spans="2:51" ht="19" customHeight="1" x14ac:dyDescent="0.35">
      <c r="B10" s="21" t="s">
        <v>149</v>
      </c>
      <c r="C10" s="18">
        <v>0.43797212670720648</v>
      </c>
      <c r="D10" s="18">
        <v>0.45271754038297518</v>
      </c>
      <c r="E10" s="18">
        <v>0.47672699927370982</v>
      </c>
      <c r="F10" s="18">
        <v>0.43673955145900828</v>
      </c>
      <c r="G10" s="18">
        <v>0.43125844044490641</v>
      </c>
      <c r="H10" s="18">
        <v>0.3572345065425212</v>
      </c>
      <c r="I10" s="18">
        <v>0.46381007680498648</v>
      </c>
      <c r="K10" s="18">
        <v>0.47172081355903511</v>
      </c>
      <c r="L10" s="18">
        <v>0.40685991104668667</v>
      </c>
      <c r="N10" s="18">
        <v>0.36467857574665852</v>
      </c>
      <c r="O10" s="18">
        <v>0.42621020702237589</v>
      </c>
      <c r="P10" s="18">
        <v>0.47698997875830113</v>
      </c>
      <c r="Q10" s="18">
        <v>0.50691796629965769</v>
      </c>
      <c r="R10" s="18">
        <v>0.50560044002557447</v>
      </c>
      <c r="S10" s="18">
        <v>0.3845634214953737</v>
      </c>
      <c r="T10" s="18">
        <v>0.29275713173674511</v>
      </c>
      <c r="V10" s="18">
        <v>0.47083696716650519</v>
      </c>
      <c r="W10" s="18">
        <v>0.4899690475155728</v>
      </c>
      <c r="X10" s="18">
        <v>0.42325001097085002</v>
      </c>
      <c r="Y10" s="18">
        <v>0.46058502609590368</v>
      </c>
      <c r="Z10" s="18">
        <v>0.35781551547911089</v>
      </c>
      <c r="AA10" s="18">
        <v>0.5305214625103517</v>
      </c>
      <c r="AB10" s="18">
        <v>0.35803722205144872</v>
      </c>
      <c r="AC10" s="18">
        <v>0.26449853632330561</v>
      </c>
      <c r="AD10" s="18">
        <v>0.36743816345818331</v>
      </c>
      <c r="AF10" s="18">
        <v>0.48430942265560539</v>
      </c>
      <c r="AG10" s="18">
        <v>0.49276040915683561</v>
      </c>
      <c r="AH10" s="18">
        <v>0.4985375949527151</v>
      </c>
      <c r="AI10" s="18">
        <v>0.4911635122257017</v>
      </c>
      <c r="AJ10" s="18">
        <v>0.36496895008656638</v>
      </c>
      <c r="AK10" s="18">
        <v>0.46902750713986041</v>
      </c>
      <c r="AL10" s="18">
        <v>0.23784779169272019</v>
      </c>
      <c r="AM10" s="18">
        <v>0.34294202606551549</v>
      </c>
      <c r="AO10" s="18">
        <v>0.48354747587947378</v>
      </c>
      <c r="AP10" s="18">
        <v>0.52773376151457985</v>
      </c>
      <c r="AQ10" s="18">
        <v>0.51535268559966063</v>
      </c>
      <c r="AR10" s="18">
        <v>0.48271800268841802</v>
      </c>
      <c r="AS10" s="18">
        <v>0.37848359049570302</v>
      </c>
      <c r="AT10" s="18">
        <v>0.45509994762058881</v>
      </c>
      <c r="AU10" s="18">
        <v>0.2031704623767461</v>
      </c>
      <c r="AV10" s="18">
        <v>0.27864332831636413</v>
      </c>
      <c r="AW10" s="18">
        <v>0.42955111610915048</v>
      </c>
    </row>
    <row r="11" spans="2:51" ht="32.15" customHeight="1" x14ac:dyDescent="0.35">
      <c r="B11" s="21" t="s">
        <v>150</v>
      </c>
      <c r="C11" s="18">
        <v>0.26569885208091287</v>
      </c>
      <c r="D11" s="18">
        <v>0.21163721961485149</v>
      </c>
      <c r="E11" s="18">
        <v>0.21370145212655281</v>
      </c>
      <c r="F11" s="18">
        <v>0.22396132574422911</v>
      </c>
      <c r="G11" s="18">
        <v>0.27419221431395169</v>
      </c>
      <c r="H11" s="18">
        <v>0.34696584014404219</v>
      </c>
      <c r="I11" s="18">
        <v>0.29582417807386191</v>
      </c>
      <c r="K11" s="18">
        <v>0.22016069402230379</v>
      </c>
      <c r="L11" s="18">
        <v>0.30916229338538759</v>
      </c>
      <c r="N11" s="18">
        <v>0.32441167486669659</v>
      </c>
      <c r="O11" s="18">
        <v>0.28612067757444298</v>
      </c>
      <c r="P11" s="18">
        <v>0.2205171622708611</v>
      </c>
      <c r="Q11" s="18">
        <v>0.22173596737817089</v>
      </c>
      <c r="R11" s="18">
        <v>0.19101181063938</v>
      </c>
      <c r="S11" s="18">
        <v>0.25196799947979193</v>
      </c>
      <c r="T11" s="18">
        <v>0.36691328861143818</v>
      </c>
      <c r="V11" s="18">
        <v>0.25558639216362278</v>
      </c>
      <c r="W11" s="18">
        <v>0.23984226302575529</v>
      </c>
      <c r="X11" s="18">
        <v>0.23035876207531439</v>
      </c>
      <c r="Y11" s="18">
        <v>0.20191611516938279</v>
      </c>
      <c r="Z11" s="18">
        <v>0.42120031200691199</v>
      </c>
      <c r="AA11" s="18">
        <v>0.2249961388410206</v>
      </c>
      <c r="AB11" s="18">
        <v>0.31977909279347322</v>
      </c>
      <c r="AC11" s="18">
        <v>0.30187665927613921</v>
      </c>
      <c r="AD11" s="18">
        <v>0.26574355306250103</v>
      </c>
      <c r="AF11" s="18">
        <v>0.2770241024630859</v>
      </c>
      <c r="AG11" s="18">
        <v>0.24315425063358251</v>
      </c>
      <c r="AH11" s="18">
        <v>0.19921214395207121</v>
      </c>
      <c r="AI11" s="18">
        <v>0.21622786817111661</v>
      </c>
      <c r="AJ11" s="18">
        <v>0.25560774005628623</v>
      </c>
      <c r="AK11" s="18">
        <v>0.24266546611764889</v>
      </c>
      <c r="AL11" s="18">
        <v>0.22511183335939849</v>
      </c>
      <c r="AM11" s="18">
        <v>0.33955801711876898</v>
      </c>
      <c r="AO11" s="18">
        <v>0.27983223784564859</v>
      </c>
      <c r="AP11" s="18">
        <v>0.2254213994944908</v>
      </c>
      <c r="AQ11" s="18">
        <v>0.16997585755862751</v>
      </c>
      <c r="AR11" s="18">
        <v>0.24241446627369989</v>
      </c>
      <c r="AS11" s="18">
        <v>0.2938418342962254</v>
      </c>
      <c r="AT11" s="18">
        <v>0.29907198913923733</v>
      </c>
      <c r="AU11" s="18">
        <v>0.39942328019000822</v>
      </c>
      <c r="AV11" s="18">
        <v>0.32425260980757731</v>
      </c>
      <c r="AW11" s="18">
        <v>0.1851306927170433</v>
      </c>
    </row>
    <row r="12" spans="2:51" ht="19" customHeight="1" x14ac:dyDescent="0.35">
      <c r="B12" s="21" t="s">
        <v>151</v>
      </c>
      <c r="C12" s="18">
        <v>0.1116987661803852</v>
      </c>
      <c r="D12" s="18">
        <v>0.13200454148052029</v>
      </c>
      <c r="E12" s="18">
        <v>9.2894474767520996E-2</v>
      </c>
      <c r="F12" s="18">
        <v>0.13006312436928069</v>
      </c>
      <c r="G12" s="18">
        <v>0.1047524384202248</v>
      </c>
      <c r="H12" s="18">
        <v>0.1127241661814084</v>
      </c>
      <c r="I12" s="18">
        <v>0.1067929981097241</v>
      </c>
      <c r="K12" s="18">
        <v>0.1142200886164615</v>
      </c>
      <c r="L12" s="18">
        <v>0.1088909757413123</v>
      </c>
      <c r="N12" s="18">
        <v>0.1117467509332226</v>
      </c>
      <c r="O12" s="18">
        <v>0.1208585827180572</v>
      </c>
      <c r="P12" s="18">
        <v>0.1005725015043195</v>
      </c>
      <c r="Q12" s="18">
        <v>0.11743958877570231</v>
      </c>
      <c r="R12" s="18">
        <v>0.1091720298012183</v>
      </c>
      <c r="S12" s="18">
        <v>0</v>
      </c>
      <c r="T12" s="18">
        <v>0.1111068255093262</v>
      </c>
      <c r="V12" s="18">
        <v>0.1163614962051977</v>
      </c>
      <c r="W12" s="18">
        <v>8.4605254872230765E-2</v>
      </c>
      <c r="X12" s="18">
        <v>0.13159146383252901</v>
      </c>
      <c r="Y12" s="18">
        <v>0.18373410655412931</v>
      </c>
      <c r="Z12" s="18">
        <v>0.13179299474241171</v>
      </c>
      <c r="AA12" s="18">
        <v>0.12057294082238521</v>
      </c>
      <c r="AB12" s="18">
        <v>0.1160998656790232</v>
      </c>
      <c r="AC12" s="18">
        <v>9.5945827332410236E-2</v>
      </c>
      <c r="AD12" s="18">
        <v>0.1560882930350814</v>
      </c>
      <c r="AF12" s="18">
        <v>8.2245136933332672E-2</v>
      </c>
      <c r="AG12" s="18">
        <v>8.7170315192976772E-2</v>
      </c>
      <c r="AH12" s="18">
        <v>0.1332445256819341</v>
      </c>
      <c r="AI12" s="18">
        <v>9.3024860620633351E-2</v>
      </c>
      <c r="AJ12" s="18">
        <v>0.2097434179197406</v>
      </c>
      <c r="AK12" s="18">
        <v>0.125827659623163</v>
      </c>
      <c r="AL12" s="18">
        <v>0.15682858153714041</v>
      </c>
      <c r="AM12" s="18">
        <v>0.1039755284124783</v>
      </c>
      <c r="AO12" s="18">
        <v>7.6670392737382062E-2</v>
      </c>
      <c r="AP12" s="18">
        <v>7.3868434975990716E-2</v>
      </c>
      <c r="AQ12" s="18">
        <v>0.122695245056368</v>
      </c>
      <c r="AR12" s="18">
        <v>0.1188303559973746</v>
      </c>
      <c r="AS12" s="18">
        <v>0.1667000196314754</v>
      </c>
      <c r="AT12" s="18">
        <v>0.1156823826812944</v>
      </c>
      <c r="AU12" s="18">
        <v>0.1202492913556179</v>
      </c>
      <c r="AV12" s="18">
        <v>0.1096524739493763</v>
      </c>
      <c r="AW12" s="18">
        <v>0.1570027312654905</v>
      </c>
    </row>
    <row r="13" spans="2:51" ht="19" customHeight="1" x14ac:dyDescent="0.35">
      <c r="B13" s="21" t="s">
        <v>152</v>
      </c>
      <c r="C13" s="18">
        <v>2.85065072864015E-2</v>
      </c>
      <c r="D13" s="18">
        <v>2.5892070799290502E-2</v>
      </c>
      <c r="E13" s="18">
        <v>2.264538704729701E-2</v>
      </c>
      <c r="F13" s="18">
        <v>3.0890936661821921E-2</v>
      </c>
      <c r="G13" s="18">
        <v>5.2107684389754182E-2</v>
      </c>
      <c r="H13" s="18">
        <v>2.341908102298039E-2</v>
      </c>
      <c r="I13" s="18">
        <v>2.0306558884456691E-2</v>
      </c>
      <c r="K13" s="18">
        <v>2.5363668247085289E-2</v>
      </c>
      <c r="L13" s="18">
        <v>3.160803773056968E-2</v>
      </c>
      <c r="N13" s="18">
        <v>3.2105397755991368E-2</v>
      </c>
      <c r="O13" s="18">
        <v>3.641627519679453E-2</v>
      </c>
      <c r="P13" s="18">
        <v>3.6308626655304301E-2</v>
      </c>
      <c r="Q13" s="18">
        <v>1.7806496827918749E-2</v>
      </c>
      <c r="R13" s="18">
        <v>2.5620947990643558E-2</v>
      </c>
      <c r="S13" s="18">
        <v>0</v>
      </c>
      <c r="T13" s="18">
        <v>2.563338183954415E-2</v>
      </c>
      <c r="V13" s="18">
        <v>4.0882554470397132E-2</v>
      </c>
      <c r="W13" s="18">
        <v>1.2368905858991719E-2</v>
      </c>
      <c r="X13" s="18">
        <v>8.5401713880870582E-3</v>
      </c>
      <c r="Y13" s="18">
        <v>1.2497668328344791E-2</v>
      </c>
      <c r="Z13" s="18">
        <v>2.0751949192679631E-2</v>
      </c>
      <c r="AA13" s="18">
        <v>6.0839817038890909E-2</v>
      </c>
      <c r="AB13" s="18">
        <v>2.8459485017276819E-2</v>
      </c>
      <c r="AC13" s="18">
        <v>4.918071358733199E-2</v>
      </c>
      <c r="AD13" s="18">
        <v>6.2754344552147068E-2</v>
      </c>
      <c r="AF13" s="18">
        <v>2.7216687736809561E-2</v>
      </c>
      <c r="AG13" s="18">
        <v>1.2721760547767851E-2</v>
      </c>
      <c r="AH13" s="18">
        <v>2.1823342234628638E-2</v>
      </c>
      <c r="AI13" s="18">
        <v>3.0431499104655781E-2</v>
      </c>
      <c r="AJ13" s="18">
        <v>5.5753933909242472E-2</v>
      </c>
      <c r="AK13" s="18">
        <v>6.9053933413895693E-2</v>
      </c>
      <c r="AL13" s="18">
        <v>1.5851070439238179E-2</v>
      </c>
      <c r="AM13" s="18">
        <v>3.5215654984303082E-2</v>
      </c>
      <c r="AO13" s="18">
        <v>2.9406339210707361E-2</v>
      </c>
      <c r="AP13" s="18">
        <v>5.9635605633029378E-3</v>
      </c>
      <c r="AQ13" s="18">
        <v>1.271555839056487E-2</v>
      </c>
      <c r="AR13" s="18">
        <v>3.6227887158456921E-2</v>
      </c>
      <c r="AS13" s="18">
        <v>4.7173137192459781E-2</v>
      </c>
      <c r="AT13" s="18">
        <v>5.9596237868864477E-2</v>
      </c>
      <c r="AU13" s="18">
        <v>3.2868690984454482E-2</v>
      </c>
      <c r="AV13" s="18">
        <v>1.7012461170289341E-2</v>
      </c>
      <c r="AW13" s="18">
        <v>8.4417583014040343E-2</v>
      </c>
    </row>
    <row r="14" spans="2:51" ht="19" customHeight="1" x14ac:dyDescent="0.35">
      <c r="B14" s="21" t="s">
        <v>140</v>
      </c>
      <c r="C14" s="18">
        <v>5.5611455959945592E-2</v>
      </c>
      <c r="D14" s="18">
        <v>6.3381535362517338E-2</v>
      </c>
      <c r="E14" s="18">
        <v>5.1929223013211213E-2</v>
      </c>
      <c r="F14" s="18">
        <v>8.209557547508671E-2</v>
      </c>
      <c r="G14" s="18">
        <v>5.3856025561491189E-2</v>
      </c>
      <c r="H14" s="18">
        <v>5.7363079056591652E-2</v>
      </c>
      <c r="I14" s="18">
        <v>3.5865589014740462E-2</v>
      </c>
      <c r="K14" s="18">
        <v>3.0530552341249271E-2</v>
      </c>
      <c r="L14" s="18">
        <v>7.8372221828043959E-2</v>
      </c>
      <c r="N14" s="18">
        <v>7.0581371021094505E-2</v>
      </c>
      <c r="O14" s="18">
        <v>5.8418165368262477E-2</v>
      </c>
      <c r="P14" s="18">
        <v>6.1679453522820428E-2</v>
      </c>
      <c r="Q14" s="18">
        <v>2.9071934279887451E-2</v>
      </c>
      <c r="R14" s="18">
        <v>4.2678873314980617E-2</v>
      </c>
      <c r="S14" s="18">
        <v>8.1628897201302245E-2</v>
      </c>
      <c r="T14" s="18">
        <v>0.1177589083161297</v>
      </c>
      <c r="V14" s="18">
        <v>2.2477806438733809E-2</v>
      </c>
      <c r="W14" s="18">
        <v>4.0020799575908851E-2</v>
      </c>
      <c r="X14" s="18">
        <v>6.3363515641946228E-2</v>
      </c>
      <c r="Y14" s="18">
        <v>1.514456924156255E-2</v>
      </c>
      <c r="Z14" s="18">
        <v>3.7671993078314973E-2</v>
      </c>
      <c r="AA14" s="18">
        <v>0</v>
      </c>
      <c r="AB14" s="18">
        <v>0.1029924728139323</v>
      </c>
      <c r="AC14" s="18">
        <v>0.26208944754104307</v>
      </c>
      <c r="AD14" s="18">
        <v>6.8139740939424737E-2</v>
      </c>
      <c r="AF14" s="18">
        <v>2.5382677293310622E-2</v>
      </c>
      <c r="AG14" s="18">
        <v>2.679063656707403E-2</v>
      </c>
      <c r="AH14" s="18">
        <v>4.9135204691815842E-2</v>
      </c>
      <c r="AI14" s="18">
        <v>5.9346254089551437E-2</v>
      </c>
      <c r="AJ14" s="18">
        <v>3.3195475480171988E-2</v>
      </c>
      <c r="AK14" s="18">
        <v>4.6138039340772062E-2</v>
      </c>
      <c r="AL14" s="18">
        <v>0.34869246927006919</v>
      </c>
      <c r="AM14" s="18">
        <v>0.1139709489680118</v>
      </c>
      <c r="AO14" s="18">
        <v>2.454679193317794E-2</v>
      </c>
      <c r="AP14" s="18">
        <v>2.8628303768434539E-2</v>
      </c>
      <c r="AQ14" s="18">
        <v>4.4941268194548217E-2</v>
      </c>
      <c r="AR14" s="18">
        <v>3.3888224162301417E-2</v>
      </c>
      <c r="AS14" s="18">
        <v>2.7362801578553409E-2</v>
      </c>
      <c r="AT14" s="18">
        <v>0</v>
      </c>
      <c r="AU14" s="18">
        <v>0.18919459033676969</v>
      </c>
      <c r="AV14" s="18">
        <v>0.2103969754062131</v>
      </c>
      <c r="AW14" s="18">
        <v>9.9308416264217575E-2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74.150000000000006" customHeight="1" x14ac:dyDescent="0.35">
      <c r="B9" s="21" t="s">
        <v>154</v>
      </c>
      <c r="C9" s="18">
        <v>0.40984596142872648</v>
      </c>
      <c r="D9" s="18">
        <v>0.33868084435642798</v>
      </c>
      <c r="E9" s="18">
        <v>0.31119118899448323</v>
      </c>
      <c r="F9" s="18">
        <v>0.38420574790523992</v>
      </c>
      <c r="G9" s="18">
        <v>0.48054950437985727</v>
      </c>
      <c r="H9" s="18">
        <v>0.54437260080839212</v>
      </c>
      <c r="I9" s="18">
        <v>0.39290864373723888</v>
      </c>
      <c r="K9" s="18">
        <v>0.38343529172409591</v>
      </c>
      <c r="L9" s="18">
        <v>0.43681149638383121</v>
      </c>
      <c r="N9" s="18">
        <v>0.50291464304183797</v>
      </c>
      <c r="O9" s="18">
        <v>0.38817043988136712</v>
      </c>
      <c r="P9" s="18">
        <v>0.47960694646679292</v>
      </c>
      <c r="Q9" s="18">
        <v>0.37977309036884233</v>
      </c>
      <c r="R9" s="18">
        <v>0.26871354709286932</v>
      </c>
      <c r="S9" s="18">
        <v>0.1291249561476846</v>
      </c>
      <c r="T9" s="18">
        <v>0.43405124898456698</v>
      </c>
      <c r="V9" s="18">
        <v>0.49027009498764018</v>
      </c>
      <c r="W9" s="18">
        <v>0.28849584210576668</v>
      </c>
      <c r="X9" s="18">
        <v>0.26337847241591977</v>
      </c>
      <c r="Y9" s="18">
        <v>0.31099763395176477</v>
      </c>
      <c r="Z9" s="18">
        <v>0.81127030463606087</v>
      </c>
      <c r="AA9" s="18">
        <v>0.44171544130554069</v>
      </c>
      <c r="AB9" s="18">
        <v>0.45123357621679477</v>
      </c>
      <c r="AC9" s="18">
        <v>0.36116116889060018</v>
      </c>
      <c r="AD9" s="18">
        <v>0.57578245134441597</v>
      </c>
      <c r="AF9" s="18">
        <v>0.45493802335816802</v>
      </c>
      <c r="AG9" s="18">
        <v>0.30240247860880881</v>
      </c>
      <c r="AH9" s="18">
        <v>0.27562182568616272</v>
      </c>
      <c r="AI9" s="18">
        <v>0.31818875495483001</v>
      </c>
      <c r="AJ9" s="18">
        <v>0.65411512054990018</v>
      </c>
      <c r="AK9" s="18">
        <v>0.4360500805085249</v>
      </c>
      <c r="AL9" s="18">
        <v>0.28757353277225461</v>
      </c>
      <c r="AM9" s="18">
        <v>0.45728821382709262</v>
      </c>
      <c r="AO9" s="18">
        <v>0.4438756061933723</v>
      </c>
      <c r="AP9" s="18">
        <v>0.23117726136036901</v>
      </c>
      <c r="AQ9" s="18">
        <v>0.28823407737524098</v>
      </c>
      <c r="AR9" s="18">
        <v>0.30244855080874228</v>
      </c>
      <c r="AS9" s="18">
        <v>0.66580645792761994</v>
      </c>
      <c r="AT9" s="18">
        <v>0.46178540275962809</v>
      </c>
      <c r="AU9" s="18">
        <v>0.37862103944295689</v>
      </c>
      <c r="AV9" s="18">
        <v>0.38053774950583419</v>
      </c>
      <c r="AW9" s="18">
        <v>0.63120989842399389</v>
      </c>
    </row>
    <row r="10" spans="2:51" ht="74.150000000000006" customHeight="1" x14ac:dyDescent="0.35">
      <c r="B10" s="21" t="s">
        <v>155</v>
      </c>
      <c r="C10" s="18">
        <v>0.35797879093002127</v>
      </c>
      <c r="D10" s="18">
        <v>0.3835343292886283</v>
      </c>
      <c r="E10" s="18">
        <v>0.44750737959634562</v>
      </c>
      <c r="F10" s="18">
        <v>0.37522550950397671</v>
      </c>
      <c r="G10" s="18">
        <v>0.28006713691111501</v>
      </c>
      <c r="H10" s="18">
        <v>0.29202910805629262</v>
      </c>
      <c r="I10" s="18">
        <v>0.36579644311026732</v>
      </c>
      <c r="K10" s="18">
        <v>0.41376059996473641</v>
      </c>
      <c r="L10" s="18">
        <v>0.30587579998399789</v>
      </c>
      <c r="N10" s="18">
        <v>0.26996104953409061</v>
      </c>
      <c r="O10" s="18">
        <v>0.34789048632206698</v>
      </c>
      <c r="P10" s="18">
        <v>0.32623500359476182</v>
      </c>
      <c r="Q10" s="18">
        <v>0.40617262149813782</v>
      </c>
      <c r="R10" s="18">
        <v>0.52462004655525241</v>
      </c>
      <c r="S10" s="18">
        <v>0.63753822464051646</v>
      </c>
      <c r="T10" s="18">
        <v>0.18290566809391229</v>
      </c>
      <c r="V10" s="18">
        <v>0.30432282265675348</v>
      </c>
      <c r="W10" s="18">
        <v>0.51320291089949122</v>
      </c>
      <c r="X10" s="18">
        <v>0.49606477885671468</v>
      </c>
      <c r="Y10" s="18">
        <v>0.41983665601819459</v>
      </c>
      <c r="Z10" s="18">
        <v>0.13478791419141201</v>
      </c>
      <c r="AA10" s="18">
        <v>0.2971941079423932</v>
      </c>
      <c r="AB10" s="18">
        <v>0.26178761256850819</v>
      </c>
      <c r="AC10" s="18">
        <v>0.1794088573598604</v>
      </c>
      <c r="AD10" s="18">
        <v>0.18149705039240119</v>
      </c>
      <c r="AF10" s="18">
        <v>0.33228476490371578</v>
      </c>
      <c r="AG10" s="18">
        <v>0.52376705869202544</v>
      </c>
      <c r="AH10" s="18">
        <v>0.51721487031592006</v>
      </c>
      <c r="AI10" s="18">
        <v>0.39858790419388002</v>
      </c>
      <c r="AJ10" s="18">
        <v>0.1447983494414592</v>
      </c>
      <c r="AK10" s="18">
        <v>0.29473997890783971</v>
      </c>
      <c r="AL10" s="18">
        <v>8.5681993291292363E-2</v>
      </c>
      <c r="AM10" s="18">
        <v>0.23220083433113259</v>
      </c>
      <c r="AO10" s="18">
        <v>0.32960632041558052</v>
      </c>
      <c r="AP10" s="18">
        <v>0.602515387667932</v>
      </c>
      <c r="AQ10" s="18">
        <v>0.54777395033796716</v>
      </c>
      <c r="AR10" s="18">
        <v>0.38617279378479602</v>
      </c>
      <c r="AS10" s="18">
        <v>0.14054182733794099</v>
      </c>
      <c r="AT10" s="18">
        <v>0.31622848966946798</v>
      </c>
      <c r="AU10" s="18">
        <v>0.20418485228742081</v>
      </c>
      <c r="AV10" s="18">
        <v>0.229913883763361</v>
      </c>
      <c r="AW10" s="18">
        <v>0.14849564885326319</v>
      </c>
    </row>
    <row r="11" spans="2:51" ht="74.150000000000006" customHeight="1" x14ac:dyDescent="0.35">
      <c r="B11" s="21" t="s">
        <v>156</v>
      </c>
      <c r="C11" s="18">
        <v>9.8835787543129716E-2</v>
      </c>
      <c r="D11" s="18">
        <v>0.14637178505392659</v>
      </c>
      <c r="E11" s="18">
        <v>0.1289905490222307</v>
      </c>
      <c r="F11" s="18">
        <v>8.371132798587666E-2</v>
      </c>
      <c r="G11" s="18">
        <v>7.9019586697427188E-2</v>
      </c>
      <c r="H11" s="18">
        <v>6.7701844994790095E-2</v>
      </c>
      <c r="I11" s="18">
        <v>0.10100754083715451</v>
      </c>
      <c r="K11" s="18">
        <v>0.1059566520913955</v>
      </c>
      <c r="L11" s="18">
        <v>9.1641754439551346E-2</v>
      </c>
      <c r="N11" s="18">
        <v>8.6198824101759025E-2</v>
      </c>
      <c r="O11" s="18">
        <v>0.113551364369643</v>
      </c>
      <c r="P11" s="18">
        <v>8.3733858516696125E-2</v>
      </c>
      <c r="Q11" s="18">
        <v>9.770741784700937E-2</v>
      </c>
      <c r="R11" s="18">
        <v>0.12113373176364051</v>
      </c>
      <c r="S11" s="18">
        <v>0.12806126406713689</v>
      </c>
      <c r="T11" s="18">
        <v>6.7146709054846723E-2</v>
      </c>
      <c r="V11" s="18">
        <v>0.11783022784021829</v>
      </c>
      <c r="W11" s="18">
        <v>9.6098725596869577E-2</v>
      </c>
      <c r="X11" s="18">
        <v>9.9280785853968781E-2</v>
      </c>
      <c r="Y11" s="18">
        <v>0.16615121958707421</v>
      </c>
      <c r="Z11" s="18">
        <v>0</v>
      </c>
      <c r="AA11" s="18">
        <v>2.3596521270703111E-2</v>
      </c>
      <c r="AB11" s="18">
        <v>8.9085489975201368E-2</v>
      </c>
      <c r="AC11" s="18">
        <v>2.603541719797452E-2</v>
      </c>
      <c r="AD11" s="18">
        <v>0.1160771631289557</v>
      </c>
      <c r="AF11" s="18">
        <v>0.1172750648074314</v>
      </c>
      <c r="AG11" s="18">
        <v>9.0551977204098869E-2</v>
      </c>
      <c r="AH11" s="18">
        <v>8.2478451337410566E-2</v>
      </c>
      <c r="AI11" s="18">
        <v>0.13818948040050749</v>
      </c>
      <c r="AJ11" s="18">
        <v>0.1134020455588156</v>
      </c>
      <c r="AK11" s="18">
        <v>2.3909290070118661E-2</v>
      </c>
      <c r="AL11" s="18">
        <v>5.8357787565411379E-2</v>
      </c>
      <c r="AM11" s="18">
        <v>9.2214182279948584E-2</v>
      </c>
      <c r="AO11" s="18">
        <v>0.13105350963738799</v>
      </c>
      <c r="AP11" s="18">
        <v>8.9825230916137283E-2</v>
      </c>
      <c r="AQ11" s="18">
        <v>9.5507749486738194E-2</v>
      </c>
      <c r="AR11" s="18">
        <v>0.1349330465575736</v>
      </c>
      <c r="AS11" s="18">
        <v>9.7253041828476203E-2</v>
      </c>
      <c r="AT11" s="18">
        <v>3.9532641067007809E-2</v>
      </c>
      <c r="AU11" s="18">
        <v>8.70710721222058E-2</v>
      </c>
      <c r="AV11" s="18">
        <v>5.8536547233376958E-2</v>
      </c>
      <c r="AW11" s="18">
        <v>7.5104564205184035E-2</v>
      </c>
    </row>
    <row r="12" spans="2:51" ht="19" customHeight="1" x14ac:dyDescent="0.35">
      <c r="B12" s="21" t="s">
        <v>140</v>
      </c>
      <c r="C12" s="18">
        <v>0.13333946009812259</v>
      </c>
      <c r="D12" s="18">
        <v>0.131413041301017</v>
      </c>
      <c r="E12" s="18">
        <v>0.1123108823869404</v>
      </c>
      <c r="F12" s="18">
        <v>0.1568574146049066</v>
      </c>
      <c r="G12" s="18">
        <v>0.1603637720116006</v>
      </c>
      <c r="H12" s="18">
        <v>9.5896446140524921E-2</v>
      </c>
      <c r="I12" s="18">
        <v>0.1402873723153393</v>
      </c>
      <c r="K12" s="18">
        <v>9.6847456219772268E-2</v>
      </c>
      <c r="L12" s="18">
        <v>0.16567094919261949</v>
      </c>
      <c r="N12" s="18">
        <v>0.14092548332231231</v>
      </c>
      <c r="O12" s="18">
        <v>0.15038770942692281</v>
      </c>
      <c r="P12" s="18">
        <v>0.1104241914217491</v>
      </c>
      <c r="Q12" s="18">
        <v>0.1163468702860104</v>
      </c>
      <c r="R12" s="18">
        <v>8.5532674588237961E-2</v>
      </c>
      <c r="S12" s="18">
        <v>0.105275555144662</v>
      </c>
      <c r="T12" s="18">
        <v>0.31589637386667402</v>
      </c>
      <c r="V12" s="18">
        <v>8.7576854515387742E-2</v>
      </c>
      <c r="W12" s="18">
        <v>0.1022025213978726</v>
      </c>
      <c r="X12" s="18">
        <v>0.14127596287339661</v>
      </c>
      <c r="Y12" s="18">
        <v>0.1030144904429665</v>
      </c>
      <c r="Z12" s="18">
        <v>5.394178117252732E-2</v>
      </c>
      <c r="AA12" s="18">
        <v>0.23749392948136311</v>
      </c>
      <c r="AB12" s="18">
        <v>0.19789332123949591</v>
      </c>
      <c r="AC12" s="18">
        <v>0.43339455655156439</v>
      </c>
      <c r="AD12" s="18">
        <v>0.12664333513422721</v>
      </c>
      <c r="AF12" s="18">
        <v>9.5502146930684789E-2</v>
      </c>
      <c r="AG12" s="18">
        <v>8.3278485495067001E-2</v>
      </c>
      <c r="AH12" s="18">
        <v>0.1246848526605065</v>
      </c>
      <c r="AI12" s="18">
        <v>0.14503386045078251</v>
      </c>
      <c r="AJ12" s="18">
        <v>8.7684484449824865E-2</v>
      </c>
      <c r="AK12" s="18">
        <v>0.2453006505135169</v>
      </c>
      <c r="AL12" s="18">
        <v>0.56838668637104162</v>
      </c>
      <c r="AM12" s="18">
        <v>0.21829676956182631</v>
      </c>
      <c r="AO12" s="18">
        <v>9.5464563753659248E-2</v>
      </c>
      <c r="AP12" s="18">
        <v>7.6482120055561889E-2</v>
      </c>
      <c r="AQ12" s="18">
        <v>6.848422280005366E-2</v>
      </c>
      <c r="AR12" s="18">
        <v>0.17644560884888821</v>
      </c>
      <c r="AS12" s="18">
        <v>9.6398672905962796E-2</v>
      </c>
      <c r="AT12" s="18">
        <v>0.18245346650389621</v>
      </c>
      <c r="AU12" s="18">
        <v>0.33012303614741639</v>
      </c>
      <c r="AV12" s="18">
        <v>0.33101181949742781</v>
      </c>
      <c r="AW12" s="18">
        <v>0.14518988851755871</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157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158</v>
      </c>
      <c r="C9" s="18">
        <v>0.46443849556223921</v>
      </c>
      <c r="D9" s="18">
        <v>0.1867113571946811</v>
      </c>
      <c r="E9" s="18">
        <v>0.29450591004548371</v>
      </c>
      <c r="F9" s="18">
        <v>0.39907712379002952</v>
      </c>
      <c r="G9" s="18">
        <v>0.49377816098619842</v>
      </c>
      <c r="H9" s="18">
        <v>0.57889901917116215</v>
      </c>
      <c r="I9" s="18">
        <v>0.65850866419825893</v>
      </c>
      <c r="K9" s="18">
        <v>0.45824797059020961</v>
      </c>
      <c r="L9" s="18">
        <v>0.47271025513448789</v>
      </c>
      <c r="N9" s="18">
        <v>0.55438503527438043</v>
      </c>
      <c r="O9" s="18">
        <v>0.46507444670102732</v>
      </c>
      <c r="P9" s="18">
        <v>0.58063015840721266</v>
      </c>
      <c r="Q9" s="18">
        <v>0.36584818896527338</v>
      </c>
      <c r="R9" s="18">
        <v>0.3416385609305071</v>
      </c>
      <c r="S9" s="18">
        <v>0.26810955047973251</v>
      </c>
      <c r="T9" s="18">
        <v>0.60869864271488006</v>
      </c>
      <c r="V9" s="18">
        <v>0.68840440923463109</v>
      </c>
      <c r="W9" s="18">
        <v>0.29923515075497631</v>
      </c>
      <c r="X9" s="18">
        <v>0.30676983774283573</v>
      </c>
      <c r="Y9" s="18">
        <v>0.19364109070410149</v>
      </c>
      <c r="Z9" s="18">
        <v>0.83525941498922973</v>
      </c>
      <c r="AA9" s="18">
        <v>0.4004062290315189</v>
      </c>
      <c r="AB9" s="18">
        <v>0.42239828550781711</v>
      </c>
      <c r="AC9" s="18">
        <v>0.3669475345993361</v>
      </c>
      <c r="AD9" s="18">
        <v>0.59488469714912584</v>
      </c>
      <c r="AF9" s="18">
        <v>0.65650834013221748</v>
      </c>
      <c r="AG9" s="18">
        <v>0.32700399601400632</v>
      </c>
      <c r="AH9" s="18">
        <v>0.27841932677367531</v>
      </c>
      <c r="AI9" s="18">
        <v>0.26321547892043989</v>
      </c>
      <c r="AJ9" s="18">
        <v>0.79519458266797449</v>
      </c>
      <c r="AK9" s="18">
        <v>0.35698112615806532</v>
      </c>
      <c r="AL9" s="18">
        <v>0.36033822714876279</v>
      </c>
      <c r="AM9" s="18">
        <v>0.43543626096051002</v>
      </c>
      <c r="AO9" s="18">
        <v>0.60637786135616156</v>
      </c>
      <c r="AP9" s="18">
        <v>0.25641590289117239</v>
      </c>
      <c r="AQ9" s="18">
        <v>0.28908084398763723</v>
      </c>
      <c r="AR9" s="18">
        <v>0.1537365513779026</v>
      </c>
      <c r="AS9" s="18">
        <v>0.80789573578159368</v>
      </c>
      <c r="AT9" s="18">
        <v>0.38137970187640319</v>
      </c>
      <c r="AU9" s="18">
        <v>0.42736747178131462</v>
      </c>
      <c r="AV9" s="18">
        <v>0.39994146976798162</v>
      </c>
      <c r="AW9" s="18">
        <v>0.70175655679911197</v>
      </c>
    </row>
    <row r="10" spans="2:51" ht="32.15" customHeight="1" x14ac:dyDescent="0.35">
      <c r="B10" s="21" t="s">
        <v>159</v>
      </c>
      <c r="C10" s="18">
        <v>0.29349411595558478</v>
      </c>
      <c r="D10" s="18">
        <v>0.37596121287475992</v>
      </c>
      <c r="E10" s="18">
        <v>0.38357433925600021</v>
      </c>
      <c r="F10" s="18">
        <v>0.30188001544539778</v>
      </c>
      <c r="G10" s="18">
        <v>0.28165364627377409</v>
      </c>
      <c r="H10" s="18">
        <v>0.22642433756142891</v>
      </c>
      <c r="I10" s="18">
        <v>0.2399775207139421</v>
      </c>
      <c r="K10" s="18">
        <v>0.32223547127238339</v>
      </c>
      <c r="L10" s="18">
        <v>0.26806591705689431</v>
      </c>
      <c r="N10" s="18">
        <v>0.2215587913645819</v>
      </c>
      <c r="O10" s="18">
        <v>0.29258281323770541</v>
      </c>
      <c r="P10" s="18">
        <v>0.23096949530501029</v>
      </c>
      <c r="Q10" s="18">
        <v>0.37291539930309459</v>
      </c>
      <c r="R10" s="18">
        <v>0.39302863036604102</v>
      </c>
      <c r="S10" s="18">
        <v>0.35310682576623648</v>
      </c>
      <c r="T10" s="18">
        <v>0.13411278602894819</v>
      </c>
      <c r="V10" s="18">
        <v>0.22245772126693689</v>
      </c>
      <c r="W10" s="18">
        <v>0.40888586121593529</v>
      </c>
      <c r="X10" s="18">
        <v>0.39442737977070508</v>
      </c>
      <c r="Y10" s="18">
        <v>0.41709606635402169</v>
      </c>
      <c r="Z10" s="18">
        <v>0.1130423224563388</v>
      </c>
      <c r="AA10" s="18">
        <v>0.28538504711486129</v>
      </c>
      <c r="AB10" s="18">
        <v>0.25348028607506762</v>
      </c>
      <c r="AC10" s="18">
        <v>0.187997292567326</v>
      </c>
      <c r="AD10" s="18">
        <v>0.13415925941212539</v>
      </c>
      <c r="AF10" s="18">
        <v>0.23654708580094919</v>
      </c>
      <c r="AG10" s="18">
        <v>0.41087163725071563</v>
      </c>
      <c r="AH10" s="18">
        <v>0.46609009963290321</v>
      </c>
      <c r="AI10" s="18">
        <v>0.40922054069933977</v>
      </c>
      <c r="AJ10" s="18">
        <v>0.1027274334512069</v>
      </c>
      <c r="AK10" s="18">
        <v>0.25411631215356401</v>
      </c>
      <c r="AL10" s="18">
        <v>0.15679471818641741</v>
      </c>
      <c r="AM10" s="18">
        <v>0.21476839249612939</v>
      </c>
      <c r="AO10" s="18">
        <v>0.25791133781801018</v>
      </c>
      <c r="AP10" s="18">
        <v>0.47801047438023347</v>
      </c>
      <c r="AQ10" s="18">
        <v>0.47469957361584658</v>
      </c>
      <c r="AR10" s="18">
        <v>0.35955526123147757</v>
      </c>
      <c r="AS10" s="18">
        <v>9.8026985708002001E-2</v>
      </c>
      <c r="AT10" s="18">
        <v>0.29530680269304632</v>
      </c>
      <c r="AU10" s="18">
        <v>0.18625052000413511</v>
      </c>
      <c r="AV10" s="18">
        <v>0.21929888082288099</v>
      </c>
      <c r="AW10" s="18">
        <v>0.1173498840869831</v>
      </c>
    </row>
    <row r="11" spans="2:51" ht="46" customHeight="1" x14ac:dyDescent="0.35">
      <c r="B11" s="21" t="s">
        <v>160</v>
      </c>
      <c r="C11" s="18">
        <v>0.1635769053937719</v>
      </c>
      <c r="D11" s="18">
        <v>0.33406381075806968</v>
      </c>
      <c r="E11" s="18">
        <v>0.22854591564442289</v>
      </c>
      <c r="F11" s="18">
        <v>0.1790443152031774</v>
      </c>
      <c r="G11" s="18">
        <v>0.15552069569702109</v>
      </c>
      <c r="H11" s="18">
        <v>0.12698625650989359</v>
      </c>
      <c r="I11" s="18">
        <v>6.0739503480609927E-2</v>
      </c>
      <c r="K11" s="18">
        <v>0.16495006875371679</v>
      </c>
      <c r="L11" s="18">
        <v>0.1596332376106798</v>
      </c>
      <c r="N11" s="18">
        <v>0.1110764853717419</v>
      </c>
      <c r="O11" s="18">
        <v>0.17742937544819079</v>
      </c>
      <c r="P11" s="18">
        <v>0.13799553671606871</v>
      </c>
      <c r="Q11" s="18">
        <v>0.195169973707776</v>
      </c>
      <c r="R11" s="18">
        <v>0.22327047293548699</v>
      </c>
      <c r="S11" s="18">
        <v>0.32618198274640292</v>
      </c>
      <c r="T11" s="18">
        <v>5.6727592772139353E-2</v>
      </c>
      <c r="V11" s="18">
        <v>6.9554793017267746E-2</v>
      </c>
      <c r="W11" s="18">
        <v>0.2322539986089231</v>
      </c>
      <c r="X11" s="18">
        <v>0.18775829627269969</v>
      </c>
      <c r="Y11" s="18">
        <v>0.33156211263313679</v>
      </c>
      <c r="Z11" s="18">
        <v>0</v>
      </c>
      <c r="AA11" s="18">
        <v>0.22305195325837759</v>
      </c>
      <c r="AB11" s="18">
        <v>0.17792313451435349</v>
      </c>
      <c r="AC11" s="18">
        <v>0.15338022241298799</v>
      </c>
      <c r="AD11" s="18">
        <v>0.1642348498661414</v>
      </c>
      <c r="AF11" s="18">
        <v>8.8132771512776945E-2</v>
      </c>
      <c r="AG11" s="18">
        <v>0.21093235517378339</v>
      </c>
      <c r="AH11" s="18">
        <v>0.17354695066195239</v>
      </c>
      <c r="AI11" s="18">
        <v>0.2521729697561213</v>
      </c>
      <c r="AJ11" s="18">
        <v>7.1094643664256718E-2</v>
      </c>
      <c r="AK11" s="18">
        <v>0.26622473943337432</v>
      </c>
      <c r="AL11" s="18">
        <v>0.12516445381986979</v>
      </c>
      <c r="AM11" s="18">
        <v>0.17862823331635039</v>
      </c>
      <c r="AO11" s="18">
        <v>0.10986131254178839</v>
      </c>
      <c r="AP11" s="18">
        <v>0.210476537531161</v>
      </c>
      <c r="AQ11" s="18">
        <v>0.17088440678731001</v>
      </c>
      <c r="AR11" s="18">
        <v>0.40543709166942199</v>
      </c>
      <c r="AS11" s="18">
        <v>5.7152464970224387E-2</v>
      </c>
      <c r="AT11" s="18">
        <v>0.25449135518555299</v>
      </c>
      <c r="AU11" s="18">
        <v>0.111356318115133</v>
      </c>
      <c r="AV11" s="18">
        <v>0.1397958368114984</v>
      </c>
      <c r="AW11" s="18">
        <v>0.1258763861541036</v>
      </c>
    </row>
    <row r="12" spans="2:51" ht="19" customHeight="1" x14ac:dyDescent="0.35">
      <c r="B12" s="21" t="s">
        <v>80</v>
      </c>
      <c r="C12" s="18">
        <v>7.849048308840427E-2</v>
      </c>
      <c r="D12" s="18">
        <v>0.1032636191724893</v>
      </c>
      <c r="E12" s="18">
        <v>9.3373835054093232E-2</v>
      </c>
      <c r="F12" s="18">
        <v>0.11999854556139521</v>
      </c>
      <c r="G12" s="18">
        <v>6.9047497043006473E-2</v>
      </c>
      <c r="H12" s="18">
        <v>6.7690386757514986E-2</v>
      </c>
      <c r="I12" s="18">
        <v>4.0774311607189057E-2</v>
      </c>
      <c r="K12" s="18">
        <v>5.4566489383690131E-2</v>
      </c>
      <c r="L12" s="18">
        <v>9.959059019793802E-2</v>
      </c>
      <c r="N12" s="18">
        <v>0.1129796879892957</v>
      </c>
      <c r="O12" s="18">
        <v>6.491336461307648E-2</v>
      </c>
      <c r="P12" s="18">
        <v>5.0404809571708273E-2</v>
      </c>
      <c r="Q12" s="18">
        <v>6.6066438023855825E-2</v>
      </c>
      <c r="R12" s="18">
        <v>4.2062335767965003E-2</v>
      </c>
      <c r="S12" s="18">
        <v>5.2601641007628049E-2</v>
      </c>
      <c r="T12" s="18">
        <v>0.2004609784840323</v>
      </c>
      <c r="V12" s="18">
        <v>1.958307648116412E-2</v>
      </c>
      <c r="W12" s="18">
        <v>5.9624989420165211E-2</v>
      </c>
      <c r="X12" s="18">
        <v>0.11104448621375949</v>
      </c>
      <c r="Y12" s="18">
        <v>5.7700730308740032E-2</v>
      </c>
      <c r="Z12" s="18">
        <v>5.1698262554431711E-2</v>
      </c>
      <c r="AA12" s="18">
        <v>9.115677059524234E-2</v>
      </c>
      <c r="AB12" s="18">
        <v>0.1461982939027619</v>
      </c>
      <c r="AC12" s="18">
        <v>0.29167495042034952</v>
      </c>
      <c r="AD12" s="18">
        <v>0.1067211935726072</v>
      </c>
      <c r="AF12" s="18">
        <v>1.881180255405639E-2</v>
      </c>
      <c r="AG12" s="18">
        <v>5.1192011561494839E-2</v>
      </c>
      <c r="AH12" s="18">
        <v>8.1943622931469048E-2</v>
      </c>
      <c r="AI12" s="18">
        <v>7.5391010624098975E-2</v>
      </c>
      <c r="AJ12" s="18">
        <v>3.0983340216561919E-2</v>
      </c>
      <c r="AK12" s="18">
        <v>0.1226778222549964</v>
      </c>
      <c r="AL12" s="18">
        <v>0.35770260084494998</v>
      </c>
      <c r="AM12" s="18">
        <v>0.1711671132270102</v>
      </c>
      <c r="AO12" s="18">
        <v>2.5849488284039969E-2</v>
      </c>
      <c r="AP12" s="18">
        <v>5.5097085197433199E-2</v>
      </c>
      <c r="AQ12" s="18">
        <v>6.5335175609206E-2</v>
      </c>
      <c r="AR12" s="18">
        <v>8.1271095721197742E-2</v>
      </c>
      <c r="AS12" s="18">
        <v>3.692481354017995E-2</v>
      </c>
      <c r="AT12" s="18">
        <v>6.8822140244997609E-2</v>
      </c>
      <c r="AU12" s="18">
        <v>0.2750256900994173</v>
      </c>
      <c r="AV12" s="18">
        <v>0.24096381259763899</v>
      </c>
      <c r="AW12" s="18">
        <v>5.50171729598012E-2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161</v>
      </c>
      <c r="C9" s="18">
        <v>0.4636108707932321</v>
      </c>
      <c r="D9" s="18">
        <v>0.54297764956845984</v>
      </c>
      <c r="E9" s="18">
        <v>0.559558455944004</v>
      </c>
      <c r="F9" s="18">
        <v>0.48795400423609397</v>
      </c>
      <c r="G9" s="18">
        <v>0.49335517101466608</v>
      </c>
      <c r="H9" s="18">
        <v>0.36087183148105811</v>
      </c>
      <c r="I9" s="18">
        <v>0.39318110754989433</v>
      </c>
      <c r="K9" s="18">
        <v>0.53883123852618109</v>
      </c>
      <c r="L9" s="18">
        <v>0.3944162483799285</v>
      </c>
      <c r="N9" s="18">
        <v>0.41085534521821432</v>
      </c>
      <c r="O9" s="18">
        <v>0.44588268171633999</v>
      </c>
      <c r="P9" s="18">
        <v>0.42169994891182661</v>
      </c>
      <c r="Q9" s="18">
        <v>0.52478780489645149</v>
      </c>
      <c r="R9" s="18">
        <v>0.54880299935860832</v>
      </c>
      <c r="S9" s="18">
        <v>0.55297233780614963</v>
      </c>
      <c r="T9" s="18">
        <v>0.36296350723221737</v>
      </c>
      <c r="V9" s="18">
        <v>0.3880999956493531</v>
      </c>
      <c r="W9" s="18">
        <v>0.55794872438243015</v>
      </c>
      <c r="X9" s="18">
        <v>0.50908202928256163</v>
      </c>
      <c r="Y9" s="18">
        <v>0.51059536972454045</v>
      </c>
      <c r="Z9" s="18">
        <v>0.46475670025865901</v>
      </c>
      <c r="AA9" s="18">
        <v>0.49376716590903208</v>
      </c>
      <c r="AB9" s="18">
        <v>0.44243619497869591</v>
      </c>
      <c r="AC9" s="18">
        <v>0.31541674574889139</v>
      </c>
      <c r="AD9" s="18">
        <v>0.44075982309327871</v>
      </c>
      <c r="AF9" s="18">
        <v>0.39700005138159289</v>
      </c>
      <c r="AG9" s="18">
        <v>0.54861316611223954</v>
      </c>
      <c r="AH9" s="18">
        <v>0.51828036408917277</v>
      </c>
      <c r="AI9" s="18">
        <v>0.55398200543396081</v>
      </c>
      <c r="AJ9" s="18">
        <v>0.39557315842017182</v>
      </c>
      <c r="AK9" s="18">
        <v>0.41949443021284277</v>
      </c>
      <c r="AL9" s="18">
        <v>0.1704875758992459</v>
      </c>
      <c r="AM9" s="18">
        <v>0.42287326563322192</v>
      </c>
      <c r="AO9" s="18">
        <v>0.4372609847775254</v>
      </c>
      <c r="AP9" s="18">
        <v>0.5506070990457208</v>
      </c>
      <c r="AQ9" s="18">
        <v>0.56844404940625359</v>
      </c>
      <c r="AR9" s="18">
        <v>0.59130341788325869</v>
      </c>
      <c r="AS9" s="18">
        <v>0.40087470275604581</v>
      </c>
      <c r="AT9" s="18">
        <v>0.42479620243885352</v>
      </c>
      <c r="AU9" s="18">
        <v>0.33741344641969662</v>
      </c>
      <c r="AV9" s="18">
        <v>0.25389983405989341</v>
      </c>
      <c r="AW9" s="18">
        <v>0.46305058364540702</v>
      </c>
    </row>
    <row r="10" spans="2:51" ht="46" customHeight="1" x14ac:dyDescent="0.35">
      <c r="B10" s="21" t="s">
        <v>162</v>
      </c>
      <c r="C10" s="18">
        <v>0.28345310761082698</v>
      </c>
      <c r="D10" s="18">
        <v>0.26575666553177979</v>
      </c>
      <c r="E10" s="18">
        <v>0.27867421786195629</v>
      </c>
      <c r="F10" s="18">
        <v>0.25969893689273998</v>
      </c>
      <c r="G10" s="18">
        <v>0.23447831234391611</v>
      </c>
      <c r="H10" s="18">
        <v>0.3455478219324829</v>
      </c>
      <c r="I10" s="18">
        <v>0.30124066238577268</v>
      </c>
      <c r="K10" s="18">
        <v>0.27574646919030887</v>
      </c>
      <c r="L10" s="18">
        <v>0.2905146464874338</v>
      </c>
      <c r="N10" s="18">
        <v>0.28345269289823471</v>
      </c>
      <c r="O10" s="18">
        <v>0.27853808117688811</v>
      </c>
      <c r="P10" s="18">
        <v>0.34790152480017678</v>
      </c>
      <c r="Q10" s="18">
        <v>0.26905268305012719</v>
      </c>
      <c r="R10" s="18">
        <v>0.26852608459326621</v>
      </c>
      <c r="S10" s="18">
        <v>0.31065562411751829</v>
      </c>
      <c r="T10" s="18">
        <v>0.25872948401050178</v>
      </c>
      <c r="V10" s="18">
        <v>0.39817400377516698</v>
      </c>
      <c r="W10" s="18">
        <v>0.2378344842333395</v>
      </c>
      <c r="X10" s="18">
        <v>0.1940749550215172</v>
      </c>
      <c r="Y10" s="18">
        <v>0.27194013017018093</v>
      </c>
      <c r="Z10" s="18">
        <v>0.28094784467110029</v>
      </c>
      <c r="AA10" s="18">
        <v>0.28888163454948801</v>
      </c>
      <c r="AB10" s="18">
        <v>0.22325468625198119</v>
      </c>
      <c r="AC10" s="18">
        <v>0.14748825232668061</v>
      </c>
      <c r="AD10" s="18">
        <v>0.31851633484969522</v>
      </c>
      <c r="AF10" s="18">
        <v>0.36346535289239701</v>
      </c>
      <c r="AG10" s="18">
        <v>0.25731179425051087</v>
      </c>
      <c r="AH10" s="18">
        <v>0.23601844290697491</v>
      </c>
      <c r="AI10" s="18">
        <v>0.21397746451774879</v>
      </c>
      <c r="AJ10" s="18">
        <v>0.42728096030651558</v>
      </c>
      <c r="AK10" s="18">
        <v>0.28054405353383471</v>
      </c>
      <c r="AL10" s="18">
        <v>0.1029818438726699</v>
      </c>
      <c r="AM10" s="18">
        <v>0.2142886982679002</v>
      </c>
      <c r="AO10" s="18">
        <v>0.35409477957920688</v>
      </c>
      <c r="AP10" s="18">
        <v>0.25746352150529511</v>
      </c>
      <c r="AQ10" s="18">
        <v>0.22388744251675799</v>
      </c>
      <c r="AR10" s="18">
        <v>0.19042470711582901</v>
      </c>
      <c r="AS10" s="18">
        <v>0.40279694675774752</v>
      </c>
      <c r="AT10" s="18">
        <v>0.31334075243541087</v>
      </c>
      <c r="AU10" s="18">
        <v>0.15504939785832519</v>
      </c>
      <c r="AV10" s="18">
        <v>0.14125271998370109</v>
      </c>
      <c r="AW10" s="18">
        <v>0.32204209313434629</v>
      </c>
    </row>
    <row r="11" spans="2:51" ht="19" customHeight="1" x14ac:dyDescent="0.35">
      <c r="B11" s="21" t="s">
        <v>140</v>
      </c>
      <c r="C11" s="18">
        <v>0.25293602159594092</v>
      </c>
      <c r="D11" s="18">
        <v>0.19126568489976009</v>
      </c>
      <c r="E11" s="18">
        <v>0.16176732619403961</v>
      </c>
      <c r="F11" s="18">
        <v>0.25234705887116587</v>
      </c>
      <c r="G11" s="18">
        <v>0.27216651664141811</v>
      </c>
      <c r="H11" s="18">
        <v>0.29358034658645882</v>
      </c>
      <c r="I11" s="18">
        <v>0.30557823006433299</v>
      </c>
      <c r="K11" s="18">
        <v>0.18542229228351001</v>
      </c>
      <c r="L11" s="18">
        <v>0.31506910513263758</v>
      </c>
      <c r="N11" s="18">
        <v>0.30569196188355069</v>
      </c>
      <c r="O11" s="18">
        <v>0.27557923710677168</v>
      </c>
      <c r="P11" s="18">
        <v>0.23039852628799651</v>
      </c>
      <c r="Q11" s="18">
        <v>0.2061595120534212</v>
      </c>
      <c r="R11" s="18">
        <v>0.18267091604812549</v>
      </c>
      <c r="S11" s="18">
        <v>0.13637203807633189</v>
      </c>
      <c r="T11" s="18">
        <v>0.37830700875728068</v>
      </c>
      <c r="V11" s="18">
        <v>0.21372600057547969</v>
      </c>
      <c r="W11" s="18">
        <v>0.20421679138423049</v>
      </c>
      <c r="X11" s="18">
        <v>0.29684301569592098</v>
      </c>
      <c r="Y11" s="18">
        <v>0.21746450010527879</v>
      </c>
      <c r="Z11" s="18">
        <v>0.25429545507024082</v>
      </c>
      <c r="AA11" s="18">
        <v>0.21735119954148011</v>
      </c>
      <c r="AB11" s="18">
        <v>0.33430911876932312</v>
      </c>
      <c r="AC11" s="18">
        <v>0.53709500192442761</v>
      </c>
      <c r="AD11" s="18">
        <v>0.2407238420570261</v>
      </c>
      <c r="AF11" s="18">
        <v>0.2395345957260103</v>
      </c>
      <c r="AG11" s="18">
        <v>0.1940750396372497</v>
      </c>
      <c r="AH11" s="18">
        <v>0.24570119300385221</v>
      </c>
      <c r="AI11" s="18">
        <v>0.23204053004829039</v>
      </c>
      <c r="AJ11" s="18">
        <v>0.17714588127331271</v>
      </c>
      <c r="AK11" s="18">
        <v>0.29996151625332268</v>
      </c>
      <c r="AL11" s="18">
        <v>0.72653058022808414</v>
      </c>
      <c r="AM11" s="18">
        <v>0.36283803609887788</v>
      </c>
      <c r="AO11" s="18">
        <v>0.20864423564326781</v>
      </c>
      <c r="AP11" s="18">
        <v>0.19192937944898431</v>
      </c>
      <c r="AQ11" s="18">
        <v>0.20766850807698831</v>
      </c>
      <c r="AR11" s="18">
        <v>0.21827187500091241</v>
      </c>
      <c r="AS11" s="18">
        <v>0.1963283504862067</v>
      </c>
      <c r="AT11" s="18">
        <v>0.26186304512573549</v>
      </c>
      <c r="AU11" s="18">
        <v>0.50753715572197844</v>
      </c>
      <c r="AV11" s="18">
        <v>0.60484744595640549</v>
      </c>
      <c r="AW11" s="18">
        <v>0.21490732322024639</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Y3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163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164</v>
      </c>
      <c r="C9" s="18">
        <v>0.49259727994726832</v>
      </c>
      <c r="D9" s="18">
        <v>0.51330644008094983</v>
      </c>
      <c r="E9" s="18">
        <v>0.57360494065412526</v>
      </c>
      <c r="F9" s="18">
        <v>0.51495584353830937</v>
      </c>
      <c r="G9" s="18">
        <v>0.54029999057767764</v>
      </c>
      <c r="H9" s="18">
        <v>0.46134148655878471</v>
      </c>
      <c r="I9" s="18">
        <v>0.40014147051385529</v>
      </c>
      <c r="K9" s="18">
        <v>0.55516959863649673</v>
      </c>
      <c r="L9" s="18">
        <v>0.43468692853605467</v>
      </c>
      <c r="N9" s="18">
        <v>0.51035708340353469</v>
      </c>
      <c r="O9" s="18">
        <v>0.48745710673623949</v>
      </c>
      <c r="P9" s="18">
        <v>0.45071548640334941</v>
      </c>
      <c r="Q9" s="18">
        <v>0.50574291498747648</v>
      </c>
      <c r="R9" s="18">
        <v>0.53032352666352167</v>
      </c>
      <c r="S9" s="18">
        <v>0.51332391908021768</v>
      </c>
      <c r="T9" s="18">
        <v>0.29252793458826271</v>
      </c>
      <c r="V9" s="18">
        <v>0.58629142463804873</v>
      </c>
      <c r="W9" s="18">
        <v>0.46816582032611997</v>
      </c>
      <c r="X9" s="18">
        <v>0.35985873099923638</v>
      </c>
      <c r="Y9" s="18">
        <v>0.45614755254546852</v>
      </c>
      <c r="Z9" s="18">
        <v>0.711002582976624</v>
      </c>
      <c r="AA9" s="18">
        <v>0.34306478853787531</v>
      </c>
      <c r="AB9" s="18">
        <v>0.42519747888657738</v>
      </c>
      <c r="AC9" s="18">
        <v>0.37155453237215857</v>
      </c>
      <c r="AD9" s="18">
        <v>0.60654747226947237</v>
      </c>
      <c r="AF9" s="18">
        <v>0.58469870010497627</v>
      </c>
      <c r="AG9" s="18">
        <v>0.4591539574975716</v>
      </c>
      <c r="AH9" s="18">
        <v>0.39933690519075071</v>
      </c>
      <c r="AI9" s="18">
        <v>0.41115114468859693</v>
      </c>
      <c r="AJ9" s="18">
        <v>0.68863857327014233</v>
      </c>
      <c r="AK9" s="18">
        <v>0.52844505220334792</v>
      </c>
      <c r="AL9" s="18">
        <v>0.2298366985591084</v>
      </c>
      <c r="AM9" s="18">
        <v>0.41164472716992639</v>
      </c>
      <c r="AO9" s="18">
        <v>0.59003433939578209</v>
      </c>
      <c r="AP9" s="18">
        <v>0.45718587707613612</v>
      </c>
      <c r="AQ9" s="18">
        <v>0.37408452765661682</v>
      </c>
      <c r="AR9" s="18">
        <v>0.40803070354239213</v>
      </c>
      <c r="AS9" s="18">
        <v>0.67048560946037061</v>
      </c>
      <c r="AT9" s="18">
        <v>0.49522344897904458</v>
      </c>
      <c r="AU9" s="18">
        <v>0.29530251550133407</v>
      </c>
      <c r="AV9" s="18">
        <v>0.26803210672024169</v>
      </c>
      <c r="AW9" s="18">
        <v>0.52452938214814637</v>
      </c>
    </row>
    <row r="10" spans="2:51" ht="19" customHeight="1" x14ac:dyDescent="0.35">
      <c r="B10" s="21" t="s">
        <v>165</v>
      </c>
      <c r="C10" s="18">
        <v>0.39758844333293369</v>
      </c>
      <c r="D10" s="18">
        <v>0.42176530395322132</v>
      </c>
      <c r="E10" s="18">
        <v>0.39181318351485528</v>
      </c>
      <c r="F10" s="18">
        <v>0.28807134011470498</v>
      </c>
      <c r="G10" s="18">
        <v>0.4578980576258917</v>
      </c>
      <c r="H10" s="18">
        <v>0.43829659933193349</v>
      </c>
      <c r="I10" s="18">
        <v>0.40236483656071559</v>
      </c>
      <c r="K10" s="18">
        <v>0.46318444705516798</v>
      </c>
      <c r="L10" s="18">
        <v>0.33518588448992598</v>
      </c>
      <c r="N10" s="18">
        <v>0.34315256601560651</v>
      </c>
      <c r="O10" s="18">
        <v>0.41257261677970702</v>
      </c>
      <c r="P10" s="18">
        <v>0.41465892082551198</v>
      </c>
      <c r="Q10" s="18">
        <v>0.42285348186069133</v>
      </c>
      <c r="R10" s="18">
        <v>0.49979410632135329</v>
      </c>
      <c r="S10" s="18">
        <v>0.34920434234143582</v>
      </c>
      <c r="T10" s="18">
        <v>0.19420425008933301</v>
      </c>
      <c r="V10" s="18">
        <v>0.38404244178177738</v>
      </c>
      <c r="W10" s="18">
        <v>0.46913648926276569</v>
      </c>
      <c r="X10" s="18">
        <v>0.53891952515450781</v>
      </c>
      <c r="Y10" s="18">
        <v>0.39295212370971128</v>
      </c>
      <c r="Z10" s="18">
        <v>0.22717041117606379</v>
      </c>
      <c r="AA10" s="18">
        <v>0.4742734028509879</v>
      </c>
      <c r="AB10" s="18">
        <v>0.35074416608887471</v>
      </c>
      <c r="AC10" s="18">
        <v>0.19757200528105781</v>
      </c>
      <c r="AD10" s="18">
        <v>0.23725175542066451</v>
      </c>
      <c r="AF10" s="18">
        <v>0.36226874872301379</v>
      </c>
      <c r="AG10" s="18">
        <v>0.50155394675946929</v>
      </c>
      <c r="AH10" s="18">
        <v>0.50075155052567655</v>
      </c>
      <c r="AI10" s="18">
        <v>0.47185966634065368</v>
      </c>
      <c r="AJ10" s="18">
        <v>0.24814085715969589</v>
      </c>
      <c r="AK10" s="18">
        <v>0.41400135075429528</v>
      </c>
      <c r="AL10" s="18">
        <v>0.1818348093166603</v>
      </c>
      <c r="AM10" s="18">
        <v>0.32930647122112272</v>
      </c>
      <c r="AO10" s="18">
        <v>0.38013264366205812</v>
      </c>
      <c r="AP10" s="18">
        <v>0.52027065486919888</v>
      </c>
      <c r="AQ10" s="18">
        <v>0.5164442963878243</v>
      </c>
      <c r="AR10" s="18">
        <v>0.5040623169589844</v>
      </c>
      <c r="AS10" s="18">
        <v>0.318395501999166</v>
      </c>
      <c r="AT10" s="18">
        <v>0.37072266099196388</v>
      </c>
      <c r="AU10" s="18">
        <v>0.18631823701372829</v>
      </c>
      <c r="AV10" s="18">
        <v>0.27569331187654739</v>
      </c>
      <c r="AW10" s="18">
        <v>0.20328859743330499</v>
      </c>
    </row>
    <row r="11" spans="2:51" ht="19" customHeight="1" x14ac:dyDescent="0.35">
      <c r="B11" s="21" t="s">
        <v>166</v>
      </c>
      <c r="C11" s="18">
        <v>0.30139619102205661</v>
      </c>
      <c r="D11" s="18">
        <v>0.17170550638338941</v>
      </c>
      <c r="E11" s="18">
        <v>0.23503165457272521</v>
      </c>
      <c r="F11" s="18">
        <v>0.22699406969364189</v>
      </c>
      <c r="G11" s="18">
        <v>0.2953990065257841</v>
      </c>
      <c r="H11" s="18">
        <v>0.32396363431806108</v>
      </c>
      <c r="I11" s="18">
        <v>0.44772979224060128</v>
      </c>
      <c r="K11" s="18">
        <v>0.34017131904822839</v>
      </c>
      <c r="L11" s="18">
        <v>0.26555762960412083</v>
      </c>
      <c r="N11" s="18">
        <v>0.27097898641771079</v>
      </c>
      <c r="O11" s="18">
        <v>0.28861248848941679</v>
      </c>
      <c r="P11" s="18">
        <v>0.34483728356923371</v>
      </c>
      <c r="Q11" s="18">
        <v>0.31884070833685951</v>
      </c>
      <c r="R11" s="18">
        <v>0.36906017204352037</v>
      </c>
      <c r="S11" s="18">
        <v>0.25339907017793162</v>
      </c>
      <c r="T11" s="18">
        <v>0.1795989202925001</v>
      </c>
      <c r="V11" s="18">
        <v>0.37626299154195791</v>
      </c>
      <c r="W11" s="18">
        <v>0.29434979691932323</v>
      </c>
      <c r="X11" s="18">
        <v>0.43469978017763827</v>
      </c>
      <c r="Y11" s="18">
        <v>0.26894371783009041</v>
      </c>
      <c r="Z11" s="18">
        <v>0.20008419241102279</v>
      </c>
      <c r="AA11" s="18">
        <v>0.42655526009096723</v>
      </c>
      <c r="AB11" s="18">
        <v>0.18941373536304121</v>
      </c>
      <c r="AC11" s="18">
        <v>0.13066753232320891</v>
      </c>
      <c r="AD11" s="18">
        <v>0.33372405668942218</v>
      </c>
      <c r="AF11" s="18">
        <v>0.37318899301029951</v>
      </c>
      <c r="AG11" s="18">
        <v>0.3508633966327187</v>
      </c>
      <c r="AH11" s="18">
        <v>0.40920286590366961</v>
      </c>
      <c r="AI11" s="18">
        <v>0.28427346430407319</v>
      </c>
      <c r="AJ11" s="18">
        <v>0.24627288101375039</v>
      </c>
      <c r="AK11" s="18">
        <v>0.35628599278478579</v>
      </c>
      <c r="AL11" s="18">
        <v>0.1034621533651153</v>
      </c>
      <c r="AM11" s="18">
        <v>0.18457321081289441</v>
      </c>
      <c r="AO11" s="18">
        <v>0.34870139132656452</v>
      </c>
      <c r="AP11" s="18">
        <v>0.33536057871398561</v>
      </c>
      <c r="AQ11" s="18">
        <v>0.3851078409782131</v>
      </c>
      <c r="AR11" s="18">
        <v>0.27941104345468509</v>
      </c>
      <c r="AS11" s="18">
        <v>0.26166571472106598</v>
      </c>
      <c r="AT11" s="18">
        <v>0.41563212993576071</v>
      </c>
      <c r="AU11" s="18">
        <v>0.1815892742038045</v>
      </c>
      <c r="AV11" s="18">
        <v>0.20834480877034961</v>
      </c>
      <c r="AW11" s="18">
        <v>0.34865106894991582</v>
      </c>
    </row>
    <row r="12" spans="2:51" ht="19" customHeight="1" x14ac:dyDescent="0.35">
      <c r="B12" s="21" t="s">
        <v>167</v>
      </c>
      <c r="C12" s="18">
        <v>0.29180635687207251</v>
      </c>
      <c r="D12" s="18">
        <v>0.18284563003476101</v>
      </c>
      <c r="E12" s="18">
        <v>0.2246531606511061</v>
      </c>
      <c r="F12" s="18">
        <v>0.20753264683682071</v>
      </c>
      <c r="G12" s="18">
        <v>0.3320770696828379</v>
      </c>
      <c r="H12" s="18">
        <v>0.34667723554558771</v>
      </c>
      <c r="I12" s="18">
        <v>0.38468875741532449</v>
      </c>
      <c r="K12" s="18">
        <v>0.39198136219796581</v>
      </c>
      <c r="L12" s="18">
        <v>0.1975580353427025</v>
      </c>
      <c r="N12" s="18">
        <v>0.23335478346760891</v>
      </c>
      <c r="O12" s="18">
        <v>0.31819274287735733</v>
      </c>
      <c r="P12" s="18">
        <v>0.3235055206705767</v>
      </c>
      <c r="Q12" s="18">
        <v>0.32074099999005479</v>
      </c>
      <c r="R12" s="18">
        <v>0.29267395979922728</v>
      </c>
      <c r="S12" s="18">
        <v>0.35127525847781149</v>
      </c>
      <c r="T12" s="18">
        <v>0.2375954132611641</v>
      </c>
      <c r="V12" s="18">
        <v>0.32113905747846172</v>
      </c>
      <c r="W12" s="18">
        <v>0.33035458853415622</v>
      </c>
      <c r="X12" s="18">
        <v>0.48759630591545239</v>
      </c>
      <c r="Y12" s="18">
        <v>0.28542926813108771</v>
      </c>
      <c r="Z12" s="18">
        <v>0.23944848229459609</v>
      </c>
      <c r="AA12" s="18">
        <v>0.37033827413609782</v>
      </c>
      <c r="AB12" s="18">
        <v>0.17901325979421051</v>
      </c>
      <c r="AC12" s="18">
        <v>0.10775882214950031</v>
      </c>
      <c r="AD12" s="18">
        <v>0.24395211854851581</v>
      </c>
      <c r="AF12" s="18">
        <v>0.3148283829082737</v>
      </c>
      <c r="AG12" s="18">
        <v>0.3491861840804697</v>
      </c>
      <c r="AH12" s="18">
        <v>0.45167884496869309</v>
      </c>
      <c r="AI12" s="18">
        <v>0.2955985656612185</v>
      </c>
      <c r="AJ12" s="18">
        <v>0.227349911992479</v>
      </c>
      <c r="AK12" s="18">
        <v>0.27698783236983948</v>
      </c>
      <c r="AL12" s="18">
        <v>8.7031287256345152E-2</v>
      </c>
      <c r="AM12" s="18">
        <v>0.19702322836586431</v>
      </c>
      <c r="AO12" s="18">
        <v>0.29881411643660288</v>
      </c>
      <c r="AP12" s="18">
        <v>0.35915178069140158</v>
      </c>
      <c r="AQ12" s="18">
        <v>0.44628641538777869</v>
      </c>
      <c r="AR12" s="18">
        <v>0.2589068897911963</v>
      </c>
      <c r="AS12" s="18">
        <v>0.24484292519133649</v>
      </c>
      <c r="AT12" s="18">
        <v>0.32803300650585621</v>
      </c>
      <c r="AU12" s="18">
        <v>0.14457045771842369</v>
      </c>
      <c r="AV12" s="18">
        <v>0.24131712099157049</v>
      </c>
      <c r="AW12" s="18">
        <v>0.218730576268299</v>
      </c>
    </row>
    <row r="13" spans="2:51" ht="19" customHeight="1" x14ac:dyDescent="0.35">
      <c r="B13" s="21" t="s">
        <v>168</v>
      </c>
      <c r="C13" s="18">
        <v>0.240890350116823</v>
      </c>
      <c r="D13" s="18">
        <v>0.14757908124178559</v>
      </c>
      <c r="E13" s="18">
        <v>0.19491841171880511</v>
      </c>
      <c r="F13" s="18">
        <v>0.17771966936496281</v>
      </c>
      <c r="G13" s="18">
        <v>0.2143367064386402</v>
      </c>
      <c r="H13" s="18">
        <v>0.24033593538434159</v>
      </c>
      <c r="I13" s="18">
        <v>0.37755988520190448</v>
      </c>
      <c r="K13" s="18">
        <v>0.26490599124149672</v>
      </c>
      <c r="L13" s="18">
        <v>0.21858770529067259</v>
      </c>
      <c r="N13" s="18">
        <v>0.242603555548071</v>
      </c>
      <c r="O13" s="18">
        <v>0.20022434960561239</v>
      </c>
      <c r="P13" s="18">
        <v>0.32219925667210098</v>
      </c>
      <c r="Q13" s="18">
        <v>0.25496662501394463</v>
      </c>
      <c r="R13" s="18">
        <v>0.2343592277818613</v>
      </c>
      <c r="S13" s="18">
        <v>0.1105020767419659</v>
      </c>
      <c r="T13" s="18">
        <v>0.24219393258703309</v>
      </c>
      <c r="V13" s="18">
        <v>0.3256889125694134</v>
      </c>
      <c r="W13" s="18">
        <v>0.20223952503754619</v>
      </c>
      <c r="X13" s="18">
        <v>0.27109710452190572</v>
      </c>
      <c r="Y13" s="18">
        <v>0.17585115084271519</v>
      </c>
      <c r="Z13" s="18">
        <v>0.36540832754828029</v>
      </c>
      <c r="AA13" s="18">
        <v>0.27337451654539069</v>
      </c>
      <c r="AB13" s="18">
        <v>0.16442208491399651</v>
      </c>
      <c r="AC13" s="18">
        <v>0.18442573361889039</v>
      </c>
      <c r="AD13" s="18">
        <v>0.27087859294937983</v>
      </c>
      <c r="AF13" s="18">
        <v>0.32297236673481911</v>
      </c>
      <c r="AG13" s="18">
        <v>0.24264739921511699</v>
      </c>
      <c r="AH13" s="18">
        <v>0.26041141146700741</v>
      </c>
      <c r="AI13" s="18">
        <v>0.1486901250036036</v>
      </c>
      <c r="AJ13" s="18">
        <v>0.27649981417275821</v>
      </c>
      <c r="AK13" s="18">
        <v>0.23178483544113401</v>
      </c>
      <c r="AL13" s="18">
        <v>0.1214407634807214</v>
      </c>
      <c r="AM13" s="18">
        <v>0.1780419547916143</v>
      </c>
      <c r="AO13" s="18">
        <v>0.29340796829914711</v>
      </c>
      <c r="AP13" s="18">
        <v>0.20603351374332221</v>
      </c>
      <c r="AQ13" s="18">
        <v>0.27248268086125232</v>
      </c>
      <c r="AR13" s="18">
        <v>0.1775041025855896</v>
      </c>
      <c r="AS13" s="18">
        <v>0.28428409282090211</v>
      </c>
      <c r="AT13" s="18">
        <v>0.27570757919235439</v>
      </c>
      <c r="AU13" s="18">
        <v>0.15162575874436701</v>
      </c>
      <c r="AV13" s="18">
        <v>0.1998283568509647</v>
      </c>
      <c r="AW13" s="18">
        <v>0.3509029443360055</v>
      </c>
    </row>
    <row r="14" spans="2:51" ht="19" customHeight="1" x14ac:dyDescent="0.35">
      <c r="B14" s="21" t="s">
        <v>169</v>
      </c>
      <c r="C14" s="18">
        <v>7.3159198442492634E-2</v>
      </c>
      <c r="D14" s="18">
        <v>0.1206766252006658</v>
      </c>
      <c r="E14" s="18">
        <v>8.1480638012035977E-2</v>
      </c>
      <c r="F14" s="18">
        <v>8.3872930370620727E-2</v>
      </c>
      <c r="G14" s="18">
        <v>7.1090769725672728E-2</v>
      </c>
      <c r="H14" s="18">
        <v>4.1958956304549683E-2</v>
      </c>
      <c r="I14" s="18">
        <v>6.1021230639962502E-2</v>
      </c>
      <c r="K14" s="18">
        <v>7.1319480128137838E-2</v>
      </c>
      <c r="L14" s="18">
        <v>7.5273855990612121E-2</v>
      </c>
      <c r="N14" s="18">
        <v>4.7818923342914571E-2</v>
      </c>
      <c r="O14" s="18">
        <v>8.5194463748834146E-2</v>
      </c>
      <c r="P14" s="18">
        <v>7.7821927721340597E-2</v>
      </c>
      <c r="Q14" s="18">
        <v>9.3850045179931132E-2</v>
      </c>
      <c r="R14" s="18">
        <v>6.9896918766949465E-2</v>
      </c>
      <c r="S14" s="18">
        <v>6.1867992382422819E-2</v>
      </c>
      <c r="T14" s="18">
        <v>4.6403783753029733E-2</v>
      </c>
      <c r="V14" s="18">
        <v>5.0063686425084533E-2</v>
      </c>
      <c r="W14" s="18">
        <v>0.10124899411412799</v>
      </c>
      <c r="X14" s="18">
        <v>8.5882773652520908E-2</v>
      </c>
      <c r="Y14" s="18">
        <v>0.1207259433928987</v>
      </c>
      <c r="Z14" s="18">
        <v>0</v>
      </c>
      <c r="AA14" s="18">
        <v>0.13219782447983161</v>
      </c>
      <c r="AB14" s="18">
        <v>6.1089996664537537E-2</v>
      </c>
      <c r="AC14" s="18">
        <v>7.3166547873947135E-2</v>
      </c>
      <c r="AD14" s="18">
        <v>5.1229214035213737E-2</v>
      </c>
      <c r="AF14" s="18">
        <v>5.8681111188015569E-2</v>
      </c>
      <c r="AG14" s="18">
        <v>8.8552788125758092E-2</v>
      </c>
      <c r="AH14" s="18">
        <v>6.6362972343556939E-2</v>
      </c>
      <c r="AI14" s="18">
        <v>0.13612715735093889</v>
      </c>
      <c r="AJ14" s="18">
        <v>5.490666173927624E-2</v>
      </c>
      <c r="AK14" s="18">
        <v>9.306345343626346E-2</v>
      </c>
      <c r="AL14" s="18">
        <v>6.1109720604566063E-2</v>
      </c>
      <c r="AM14" s="18">
        <v>5.6057994440654769E-2</v>
      </c>
      <c r="AO14" s="18">
        <v>6.4172651409595119E-2</v>
      </c>
      <c r="AP14" s="18">
        <v>8.7508807847805056E-2</v>
      </c>
      <c r="AQ14" s="18">
        <v>6.9490390232485044E-2</v>
      </c>
      <c r="AR14" s="18">
        <v>0.14699153428482961</v>
      </c>
      <c r="AS14" s="18">
        <v>5.0395847775371851E-2</v>
      </c>
      <c r="AT14" s="18">
        <v>0.1079005975794113</v>
      </c>
      <c r="AU14" s="18">
        <v>3.1416564571532843E-2</v>
      </c>
      <c r="AV14" s="18">
        <v>5.3754118598578551E-2</v>
      </c>
      <c r="AW14" s="18">
        <v>5.0667348773899459E-2</v>
      </c>
    </row>
    <row r="15" spans="2:51" ht="19" customHeight="1" x14ac:dyDescent="0.35">
      <c r="B15" s="21" t="s">
        <v>170</v>
      </c>
      <c r="C15" s="18">
        <v>7.2531152235627144E-2</v>
      </c>
      <c r="D15" s="18">
        <v>0.1425866246047815</v>
      </c>
      <c r="E15" s="18">
        <v>0.1140208450114948</v>
      </c>
      <c r="F15" s="18">
        <v>0.1065197760385425</v>
      </c>
      <c r="G15" s="18">
        <v>6.5241459132262189E-2</v>
      </c>
      <c r="H15" s="18">
        <v>3.8727652147133279E-2</v>
      </c>
      <c r="I15" s="18">
        <v>1.535764809728082E-2</v>
      </c>
      <c r="K15" s="18">
        <v>6.0319390388440641E-2</v>
      </c>
      <c r="L15" s="18">
        <v>8.4379894274587725E-2</v>
      </c>
      <c r="N15" s="18">
        <v>6.4828160306647967E-2</v>
      </c>
      <c r="O15" s="18">
        <v>7.1667136988617777E-2</v>
      </c>
      <c r="P15" s="18">
        <v>4.0854754367360011E-2</v>
      </c>
      <c r="Q15" s="18">
        <v>9.5908235138610243E-2</v>
      </c>
      <c r="R15" s="18">
        <v>8.2386431063430035E-2</v>
      </c>
      <c r="S15" s="18">
        <v>0.1175558584916529</v>
      </c>
      <c r="T15" s="18">
        <v>1.2232624131956041E-2</v>
      </c>
      <c r="V15" s="18">
        <v>4.5171430263907707E-2</v>
      </c>
      <c r="W15" s="18">
        <v>9.3576366892703627E-2</v>
      </c>
      <c r="X15" s="18">
        <v>3.3278976168002107E-2</v>
      </c>
      <c r="Y15" s="18">
        <v>0.113633959279583</v>
      </c>
      <c r="Z15" s="18">
        <v>0</v>
      </c>
      <c r="AA15" s="18">
        <v>8.7238327293910733E-2</v>
      </c>
      <c r="AB15" s="18">
        <v>9.5880107141975868E-2</v>
      </c>
      <c r="AC15" s="18">
        <v>6.0968934328717729E-2</v>
      </c>
      <c r="AD15" s="18">
        <v>5.7576119737322552E-2</v>
      </c>
      <c r="AF15" s="18">
        <v>4.9268924043087532E-2</v>
      </c>
      <c r="AG15" s="18">
        <v>9.1233697052132939E-2</v>
      </c>
      <c r="AH15" s="18">
        <v>1.4651130412224669E-2</v>
      </c>
      <c r="AI15" s="18">
        <v>8.3903624858538042E-2</v>
      </c>
      <c r="AJ15" s="18">
        <v>6.9155782189633835E-2</v>
      </c>
      <c r="AK15" s="18">
        <v>0.12504283541595371</v>
      </c>
      <c r="AL15" s="18">
        <v>6.7213685273162557E-2</v>
      </c>
      <c r="AM15" s="18">
        <v>7.3862138848644759E-2</v>
      </c>
      <c r="AO15" s="18">
        <v>7.0003176406903012E-2</v>
      </c>
      <c r="AP15" s="18">
        <v>0.1004740554144167</v>
      </c>
      <c r="AQ15" s="18">
        <v>3.5950247618205228E-2</v>
      </c>
      <c r="AR15" s="18">
        <v>0.1126006086882418</v>
      </c>
      <c r="AS15" s="18">
        <v>5.1308979971367491E-2</v>
      </c>
      <c r="AT15" s="18">
        <v>0.13414935070514661</v>
      </c>
      <c r="AU15" s="18">
        <v>1.332241078151635E-2</v>
      </c>
      <c r="AV15" s="18">
        <v>7.5474392995785608E-2</v>
      </c>
      <c r="AW15" s="18">
        <v>3.8310231653473817E-2</v>
      </c>
    </row>
    <row r="16" spans="2:51" ht="19" customHeight="1" x14ac:dyDescent="0.35">
      <c r="B16" s="21" t="s">
        <v>171</v>
      </c>
      <c r="C16" s="18">
        <v>4.8493236405643167E-2</v>
      </c>
      <c r="D16" s="18">
        <v>4.6440726008505913E-2</v>
      </c>
      <c r="E16" s="18">
        <v>7.3831554490832715E-2</v>
      </c>
      <c r="F16" s="18">
        <v>2.832488421536334E-2</v>
      </c>
      <c r="G16" s="18">
        <v>4.5049210993638837E-2</v>
      </c>
      <c r="H16" s="18">
        <v>4.7050696404330378E-2</v>
      </c>
      <c r="I16" s="18">
        <v>4.8949761355601237E-2</v>
      </c>
      <c r="K16" s="18">
        <v>5.7414382880189942E-2</v>
      </c>
      <c r="L16" s="18">
        <v>4.0374802985020677E-2</v>
      </c>
      <c r="N16" s="18">
        <v>4.8007035103434903E-2</v>
      </c>
      <c r="O16" s="18">
        <v>4.6918309015386392E-2</v>
      </c>
      <c r="P16" s="18">
        <v>6.8180885923221107E-2</v>
      </c>
      <c r="Q16" s="18">
        <v>3.9239183354125039E-2</v>
      </c>
      <c r="R16" s="18">
        <v>6.2429222816558723E-2</v>
      </c>
      <c r="S16" s="18">
        <v>4.7550782673089778E-2</v>
      </c>
      <c r="T16" s="18">
        <v>2.5955482379269201E-2</v>
      </c>
      <c r="V16" s="18">
        <v>4.9718598653177903E-2</v>
      </c>
      <c r="W16" s="18">
        <v>5.0995604614424588E-2</v>
      </c>
      <c r="X16" s="18">
        <v>6.905617480064509E-2</v>
      </c>
      <c r="Y16" s="18">
        <v>2.9946564787321699E-2</v>
      </c>
      <c r="Z16" s="18">
        <v>0</v>
      </c>
      <c r="AA16" s="18">
        <v>7.2852053750859458E-2</v>
      </c>
      <c r="AB16" s="18">
        <v>5.1271573364800031E-2</v>
      </c>
      <c r="AC16" s="18">
        <v>0</v>
      </c>
      <c r="AD16" s="18">
        <v>4.0417936526378491E-2</v>
      </c>
      <c r="AF16" s="18">
        <v>4.9092870125046609E-2</v>
      </c>
      <c r="AG16" s="18">
        <v>5.249438025424151E-2</v>
      </c>
      <c r="AH16" s="18">
        <v>7.949365546385366E-2</v>
      </c>
      <c r="AI16" s="18">
        <v>4.2525690529406253E-2</v>
      </c>
      <c r="AJ16" s="18">
        <v>4.6857037090703338E-2</v>
      </c>
      <c r="AK16" s="18">
        <v>5.3208450630181293E-2</v>
      </c>
      <c r="AL16" s="18">
        <v>2.1221440895686641E-2</v>
      </c>
      <c r="AM16" s="18">
        <v>3.7464816301795267E-2</v>
      </c>
      <c r="AO16" s="18">
        <v>3.8213840793924023E-2</v>
      </c>
      <c r="AP16" s="18">
        <v>4.3680517742613272E-2</v>
      </c>
      <c r="AQ16" s="18">
        <v>7.2067346523931763E-2</v>
      </c>
      <c r="AR16" s="18">
        <v>6.2920452518394288E-2</v>
      </c>
      <c r="AS16" s="18">
        <v>5.6072039284493863E-2</v>
      </c>
      <c r="AT16" s="18">
        <v>3.6109621896341697E-2</v>
      </c>
      <c r="AU16" s="18">
        <v>2.1379212364210819E-2</v>
      </c>
      <c r="AV16" s="18">
        <v>4.9957727086597979E-2</v>
      </c>
      <c r="AW16" s="18">
        <v>5.3969552552400768E-2</v>
      </c>
    </row>
    <row r="17" spans="2:49" ht="19" customHeight="1" x14ac:dyDescent="0.35">
      <c r="B17" s="21" t="s">
        <v>172</v>
      </c>
      <c r="C17" s="18">
        <v>4.4856588149265082E-2</v>
      </c>
      <c r="D17" s="18">
        <v>3.7873146362536227E-2</v>
      </c>
      <c r="E17" s="18">
        <v>6.2824962923170163E-2</v>
      </c>
      <c r="F17" s="18">
        <v>6.7783738374439295E-2</v>
      </c>
      <c r="G17" s="18">
        <v>3.4283260086408161E-2</v>
      </c>
      <c r="H17" s="18">
        <v>3.2349587962799187E-2</v>
      </c>
      <c r="I17" s="18">
        <v>3.4155448057067321E-2</v>
      </c>
      <c r="K17" s="18">
        <v>5.7606067022261093E-2</v>
      </c>
      <c r="L17" s="18">
        <v>3.312480343933507E-2</v>
      </c>
      <c r="N17" s="18">
        <v>3.1341317216386368E-2</v>
      </c>
      <c r="O17" s="18">
        <v>5.1301179462783252E-2</v>
      </c>
      <c r="P17" s="18">
        <v>2.645458148718012E-2</v>
      </c>
      <c r="Q17" s="18">
        <v>4.9927569599841133E-2</v>
      </c>
      <c r="R17" s="18">
        <v>5.7394912546940159E-2</v>
      </c>
      <c r="S17" s="18">
        <v>0.13866209592418469</v>
      </c>
      <c r="T17" s="18">
        <v>3.6547037431119728E-2</v>
      </c>
      <c r="V17" s="18">
        <v>4.4379545391429659E-2</v>
      </c>
      <c r="W17" s="18">
        <v>3.4686665989880287E-2</v>
      </c>
      <c r="X17" s="18">
        <v>5.4944872873474347E-2</v>
      </c>
      <c r="Y17" s="18">
        <v>8.943270068715542E-2</v>
      </c>
      <c r="Z17" s="18">
        <v>7.9822584379280734E-2</v>
      </c>
      <c r="AA17" s="18">
        <v>4.5817079428991769E-2</v>
      </c>
      <c r="AB17" s="18">
        <v>3.8480853370381707E-2</v>
      </c>
      <c r="AC17" s="18">
        <v>2.450413196387094E-2</v>
      </c>
      <c r="AD17" s="18">
        <v>9.7061400426191866E-2</v>
      </c>
      <c r="AF17" s="18">
        <v>4.1459216718323408E-2</v>
      </c>
      <c r="AG17" s="18">
        <v>4.485158806668179E-2</v>
      </c>
      <c r="AH17" s="18">
        <v>6.5360439434299714E-2</v>
      </c>
      <c r="AI17" s="18">
        <v>3.165223324130019E-2</v>
      </c>
      <c r="AJ17" s="18">
        <v>5.8980880667872861E-2</v>
      </c>
      <c r="AK17" s="18">
        <v>0</v>
      </c>
      <c r="AL17" s="18">
        <v>8.2011407221695004E-2</v>
      </c>
      <c r="AM17" s="18">
        <v>3.7018149321988207E-2</v>
      </c>
      <c r="AO17" s="18">
        <v>4.519726668613569E-2</v>
      </c>
      <c r="AP17" s="18">
        <v>4.2450165729509069E-2</v>
      </c>
      <c r="AQ17" s="18">
        <v>5.8670208661452873E-2</v>
      </c>
      <c r="AR17" s="18">
        <v>5.2403159013740083E-2</v>
      </c>
      <c r="AS17" s="18">
        <v>4.661497549315545E-2</v>
      </c>
      <c r="AT17" s="18">
        <v>0</v>
      </c>
      <c r="AU17" s="18">
        <v>2.9119221761567188E-2</v>
      </c>
      <c r="AV17" s="18">
        <v>1.9403972683877731E-2</v>
      </c>
      <c r="AW17" s="18">
        <v>0.1065940487543876</v>
      </c>
    </row>
    <row r="18" spans="2:49" ht="19" customHeight="1" x14ac:dyDescent="0.35">
      <c r="B18" s="21" t="s">
        <v>173</v>
      </c>
      <c r="C18" s="18">
        <v>3.95281919458483E-2</v>
      </c>
      <c r="D18" s="18">
        <v>4.2197528188248762E-2</v>
      </c>
      <c r="E18" s="18">
        <v>3.008555509300942E-2</v>
      </c>
      <c r="F18" s="18">
        <v>5.0209449779558393E-2</v>
      </c>
      <c r="G18" s="18">
        <v>2.2254013786609111E-2</v>
      </c>
      <c r="H18" s="18">
        <v>6.1081036264178247E-2</v>
      </c>
      <c r="I18" s="18">
        <v>3.4027120211085012E-2</v>
      </c>
      <c r="K18" s="18">
        <v>4.5051722117848088E-2</v>
      </c>
      <c r="L18" s="18">
        <v>3.4551999892703737E-2</v>
      </c>
      <c r="N18" s="18">
        <v>4.2818857851777858E-2</v>
      </c>
      <c r="O18" s="18">
        <v>3.9186885906892871E-2</v>
      </c>
      <c r="P18" s="18">
        <v>3.9372277279171829E-2</v>
      </c>
      <c r="Q18" s="18">
        <v>4.3524968824930337E-2</v>
      </c>
      <c r="R18" s="18">
        <v>3.4437755155026201E-2</v>
      </c>
      <c r="S18" s="18">
        <v>4.9193688468888622E-2</v>
      </c>
      <c r="T18" s="18">
        <v>0</v>
      </c>
      <c r="V18" s="18">
        <v>6.5060311529189188E-2</v>
      </c>
      <c r="W18" s="18">
        <v>2.7726389050810339E-2</v>
      </c>
      <c r="X18" s="18">
        <v>8.3846512076897056E-3</v>
      </c>
      <c r="Y18" s="18">
        <v>0</v>
      </c>
      <c r="Z18" s="18">
        <v>6.6547786806727252E-2</v>
      </c>
      <c r="AA18" s="18">
        <v>0</v>
      </c>
      <c r="AB18" s="18">
        <v>3.1625469501518913E-2</v>
      </c>
      <c r="AC18" s="18">
        <v>1.6370856985024222E-2</v>
      </c>
      <c r="AD18" s="18">
        <v>7.702167017112152E-2</v>
      </c>
      <c r="AF18" s="18">
        <v>6.3224003738333007E-2</v>
      </c>
      <c r="AG18" s="18">
        <v>2.6206733292284349E-2</v>
      </c>
      <c r="AH18" s="18">
        <v>7.7974319447828193E-3</v>
      </c>
      <c r="AI18" s="18">
        <v>0</v>
      </c>
      <c r="AJ18" s="18">
        <v>9.6759252468819057E-2</v>
      </c>
      <c r="AK18" s="18">
        <v>3.6627201063939047E-2</v>
      </c>
      <c r="AL18" s="18">
        <v>0</v>
      </c>
      <c r="AM18" s="18">
        <v>2.7793647431211051E-2</v>
      </c>
      <c r="AO18" s="18">
        <v>4.1208872835893667E-2</v>
      </c>
      <c r="AP18" s="18">
        <v>2.0497888004819179E-2</v>
      </c>
      <c r="AQ18" s="18">
        <v>1.500456938031826E-2</v>
      </c>
      <c r="AR18" s="18">
        <v>1.9805822955098269E-2</v>
      </c>
      <c r="AS18" s="18">
        <v>8.6163386050580326E-2</v>
      </c>
      <c r="AT18" s="18">
        <v>0</v>
      </c>
      <c r="AU18" s="18">
        <v>2.580942524316706E-2</v>
      </c>
      <c r="AV18" s="18">
        <v>6.6570004092510156E-3</v>
      </c>
      <c r="AW18" s="18">
        <v>9.9894928012439835E-2</v>
      </c>
    </row>
    <row r="19" spans="2:49" ht="19" customHeight="1" x14ac:dyDescent="0.35">
      <c r="B19" s="21" t="s">
        <v>174</v>
      </c>
      <c r="C19" s="18">
        <v>3.4611646676778969E-2</v>
      </c>
      <c r="D19" s="18">
        <v>5.8342558759041693E-2</v>
      </c>
      <c r="E19" s="18">
        <v>6.5958661777747646E-2</v>
      </c>
      <c r="F19" s="18">
        <v>5.0621820130008058E-2</v>
      </c>
      <c r="G19" s="18">
        <v>1.5862320478511532E-2</v>
      </c>
      <c r="H19" s="18">
        <v>2.8209693706714441E-2</v>
      </c>
      <c r="I19" s="18">
        <v>6.8525921573616283E-3</v>
      </c>
      <c r="K19" s="18">
        <v>2.6393608891832909E-2</v>
      </c>
      <c r="L19" s="18">
        <v>4.1769939771013287E-2</v>
      </c>
      <c r="N19" s="18">
        <v>5.0883802765336508E-2</v>
      </c>
      <c r="O19" s="18">
        <v>2.953303541303098E-2</v>
      </c>
      <c r="P19" s="18">
        <v>2.587291273759014E-2</v>
      </c>
      <c r="Q19" s="18">
        <v>1.792746444664901E-2</v>
      </c>
      <c r="R19" s="18">
        <v>4.1792323317824398E-2</v>
      </c>
      <c r="S19" s="18">
        <v>0.15505278101769429</v>
      </c>
      <c r="T19" s="18">
        <v>0</v>
      </c>
      <c r="V19" s="18">
        <v>2.844899835222231E-2</v>
      </c>
      <c r="W19" s="18">
        <v>3.9930066825195787E-2</v>
      </c>
      <c r="X19" s="18">
        <v>0</v>
      </c>
      <c r="Y19" s="18">
        <v>3.7425877499209802E-2</v>
      </c>
      <c r="Z19" s="18">
        <v>3.2646266452898261E-2</v>
      </c>
      <c r="AA19" s="18">
        <v>0</v>
      </c>
      <c r="AB19" s="18">
        <v>4.4384280289712232E-2</v>
      </c>
      <c r="AC19" s="18">
        <v>2.7314561609270229E-2</v>
      </c>
      <c r="AD19" s="18">
        <v>5.9279884162909822E-2</v>
      </c>
      <c r="AF19" s="18">
        <v>3.3845346591075832E-2</v>
      </c>
      <c r="AG19" s="18">
        <v>3.6682261308398752E-2</v>
      </c>
      <c r="AH19" s="18">
        <v>6.7385563586987536E-3</v>
      </c>
      <c r="AI19" s="18">
        <v>4.8173775111980843E-2</v>
      </c>
      <c r="AJ19" s="18">
        <v>3.6390583880711633E-2</v>
      </c>
      <c r="AK19" s="18">
        <v>0</v>
      </c>
      <c r="AL19" s="18">
        <v>0</v>
      </c>
      <c r="AM19" s="18">
        <v>4.2463918549868328E-2</v>
      </c>
      <c r="AO19" s="18">
        <v>4.0078877673497007E-2</v>
      </c>
      <c r="AP19" s="18">
        <v>4.8721375032773503E-2</v>
      </c>
      <c r="AQ19" s="18">
        <v>7.5056450368590098E-3</v>
      </c>
      <c r="AR19" s="18">
        <v>3.7960974440901733E-2</v>
      </c>
      <c r="AS19" s="18">
        <v>2.8732084400980851E-2</v>
      </c>
      <c r="AT19" s="18">
        <v>2.8199373934066681E-2</v>
      </c>
      <c r="AU19" s="18">
        <v>4.0630939898140213E-2</v>
      </c>
      <c r="AV19" s="18">
        <v>1.2809040942634881E-2</v>
      </c>
      <c r="AW19" s="18">
        <v>1.9866843965327619E-2</v>
      </c>
    </row>
    <row r="20" spans="2:49" ht="19" customHeight="1" x14ac:dyDescent="0.35">
      <c r="B20" s="21" t="s">
        <v>175</v>
      </c>
      <c r="C20" s="18">
        <v>2.40245563675449E-2</v>
      </c>
      <c r="D20" s="18">
        <v>2.2955774541428161E-2</v>
      </c>
      <c r="E20" s="18">
        <v>4.2295589230557873E-2</v>
      </c>
      <c r="F20" s="18">
        <v>2.612528555533725E-2</v>
      </c>
      <c r="G20" s="18">
        <v>1.0471033295129901E-2</v>
      </c>
      <c r="H20" s="18">
        <v>2.9609015143845629E-2</v>
      </c>
      <c r="I20" s="18">
        <v>1.498923879687568E-2</v>
      </c>
      <c r="K20" s="18">
        <v>2.9908648860569761E-2</v>
      </c>
      <c r="L20" s="18">
        <v>1.862774482351056E-2</v>
      </c>
      <c r="N20" s="18">
        <v>1.7019115670919498E-2</v>
      </c>
      <c r="O20" s="18">
        <v>2.7765154563747022E-2</v>
      </c>
      <c r="P20" s="18">
        <v>3.0375340652740768E-2</v>
      </c>
      <c r="Q20" s="18">
        <v>2.5022533975527769E-2</v>
      </c>
      <c r="R20" s="18">
        <v>2.823926021205168E-2</v>
      </c>
      <c r="S20" s="18">
        <v>0</v>
      </c>
      <c r="T20" s="18">
        <v>2.6992677817897499E-2</v>
      </c>
      <c r="V20" s="18">
        <v>1.425174003082543E-2</v>
      </c>
      <c r="W20" s="18">
        <v>2.6081190567548571E-2</v>
      </c>
      <c r="X20" s="18">
        <v>3.5111723353535837E-2</v>
      </c>
      <c r="Y20" s="18">
        <v>6.9006116982027271E-2</v>
      </c>
      <c r="Z20" s="18">
        <v>0</v>
      </c>
      <c r="AA20" s="18">
        <v>2.0427095576555681E-2</v>
      </c>
      <c r="AB20" s="18">
        <v>3.3619183698457261E-2</v>
      </c>
      <c r="AC20" s="18">
        <v>1.643133645003236E-2</v>
      </c>
      <c r="AD20" s="18">
        <v>0</v>
      </c>
      <c r="AF20" s="18">
        <v>2.449277604110359E-2</v>
      </c>
      <c r="AG20" s="18">
        <v>2.048169009693036E-2</v>
      </c>
      <c r="AH20" s="18">
        <v>3.3009594617293338E-2</v>
      </c>
      <c r="AI20" s="18">
        <v>4.3677462296625301E-2</v>
      </c>
      <c r="AJ20" s="18">
        <v>1.680862537307308E-2</v>
      </c>
      <c r="AK20" s="18">
        <v>3.9627745269923027E-2</v>
      </c>
      <c r="AL20" s="18">
        <v>4.9897902714324607E-2</v>
      </c>
      <c r="AM20" s="18">
        <v>2.1349319175167511E-2</v>
      </c>
      <c r="AO20" s="18">
        <v>2.5943211774287069E-2</v>
      </c>
      <c r="AP20" s="18">
        <v>3.049806682793052E-2</v>
      </c>
      <c r="AQ20" s="18">
        <v>1.8815172847456312E-2</v>
      </c>
      <c r="AR20" s="18">
        <v>3.4369614992481347E-2</v>
      </c>
      <c r="AS20" s="18">
        <v>1.1224239810538829E-2</v>
      </c>
      <c r="AT20" s="18">
        <v>0</v>
      </c>
      <c r="AU20" s="18">
        <v>1.4649553902005971E-2</v>
      </c>
      <c r="AV20" s="18">
        <v>3.1326520320517942E-2</v>
      </c>
      <c r="AW20" s="18">
        <v>4.0282403364832978E-2</v>
      </c>
    </row>
    <row r="21" spans="2:49" ht="19" customHeight="1" x14ac:dyDescent="0.35">
      <c r="B21" s="21" t="s">
        <v>176</v>
      </c>
      <c r="C21" s="18">
        <v>6.3381729705418877E-3</v>
      </c>
      <c r="D21" s="18">
        <v>5.1574421707059016E-3</v>
      </c>
      <c r="E21" s="18">
        <v>8.1871174544030419E-3</v>
      </c>
      <c r="F21" s="18">
        <v>6.8766873581676971E-3</v>
      </c>
      <c r="G21" s="18">
        <v>3.1460520050378411E-3</v>
      </c>
      <c r="H21" s="18">
        <v>7.2847993956650647E-3</v>
      </c>
      <c r="I21" s="18">
        <v>6.5873301158796633E-3</v>
      </c>
      <c r="K21" s="18">
        <v>7.5530440949637791E-3</v>
      </c>
      <c r="L21" s="18">
        <v>5.2312076545933993E-3</v>
      </c>
      <c r="N21" s="18">
        <v>4.419218772421179E-3</v>
      </c>
      <c r="O21" s="18">
        <v>1.16505794650475E-2</v>
      </c>
      <c r="P21" s="18">
        <v>0</v>
      </c>
      <c r="Q21" s="18">
        <v>0</v>
      </c>
      <c r="R21" s="18">
        <v>1.6605765494627969E-2</v>
      </c>
      <c r="S21" s="18">
        <v>3.9490176197399272E-2</v>
      </c>
      <c r="T21" s="18">
        <v>0</v>
      </c>
      <c r="V21" s="18">
        <v>7.8773144346646236E-3</v>
      </c>
      <c r="W21" s="18">
        <v>8.7536691449809131E-3</v>
      </c>
      <c r="X21" s="18">
        <v>9.662156823957449E-3</v>
      </c>
      <c r="Y21" s="18">
        <v>1.193391125764799E-2</v>
      </c>
      <c r="Z21" s="18">
        <v>0</v>
      </c>
      <c r="AA21" s="18">
        <v>0</v>
      </c>
      <c r="AB21" s="18">
        <v>2.5691225472782701E-3</v>
      </c>
      <c r="AC21" s="18">
        <v>0</v>
      </c>
      <c r="AD21" s="18">
        <v>0</v>
      </c>
      <c r="AF21" s="18">
        <v>1.082443725244186E-2</v>
      </c>
      <c r="AG21" s="18">
        <v>6.3258426627149367E-3</v>
      </c>
      <c r="AH21" s="18">
        <v>1.5438772223165311E-2</v>
      </c>
      <c r="AI21" s="18">
        <v>8.2585046786529011E-3</v>
      </c>
      <c r="AJ21" s="18">
        <v>7.1727362043579141E-3</v>
      </c>
      <c r="AK21" s="18">
        <v>0</v>
      </c>
      <c r="AL21" s="18">
        <v>0</v>
      </c>
      <c r="AM21" s="18">
        <v>0</v>
      </c>
      <c r="AO21" s="18">
        <v>1.469050280856259E-2</v>
      </c>
      <c r="AP21" s="18">
        <v>6.8278730425705078E-3</v>
      </c>
      <c r="AQ21" s="18">
        <v>8.2985766982461486E-3</v>
      </c>
      <c r="AR21" s="18">
        <v>4.9386462471689464E-3</v>
      </c>
      <c r="AS21" s="18">
        <v>2.4813234578007562E-3</v>
      </c>
      <c r="AT21" s="18">
        <v>0</v>
      </c>
      <c r="AU21" s="18">
        <v>0</v>
      </c>
      <c r="AV21" s="18">
        <v>8.6033863553014404E-3</v>
      </c>
      <c r="AW21" s="18">
        <v>0</v>
      </c>
    </row>
    <row r="22" spans="2:49" ht="19" customHeight="1" x14ac:dyDescent="0.35">
      <c r="B22" s="21" t="s">
        <v>177</v>
      </c>
      <c r="C22" s="18">
        <v>5.828274565529144E-3</v>
      </c>
      <c r="D22" s="18">
        <v>1.2723206526451749E-2</v>
      </c>
      <c r="E22" s="18">
        <v>2.080899298241257E-2</v>
      </c>
      <c r="F22" s="18">
        <v>1.877433573925745E-3</v>
      </c>
      <c r="G22" s="18">
        <v>0</v>
      </c>
      <c r="H22" s="18">
        <v>0</v>
      </c>
      <c r="I22" s="18">
        <v>2.6493856902468482E-3</v>
      </c>
      <c r="K22" s="18">
        <v>6.3208408929412039E-3</v>
      </c>
      <c r="L22" s="18">
        <v>5.39671770463389E-3</v>
      </c>
      <c r="N22" s="18">
        <v>8.0576949703384908E-3</v>
      </c>
      <c r="O22" s="18">
        <v>3.5466145693891409E-3</v>
      </c>
      <c r="P22" s="18">
        <v>0</v>
      </c>
      <c r="Q22" s="18">
        <v>1.461806135263536E-3</v>
      </c>
      <c r="R22" s="18">
        <v>1.9664332138844661E-2</v>
      </c>
      <c r="S22" s="18">
        <v>2.0922192931231161E-2</v>
      </c>
      <c r="T22" s="18">
        <v>0</v>
      </c>
      <c r="V22" s="18">
        <v>9.0072618536034873E-3</v>
      </c>
      <c r="W22" s="18">
        <v>4.7813459136136676E-3</v>
      </c>
      <c r="X22" s="18">
        <v>8.4949858805894694E-3</v>
      </c>
      <c r="Y22" s="18">
        <v>9.7183196203062799E-3</v>
      </c>
      <c r="Z22" s="18">
        <v>2.2958254913893118E-2</v>
      </c>
      <c r="AA22" s="18">
        <v>0</v>
      </c>
      <c r="AB22" s="18">
        <v>2.5950484697536001E-3</v>
      </c>
      <c r="AC22" s="18">
        <v>0</v>
      </c>
      <c r="AD22" s="18">
        <v>0</v>
      </c>
      <c r="AF22" s="18">
        <v>7.8518197873032759E-3</v>
      </c>
      <c r="AG22" s="18">
        <v>5.6170652889433476E-3</v>
      </c>
      <c r="AH22" s="18">
        <v>3.1631013543418893E-2</v>
      </c>
      <c r="AI22" s="18">
        <v>1.2072796971212701E-2</v>
      </c>
      <c r="AJ22" s="18">
        <v>0</v>
      </c>
      <c r="AK22" s="18">
        <v>0</v>
      </c>
      <c r="AL22" s="18">
        <v>0</v>
      </c>
      <c r="AM22" s="18">
        <v>0</v>
      </c>
      <c r="AO22" s="18">
        <v>1.432133081871249E-2</v>
      </c>
      <c r="AP22" s="18">
        <v>9.9775043176431755E-3</v>
      </c>
      <c r="AQ22" s="18">
        <v>1.404181585036824E-2</v>
      </c>
      <c r="AR22" s="18">
        <v>0</v>
      </c>
      <c r="AS22" s="18">
        <v>0</v>
      </c>
      <c r="AT22" s="18">
        <v>0</v>
      </c>
      <c r="AU22" s="18">
        <v>0</v>
      </c>
      <c r="AV22" s="18">
        <v>0</v>
      </c>
      <c r="AW22" s="18">
        <v>0</v>
      </c>
    </row>
    <row r="23" spans="2:49" ht="19" customHeight="1" x14ac:dyDescent="0.35">
      <c r="B23" s="21" t="s">
        <v>178</v>
      </c>
      <c r="C23" s="18">
        <v>5.1844297985677969E-3</v>
      </c>
      <c r="D23" s="18">
        <v>3.8533721473671418E-3</v>
      </c>
      <c r="E23" s="18">
        <v>1.151209632619889E-2</v>
      </c>
      <c r="F23" s="18">
        <v>1.344950507549998E-2</v>
      </c>
      <c r="G23" s="18">
        <v>0</v>
      </c>
      <c r="H23" s="18">
        <v>0</v>
      </c>
      <c r="I23" s="18">
        <v>2.254084650991155E-3</v>
      </c>
      <c r="K23" s="18">
        <v>6.5509665117324768E-3</v>
      </c>
      <c r="L23" s="18">
        <v>3.928967744490152E-3</v>
      </c>
      <c r="N23" s="18">
        <v>3.5537448873840462E-3</v>
      </c>
      <c r="O23" s="18">
        <v>5.000567353762528E-3</v>
      </c>
      <c r="P23" s="18">
        <v>3.8976296421723588E-3</v>
      </c>
      <c r="Q23" s="18">
        <v>2.4796036075722932E-3</v>
      </c>
      <c r="R23" s="18">
        <v>8.489822060251416E-3</v>
      </c>
      <c r="S23" s="18">
        <v>6.4628004820801152E-2</v>
      </c>
      <c r="T23" s="18">
        <v>0</v>
      </c>
      <c r="V23" s="18">
        <v>9.6503158338001552E-3</v>
      </c>
      <c r="W23" s="18">
        <v>2.0809584971100878E-3</v>
      </c>
      <c r="X23" s="18">
        <v>8.4949858805894694E-3</v>
      </c>
      <c r="Y23" s="18">
        <v>2.5919830690938148E-2</v>
      </c>
      <c r="Z23" s="18">
        <v>0</v>
      </c>
      <c r="AA23" s="18">
        <v>0</v>
      </c>
      <c r="AB23" s="18">
        <v>1.93888504484144E-3</v>
      </c>
      <c r="AC23" s="18">
        <v>0</v>
      </c>
      <c r="AD23" s="18">
        <v>0</v>
      </c>
      <c r="AF23" s="18">
        <v>1.6252419892494461E-2</v>
      </c>
      <c r="AG23" s="18">
        <v>1.8593065748240469E-3</v>
      </c>
      <c r="AH23" s="18">
        <v>1.4353344126825049E-2</v>
      </c>
      <c r="AI23" s="18">
        <v>7.8052568546780974E-3</v>
      </c>
      <c r="AJ23" s="18">
        <v>0</v>
      </c>
      <c r="AK23" s="18">
        <v>0</v>
      </c>
      <c r="AL23" s="18">
        <v>0</v>
      </c>
      <c r="AM23" s="18">
        <v>2.0060993890340371E-3</v>
      </c>
      <c r="AO23" s="18">
        <v>1.474939281332931E-2</v>
      </c>
      <c r="AP23" s="18">
        <v>3.0170279426210982E-3</v>
      </c>
      <c r="AQ23" s="18">
        <v>1.509933297836547E-2</v>
      </c>
      <c r="AR23" s="18">
        <v>4.6676007308181847E-3</v>
      </c>
      <c r="AS23" s="18">
        <v>2.7751814699898611E-3</v>
      </c>
      <c r="AT23" s="18">
        <v>0</v>
      </c>
      <c r="AU23" s="18">
        <v>0</v>
      </c>
      <c r="AV23" s="18">
        <v>0</v>
      </c>
      <c r="AW23" s="18">
        <v>0</v>
      </c>
    </row>
    <row r="24" spans="2:49" ht="19" customHeight="1" x14ac:dyDescent="0.35">
      <c r="B24" s="21" t="s">
        <v>140</v>
      </c>
      <c r="C24" s="18">
        <v>0.16782922201442901</v>
      </c>
      <c r="D24" s="18">
        <v>0.21456503192975951</v>
      </c>
      <c r="E24" s="18">
        <v>0.13615113278776711</v>
      </c>
      <c r="F24" s="18">
        <v>0.1992282113060814</v>
      </c>
      <c r="G24" s="18">
        <v>0.15451892131351669</v>
      </c>
      <c r="H24" s="18">
        <v>0.17152363445298779</v>
      </c>
      <c r="I24" s="18">
        <v>0.1533877696715199</v>
      </c>
      <c r="K24" s="18">
        <v>7.3473176658023581E-2</v>
      </c>
      <c r="L24" s="18">
        <v>0.25730086920444323</v>
      </c>
      <c r="N24" s="18">
        <v>0.2309171032083677</v>
      </c>
      <c r="O24" s="18">
        <v>0.16989981076776511</v>
      </c>
      <c r="P24" s="18">
        <v>0.124435703259758</v>
      </c>
      <c r="Q24" s="18">
        <v>0.12134364219986531</v>
      </c>
      <c r="R24" s="18">
        <v>9.2574935868665345E-2</v>
      </c>
      <c r="S24" s="18">
        <v>0.1038400622115713</v>
      </c>
      <c r="T24" s="18">
        <v>0.39504428200982211</v>
      </c>
      <c r="V24" s="18">
        <v>8.6757621108800337E-2</v>
      </c>
      <c r="W24" s="18">
        <v>0.1482232986054029</v>
      </c>
      <c r="X24" s="18">
        <v>0.1186312795909185</v>
      </c>
      <c r="Y24" s="18">
        <v>0.20486947816361731</v>
      </c>
      <c r="Z24" s="18">
        <v>0.15130791662052381</v>
      </c>
      <c r="AA24" s="18">
        <v>0.14858755364036511</v>
      </c>
      <c r="AB24" s="18">
        <v>0.28517383042667582</v>
      </c>
      <c r="AC24" s="18">
        <v>0.40009506176911103</v>
      </c>
      <c r="AD24" s="18">
        <v>0.17243383969207679</v>
      </c>
      <c r="AF24" s="18">
        <v>9.1597634738157449E-2</v>
      </c>
      <c r="AG24" s="18">
        <v>0.12189650488233091</v>
      </c>
      <c r="AH24" s="18">
        <v>0.1221775579510867</v>
      </c>
      <c r="AI24" s="18">
        <v>0.18627256835994699</v>
      </c>
      <c r="AJ24" s="18">
        <v>0.1206004023703222</v>
      </c>
      <c r="AK24" s="18">
        <v>0.13483591879440759</v>
      </c>
      <c r="AL24" s="18">
        <v>0.49140072308917498</v>
      </c>
      <c r="AM24" s="18">
        <v>0.31639810487563119</v>
      </c>
      <c r="AO24" s="18">
        <v>0.1010554677902944</v>
      </c>
      <c r="AP24" s="18">
        <v>0.1220139410568447</v>
      </c>
      <c r="AQ24" s="18">
        <v>0.1482956997850457</v>
      </c>
      <c r="AR24" s="18">
        <v>0.16907902519979079</v>
      </c>
      <c r="AS24" s="18">
        <v>0.1228580566580536</v>
      </c>
      <c r="AT24" s="18">
        <v>0.13812712590861409</v>
      </c>
      <c r="AU24" s="18">
        <v>0.44791916371489482</v>
      </c>
      <c r="AV24" s="18">
        <v>0.36970585408308088</v>
      </c>
      <c r="AW24" s="18">
        <v>0.18035586128711559</v>
      </c>
    </row>
    <row r="25" spans="2:49" ht="19" customHeight="1" x14ac:dyDescent="0.35">
      <c r="B25" s="21" t="s">
        <v>45</v>
      </c>
      <c r="C25" s="18">
        <v>3.2951705782479877E-2</v>
      </c>
      <c r="D25" s="18">
        <v>1.5802936489178271E-2</v>
      </c>
      <c r="E25" s="18">
        <v>1.0427805676878441E-2</v>
      </c>
      <c r="F25" s="18">
        <v>5.7993756549922851E-2</v>
      </c>
      <c r="G25" s="18">
        <v>3.8387377834252653E-2</v>
      </c>
      <c r="H25" s="18">
        <v>3.41668939845595E-2</v>
      </c>
      <c r="I25" s="18">
        <v>3.4399693049741782E-2</v>
      </c>
      <c r="K25" s="18">
        <v>3.2573538578758658E-2</v>
      </c>
      <c r="L25" s="18">
        <v>3.3481270981779471E-2</v>
      </c>
      <c r="N25" s="18">
        <v>2.5143579800343801E-2</v>
      </c>
      <c r="O25" s="18">
        <v>3.0089563400273411E-2</v>
      </c>
      <c r="P25" s="18">
        <v>2.8472566534215472E-2</v>
      </c>
      <c r="Q25" s="18">
        <v>3.8022124688401528E-2</v>
      </c>
      <c r="R25" s="18">
        <v>3.1689803071772313E-2</v>
      </c>
      <c r="S25" s="18">
        <v>0</v>
      </c>
      <c r="T25" s="18">
        <v>0.1100943416823307</v>
      </c>
      <c r="V25" s="18">
        <v>3.8222440631853927E-2</v>
      </c>
      <c r="W25" s="18">
        <v>2.383951042833438E-2</v>
      </c>
      <c r="X25" s="18">
        <v>1.7308518221243831E-2</v>
      </c>
      <c r="Y25" s="18">
        <v>2.421702992285802E-2</v>
      </c>
      <c r="Z25" s="18">
        <v>2.5644150098827461E-2</v>
      </c>
      <c r="AA25" s="18">
        <v>3.7660011756528597E-2</v>
      </c>
      <c r="AB25" s="18">
        <v>3.5662623879189698E-2</v>
      </c>
      <c r="AC25" s="18">
        <v>0.1065850568614249</v>
      </c>
      <c r="AD25" s="18">
        <v>2.193051578047123E-2</v>
      </c>
      <c r="AF25" s="18">
        <v>3.12570980541272E-2</v>
      </c>
      <c r="AG25" s="18">
        <v>2.5855488315065029E-2</v>
      </c>
      <c r="AH25" s="18">
        <v>6.6824231605935366E-3</v>
      </c>
      <c r="AI25" s="18">
        <v>4.6432256190784171E-2</v>
      </c>
      <c r="AJ25" s="18">
        <v>4.3285344559001557E-2</v>
      </c>
      <c r="AK25" s="18">
        <v>1.82546152716891E-2</v>
      </c>
      <c r="AL25" s="18">
        <v>8.9769952090823307E-2</v>
      </c>
      <c r="AM25" s="18">
        <v>3.8498703637624233E-2</v>
      </c>
      <c r="AO25" s="18">
        <v>3.0356821403286601E-2</v>
      </c>
      <c r="AP25" s="18">
        <v>1.9246298170639199E-2</v>
      </c>
      <c r="AQ25" s="18">
        <v>5.3806259762532484E-3</v>
      </c>
      <c r="AR25" s="18">
        <v>4.4891794406713613E-2</v>
      </c>
      <c r="AS25" s="18">
        <v>4.0450506554093858E-2</v>
      </c>
      <c r="AT25" s="18">
        <v>2.2497820508290679E-2</v>
      </c>
      <c r="AU25" s="18">
        <v>5.7081210461051309E-2</v>
      </c>
      <c r="AV25" s="18">
        <v>5.8195559520665553E-2</v>
      </c>
      <c r="AW25" s="18">
        <v>2.6046231776611709E-2</v>
      </c>
    </row>
    <row r="27" spans="2:49" x14ac:dyDescent="0.35">
      <c r="B27" t="s">
        <v>490</v>
      </c>
    </row>
    <row r="28" spans="2:49" x14ac:dyDescent="0.35">
      <c r="B28" t="s">
        <v>11</v>
      </c>
    </row>
    <row r="30" spans="2:49" x14ac:dyDescent="0.35">
      <c r="B30"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H19"/>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496</v>
      </c>
    </row>
    <row r="6" spans="2:8" ht="74.150000000000006" customHeight="1" x14ac:dyDescent="0.35">
      <c r="C6" s="20" t="s">
        <v>497</v>
      </c>
      <c r="D6" s="20" t="s">
        <v>498</v>
      </c>
      <c r="E6" s="20" t="s">
        <v>499</v>
      </c>
      <c r="F6" s="20" t="s">
        <v>500</v>
      </c>
      <c r="G6" s="20" t="s">
        <v>501</v>
      </c>
      <c r="H6" s="20" t="s">
        <v>502</v>
      </c>
    </row>
    <row r="7" spans="2:8" x14ac:dyDescent="0.35">
      <c r="B7" s="21" t="s">
        <v>148</v>
      </c>
      <c r="C7" s="18">
        <v>0.1095015465700316</v>
      </c>
      <c r="D7" s="18">
        <v>0.1140520952971482</v>
      </c>
      <c r="E7" s="18">
        <v>0.32114571454593621</v>
      </c>
      <c r="F7" s="18">
        <v>9.2089495902398302E-2</v>
      </c>
      <c r="G7" s="18">
        <v>0.16988259095013161</v>
      </c>
      <c r="H7" s="18">
        <v>0.1140046153297929</v>
      </c>
    </row>
    <row r="8" spans="2:8" x14ac:dyDescent="0.35">
      <c r="B8" s="21" t="s">
        <v>149</v>
      </c>
      <c r="C8" s="18">
        <v>0.27720849194029001</v>
      </c>
      <c r="D8" s="18">
        <v>0.29524387606892738</v>
      </c>
      <c r="E8" s="18">
        <v>0.46765898294765601</v>
      </c>
      <c r="F8" s="18">
        <v>0.25883458499523909</v>
      </c>
      <c r="G8" s="18">
        <v>0.37406108982274761</v>
      </c>
      <c r="H8" s="18">
        <v>0.29027514768983809</v>
      </c>
    </row>
    <row r="9" spans="2:8" x14ac:dyDescent="0.35">
      <c r="B9" s="21" t="s">
        <v>150</v>
      </c>
      <c r="C9" s="18">
        <v>0.2247577499128138</v>
      </c>
      <c r="D9" s="18">
        <v>0.26002700500163428</v>
      </c>
      <c r="E9" s="18">
        <v>0.1157575263988042</v>
      </c>
      <c r="F9" s="18">
        <v>0.25558042581681961</v>
      </c>
      <c r="G9" s="18">
        <v>0.19210321653830259</v>
      </c>
      <c r="H9" s="18">
        <v>0.23751431928581729</v>
      </c>
    </row>
    <row r="10" spans="2:8" x14ac:dyDescent="0.35">
      <c r="B10" s="21" t="s">
        <v>151</v>
      </c>
      <c r="C10" s="18">
        <v>0.206081495802245</v>
      </c>
      <c r="D10" s="18">
        <v>0.19093161309271661</v>
      </c>
      <c r="E10" s="18">
        <v>3.3932592291586947E-2</v>
      </c>
      <c r="F10" s="18">
        <v>0.23571231984936711</v>
      </c>
      <c r="G10" s="18">
        <v>0.1442751358835514</v>
      </c>
      <c r="H10" s="18">
        <v>0.1715050942600472</v>
      </c>
    </row>
    <row r="11" spans="2:8" x14ac:dyDescent="0.35">
      <c r="B11" s="21" t="s">
        <v>152</v>
      </c>
      <c r="C11" s="18">
        <v>0.1261338325212242</v>
      </c>
      <c r="D11" s="18">
        <v>6.7147584615787223E-2</v>
      </c>
      <c r="E11" s="18">
        <v>1.7157051304725848E-2</v>
      </c>
      <c r="F11" s="18">
        <v>0.1098197972556702</v>
      </c>
      <c r="G11" s="18">
        <v>5.9873602922071938E-2</v>
      </c>
      <c r="H11" s="18">
        <v>0.1145433077240106</v>
      </c>
    </row>
    <row r="12" spans="2:8" x14ac:dyDescent="0.35">
      <c r="B12" s="21" t="s">
        <v>140</v>
      </c>
      <c r="C12" s="18">
        <v>5.63168832533954E-2</v>
      </c>
      <c r="D12" s="18">
        <v>7.2597825923786302E-2</v>
      </c>
      <c r="E12" s="18">
        <v>4.4348132511290959E-2</v>
      </c>
      <c r="F12" s="18">
        <v>4.7963376180505807E-2</v>
      </c>
      <c r="G12" s="18">
        <v>5.9804363883195037E-2</v>
      </c>
      <c r="H12" s="18">
        <v>7.2157515710493961E-2</v>
      </c>
    </row>
    <row r="15" spans="2:8" x14ac:dyDescent="0.35">
      <c r="B15" t="s">
        <v>490</v>
      </c>
    </row>
    <row r="16" spans="2:8"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179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148</v>
      </c>
      <c r="C9" s="18">
        <v>0.1095015465700316</v>
      </c>
      <c r="D9" s="18">
        <v>0.12784559889899469</v>
      </c>
      <c r="E9" s="18">
        <v>0.16846767459327899</v>
      </c>
      <c r="F9" s="18">
        <v>0.12635369945052449</v>
      </c>
      <c r="G9" s="18">
        <v>9.4418200365525479E-2</v>
      </c>
      <c r="H9" s="18">
        <v>0.108360107141388</v>
      </c>
      <c r="I9" s="18">
        <v>5.7938020161180021E-2</v>
      </c>
      <c r="K9" s="18">
        <v>0.13262760213958619</v>
      </c>
      <c r="L9" s="18">
        <v>8.8370502959958283E-2</v>
      </c>
      <c r="N9" s="18">
        <v>0.1237968432039718</v>
      </c>
      <c r="O9" s="18">
        <v>0.10467487505726331</v>
      </c>
      <c r="P9" s="18">
        <v>8.6751297158606397E-2</v>
      </c>
      <c r="Q9" s="18">
        <v>0.1018522862690949</v>
      </c>
      <c r="R9" s="18">
        <v>0.1230587159616978</v>
      </c>
      <c r="S9" s="18">
        <v>0.18738917681704489</v>
      </c>
      <c r="T9" s="18">
        <v>6.8756388863143461E-2</v>
      </c>
      <c r="V9" s="18">
        <v>0.1359209523413297</v>
      </c>
      <c r="W9" s="18">
        <v>0.1038576082810836</v>
      </c>
      <c r="X9" s="18">
        <v>9.334660240907576E-2</v>
      </c>
      <c r="Y9" s="18">
        <v>7.2401438150344458E-2</v>
      </c>
      <c r="Z9" s="18">
        <v>0.24898436474920099</v>
      </c>
      <c r="AA9" s="18">
        <v>3.8442913540354208E-2</v>
      </c>
      <c r="AB9" s="18">
        <v>9.1097256656716932E-2</v>
      </c>
      <c r="AC9" s="18">
        <v>1.542417263307915E-2</v>
      </c>
      <c r="AD9" s="18">
        <v>0.14449282315542231</v>
      </c>
      <c r="AF9" s="18">
        <v>0.1462625328602403</v>
      </c>
      <c r="AG9" s="18">
        <v>0.10409878021697019</v>
      </c>
      <c r="AH9" s="18">
        <v>0.1057709575269191</v>
      </c>
      <c r="AI9" s="18">
        <v>8.3648836748022745E-2</v>
      </c>
      <c r="AJ9" s="18">
        <v>0.17948129752349981</v>
      </c>
      <c r="AK9" s="18">
        <v>8.6898605804300727E-2</v>
      </c>
      <c r="AL9" s="18">
        <v>2.783205369890298E-2</v>
      </c>
      <c r="AM9" s="18">
        <v>5.9549436309187943E-2</v>
      </c>
      <c r="AO9" s="18">
        <v>0.13018129557007871</v>
      </c>
      <c r="AP9" s="18">
        <v>0.1085449211124709</v>
      </c>
      <c r="AQ9" s="18">
        <v>9.2004270545437028E-2</v>
      </c>
      <c r="AR9" s="18">
        <v>4.7521883219874148E-2</v>
      </c>
      <c r="AS9" s="18">
        <v>0.18308697462473811</v>
      </c>
      <c r="AT9" s="18">
        <v>2.2497820508290679E-2</v>
      </c>
      <c r="AU9" s="18">
        <v>6.2104241943785707E-2</v>
      </c>
      <c r="AV9" s="18">
        <v>2.2090758960423212E-2</v>
      </c>
      <c r="AW9" s="18">
        <v>9.3039183220161095E-2</v>
      </c>
    </row>
    <row r="10" spans="2:51" ht="19" customHeight="1" x14ac:dyDescent="0.35">
      <c r="B10" s="21" t="s">
        <v>149</v>
      </c>
      <c r="C10" s="18">
        <v>0.27720849194029001</v>
      </c>
      <c r="D10" s="18">
        <v>0.2780660350287899</v>
      </c>
      <c r="E10" s="18">
        <v>0.34539909112331663</v>
      </c>
      <c r="F10" s="18">
        <v>0.32747356284791068</v>
      </c>
      <c r="G10" s="18">
        <v>0.31101594060047871</v>
      </c>
      <c r="H10" s="18">
        <v>0.2051931373641564</v>
      </c>
      <c r="I10" s="18">
        <v>0.21942011812010639</v>
      </c>
      <c r="K10" s="18">
        <v>0.30175640433960038</v>
      </c>
      <c r="L10" s="18">
        <v>0.25493517075137478</v>
      </c>
      <c r="N10" s="18">
        <v>0.27242612000861632</v>
      </c>
      <c r="O10" s="18">
        <v>0.26382796832786848</v>
      </c>
      <c r="P10" s="18">
        <v>0.30448925187992631</v>
      </c>
      <c r="Q10" s="18">
        <v>0.27202710793672552</v>
      </c>
      <c r="R10" s="18">
        <v>0.3137203321323575</v>
      </c>
      <c r="S10" s="18">
        <v>0.35732605583425547</v>
      </c>
      <c r="T10" s="18">
        <v>0.199827705891514</v>
      </c>
      <c r="V10" s="18">
        <v>0.32969469204441959</v>
      </c>
      <c r="W10" s="18">
        <v>0.27734186654151283</v>
      </c>
      <c r="X10" s="18">
        <v>0.21289391775047711</v>
      </c>
      <c r="Y10" s="18">
        <v>0.24845946206788561</v>
      </c>
      <c r="Z10" s="18">
        <v>0.32638391406447359</v>
      </c>
      <c r="AA10" s="18">
        <v>0.1418457171561808</v>
      </c>
      <c r="AB10" s="18">
        <v>0.2498427270687027</v>
      </c>
      <c r="AC10" s="18">
        <v>0.18876205236870999</v>
      </c>
      <c r="AD10" s="18">
        <v>0.2661482156845475</v>
      </c>
      <c r="AF10" s="18">
        <v>0.32780138865537661</v>
      </c>
      <c r="AG10" s="18">
        <v>0.27024755130299088</v>
      </c>
      <c r="AH10" s="18">
        <v>0.2402587270270462</v>
      </c>
      <c r="AI10" s="18">
        <v>0.196788230889482</v>
      </c>
      <c r="AJ10" s="18">
        <v>0.40962285491196571</v>
      </c>
      <c r="AK10" s="18">
        <v>0.2075260451152737</v>
      </c>
      <c r="AL10" s="18">
        <v>0.1088974507299602</v>
      </c>
      <c r="AM10" s="18">
        <v>0.21614982470135141</v>
      </c>
      <c r="AO10" s="18">
        <v>0.32520617001994673</v>
      </c>
      <c r="AP10" s="18">
        <v>0.28032138309580412</v>
      </c>
      <c r="AQ10" s="18">
        <v>0.21806219013401029</v>
      </c>
      <c r="AR10" s="18">
        <v>0.17394998044036561</v>
      </c>
      <c r="AS10" s="18">
        <v>0.39326910313901547</v>
      </c>
      <c r="AT10" s="18">
        <v>0.2129807484012618</v>
      </c>
      <c r="AU10" s="18">
        <v>0.1918766961146593</v>
      </c>
      <c r="AV10" s="18">
        <v>0.12606445157208029</v>
      </c>
      <c r="AW10" s="18">
        <v>0.23423060825455921</v>
      </c>
    </row>
    <row r="11" spans="2:51" ht="32.15" customHeight="1" x14ac:dyDescent="0.35">
      <c r="B11" s="21" t="s">
        <v>150</v>
      </c>
      <c r="C11" s="18">
        <v>0.2247577499128138</v>
      </c>
      <c r="D11" s="18">
        <v>0.229252932428853</v>
      </c>
      <c r="E11" s="18">
        <v>0.21318992984786261</v>
      </c>
      <c r="F11" s="18">
        <v>0.1813627578390109</v>
      </c>
      <c r="G11" s="18">
        <v>0.20539289804502631</v>
      </c>
      <c r="H11" s="18">
        <v>0.2477117693823789</v>
      </c>
      <c r="I11" s="18">
        <v>0.25889156012786507</v>
      </c>
      <c r="K11" s="18">
        <v>0.19973088901018449</v>
      </c>
      <c r="L11" s="18">
        <v>0.24944378151677779</v>
      </c>
      <c r="N11" s="18">
        <v>0.2416728485790833</v>
      </c>
      <c r="O11" s="18">
        <v>0.24328387780474139</v>
      </c>
      <c r="P11" s="18">
        <v>0.2157091558521291</v>
      </c>
      <c r="Q11" s="18">
        <v>0.2176576937984078</v>
      </c>
      <c r="R11" s="18">
        <v>0.16584960761207851</v>
      </c>
      <c r="S11" s="18">
        <v>0.16818201363097701</v>
      </c>
      <c r="T11" s="18">
        <v>0.26620859517731232</v>
      </c>
      <c r="V11" s="18">
        <v>0.22967762138244471</v>
      </c>
      <c r="W11" s="18">
        <v>0.2199298011160897</v>
      </c>
      <c r="X11" s="18">
        <v>0.12207411277988101</v>
      </c>
      <c r="Y11" s="18">
        <v>0.2211960571127892</v>
      </c>
      <c r="Z11" s="18">
        <v>0.31867025829245188</v>
      </c>
      <c r="AA11" s="18">
        <v>0.17837556369386759</v>
      </c>
      <c r="AB11" s="18">
        <v>0.25251564698742213</v>
      </c>
      <c r="AC11" s="18">
        <v>0.1917150341934413</v>
      </c>
      <c r="AD11" s="18">
        <v>0.2299232830210344</v>
      </c>
      <c r="AF11" s="18">
        <v>0.22906668105374939</v>
      </c>
      <c r="AG11" s="18">
        <v>0.21638198013717169</v>
      </c>
      <c r="AH11" s="18">
        <v>0.1739166833411919</v>
      </c>
      <c r="AI11" s="18">
        <v>0.197942222406987</v>
      </c>
      <c r="AJ11" s="18">
        <v>0.21824922640000599</v>
      </c>
      <c r="AK11" s="18">
        <v>0.21432114258635809</v>
      </c>
      <c r="AL11" s="18">
        <v>0.2422293220875476</v>
      </c>
      <c r="AM11" s="18">
        <v>0.26100972943420309</v>
      </c>
      <c r="AO11" s="18">
        <v>0.21888266025281949</v>
      </c>
      <c r="AP11" s="18">
        <v>0.2191202507234675</v>
      </c>
      <c r="AQ11" s="18">
        <v>0.1800686372087239</v>
      </c>
      <c r="AR11" s="18">
        <v>0.23504143993832141</v>
      </c>
      <c r="AS11" s="18">
        <v>0.21158326916521561</v>
      </c>
      <c r="AT11" s="18">
        <v>0.2720981194911416</v>
      </c>
      <c r="AU11" s="18">
        <v>0.27773175811402923</v>
      </c>
      <c r="AV11" s="18">
        <v>0.25838526097988129</v>
      </c>
      <c r="AW11" s="18">
        <v>0.23425093538385741</v>
      </c>
    </row>
    <row r="12" spans="2:51" ht="19" customHeight="1" x14ac:dyDescent="0.35">
      <c r="B12" s="21" t="s">
        <v>151</v>
      </c>
      <c r="C12" s="18">
        <v>0.206081495802245</v>
      </c>
      <c r="D12" s="18">
        <v>0.2081923517542047</v>
      </c>
      <c r="E12" s="18">
        <v>0.13279273210742981</v>
      </c>
      <c r="F12" s="18">
        <v>0.17169696742604201</v>
      </c>
      <c r="G12" s="18">
        <v>0.17634482742107499</v>
      </c>
      <c r="H12" s="18">
        <v>0.23679561822270051</v>
      </c>
      <c r="I12" s="18">
        <v>0.28022852733921672</v>
      </c>
      <c r="K12" s="18">
        <v>0.1929818984402292</v>
      </c>
      <c r="L12" s="18">
        <v>0.21853643588514049</v>
      </c>
      <c r="N12" s="18">
        <v>0.18164932292670971</v>
      </c>
      <c r="O12" s="18">
        <v>0.22302187777044771</v>
      </c>
      <c r="P12" s="18">
        <v>0.22830060470146549</v>
      </c>
      <c r="Q12" s="18">
        <v>0.21995566529965849</v>
      </c>
      <c r="R12" s="18">
        <v>0.22037725081016929</v>
      </c>
      <c r="S12" s="18">
        <v>0.1540794969154623</v>
      </c>
      <c r="T12" s="18">
        <v>0.10288619816699821</v>
      </c>
      <c r="V12" s="18">
        <v>0.20667192460972181</v>
      </c>
      <c r="W12" s="18">
        <v>0.19249969073713771</v>
      </c>
      <c r="X12" s="18">
        <v>0.32247839502613429</v>
      </c>
      <c r="Y12" s="18">
        <v>0.18976565684395141</v>
      </c>
      <c r="Z12" s="18">
        <v>8.5209513701193965E-2</v>
      </c>
      <c r="AA12" s="18">
        <v>0.42171767438353241</v>
      </c>
      <c r="AB12" s="18">
        <v>0.18715015901211521</v>
      </c>
      <c r="AC12" s="18">
        <v>0.20783892376116481</v>
      </c>
      <c r="AD12" s="18">
        <v>0.18966989201804291</v>
      </c>
      <c r="AF12" s="18">
        <v>0.20803293104474249</v>
      </c>
      <c r="AG12" s="18">
        <v>0.2121084916416156</v>
      </c>
      <c r="AH12" s="18">
        <v>0.22512031524331449</v>
      </c>
      <c r="AI12" s="18">
        <v>0.25331763447221339</v>
      </c>
      <c r="AJ12" s="18">
        <v>0.14736492187376579</v>
      </c>
      <c r="AK12" s="18">
        <v>0.28489244702407679</v>
      </c>
      <c r="AL12" s="18">
        <v>0.1871014107564947</v>
      </c>
      <c r="AM12" s="18">
        <v>0.20795895679693729</v>
      </c>
      <c r="AO12" s="18">
        <v>0.2384075722773823</v>
      </c>
      <c r="AP12" s="18">
        <v>0.18687982985610749</v>
      </c>
      <c r="AQ12" s="18">
        <v>0.27898625515881309</v>
      </c>
      <c r="AR12" s="18">
        <v>0.25927664188847149</v>
      </c>
      <c r="AS12" s="18">
        <v>0.13358071940622901</v>
      </c>
      <c r="AT12" s="18">
        <v>0.31566895658649669</v>
      </c>
      <c r="AU12" s="18">
        <v>0.1667196608053465</v>
      </c>
      <c r="AV12" s="18">
        <v>0.27845145822335921</v>
      </c>
      <c r="AW12" s="18">
        <v>0.23542108353395541</v>
      </c>
    </row>
    <row r="13" spans="2:51" ht="19" customHeight="1" x14ac:dyDescent="0.35">
      <c r="B13" s="21" t="s">
        <v>152</v>
      </c>
      <c r="C13" s="18">
        <v>0.1261338325212242</v>
      </c>
      <c r="D13" s="18">
        <v>9.2162614845207935E-2</v>
      </c>
      <c r="E13" s="18">
        <v>8.5690100016830376E-2</v>
      </c>
      <c r="F13" s="18">
        <v>0.1144934882125125</v>
      </c>
      <c r="G13" s="18">
        <v>0.1665839870168255</v>
      </c>
      <c r="H13" s="18">
        <v>0.1608466734096094</v>
      </c>
      <c r="I13" s="18">
        <v>0.12855288677234111</v>
      </c>
      <c r="K13" s="18">
        <v>0.13968900930180289</v>
      </c>
      <c r="L13" s="18">
        <v>0.11148989959843519</v>
      </c>
      <c r="N13" s="18">
        <v>9.4765857737996784E-2</v>
      </c>
      <c r="O13" s="18">
        <v>0.1243678706185396</v>
      </c>
      <c r="P13" s="18">
        <v>0.13273279290424619</v>
      </c>
      <c r="Q13" s="18">
        <v>0.15862593816818041</v>
      </c>
      <c r="R13" s="18">
        <v>0.15046153684460231</v>
      </c>
      <c r="S13" s="18">
        <v>5.1394359600957923E-2</v>
      </c>
      <c r="T13" s="18">
        <v>9.336380709251943E-2</v>
      </c>
      <c r="V13" s="18">
        <v>7.4643246282408038E-2</v>
      </c>
      <c r="W13" s="18">
        <v>0.17140376571973659</v>
      </c>
      <c r="X13" s="18">
        <v>0.21330314943181231</v>
      </c>
      <c r="Y13" s="18">
        <v>0.23981731971230491</v>
      </c>
      <c r="Z13" s="18">
        <v>2.0751949192679631E-2</v>
      </c>
      <c r="AA13" s="18">
        <v>0.19146168001520239</v>
      </c>
      <c r="AB13" s="18">
        <v>0.10653489967579539</v>
      </c>
      <c r="AC13" s="18">
        <v>6.0494575359700778E-2</v>
      </c>
      <c r="AD13" s="18">
        <v>0.12786177985284211</v>
      </c>
      <c r="AF13" s="18">
        <v>5.6941161535076633E-2</v>
      </c>
      <c r="AG13" s="18">
        <v>0.17551481951942061</v>
      </c>
      <c r="AH13" s="18">
        <v>0.206561197980411</v>
      </c>
      <c r="AI13" s="18">
        <v>0.2191681320521971</v>
      </c>
      <c r="AJ13" s="18">
        <v>2.5041970987691599E-2</v>
      </c>
      <c r="AK13" s="18">
        <v>9.9454702698633657E-2</v>
      </c>
      <c r="AL13" s="18">
        <v>0.1082055381184</v>
      </c>
      <c r="AM13" s="18">
        <v>0.12756580384293059</v>
      </c>
      <c r="AO13" s="18">
        <v>6.3380636100846335E-2</v>
      </c>
      <c r="AP13" s="18">
        <v>0.17521889244828259</v>
      </c>
      <c r="AQ13" s="18">
        <v>0.1857136202633263</v>
      </c>
      <c r="AR13" s="18">
        <v>0.2402522959816141</v>
      </c>
      <c r="AS13" s="18">
        <v>4.8608485751683278E-2</v>
      </c>
      <c r="AT13" s="18">
        <v>0.1018598460751811</v>
      </c>
      <c r="AU13" s="18">
        <v>0.1017005210324135</v>
      </c>
      <c r="AV13" s="18">
        <v>0.12276470679070731</v>
      </c>
      <c r="AW13" s="18">
        <v>0.15181533498104111</v>
      </c>
    </row>
    <row r="14" spans="2:51" ht="19" customHeight="1" x14ac:dyDescent="0.35">
      <c r="B14" s="21" t="s">
        <v>140</v>
      </c>
      <c r="C14" s="18">
        <v>5.63168832533954E-2</v>
      </c>
      <c r="D14" s="18">
        <v>6.4480467043949594E-2</v>
      </c>
      <c r="E14" s="18">
        <v>5.446047231128149E-2</v>
      </c>
      <c r="F14" s="18">
        <v>7.8619524223999204E-2</v>
      </c>
      <c r="G14" s="18">
        <v>4.6244146551069072E-2</v>
      </c>
      <c r="H14" s="18">
        <v>4.109269447976658E-2</v>
      </c>
      <c r="I14" s="18">
        <v>5.4968887479290768E-2</v>
      </c>
      <c r="K14" s="18">
        <v>3.3214196768596903E-2</v>
      </c>
      <c r="L14" s="18">
        <v>7.7224209288313431E-2</v>
      </c>
      <c r="N14" s="18">
        <v>8.5689007543621951E-2</v>
      </c>
      <c r="O14" s="18">
        <v>4.0823530421139377E-2</v>
      </c>
      <c r="P14" s="18">
        <v>3.2016897503626407E-2</v>
      </c>
      <c r="Q14" s="18">
        <v>2.9881308527932641E-2</v>
      </c>
      <c r="R14" s="18">
        <v>2.6532556639094731E-2</v>
      </c>
      <c r="S14" s="18">
        <v>8.1628897201302245E-2</v>
      </c>
      <c r="T14" s="18">
        <v>0.2689573048085126</v>
      </c>
      <c r="V14" s="18">
        <v>2.3391563339676048E-2</v>
      </c>
      <c r="W14" s="18">
        <v>3.4967267604439613E-2</v>
      </c>
      <c r="X14" s="18">
        <v>3.5903822602619408E-2</v>
      </c>
      <c r="Y14" s="18">
        <v>2.8360066112724479E-2</v>
      </c>
      <c r="Z14" s="18">
        <v>0</v>
      </c>
      <c r="AA14" s="18">
        <v>2.815645121086285E-2</v>
      </c>
      <c r="AB14" s="18">
        <v>0.11285931059924779</v>
      </c>
      <c r="AC14" s="18">
        <v>0.33576524168390359</v>
      </c>
      <c r="AD14" s="18">
        <v>4.1904006268110798E-2</v>
      </c>
      <c r="AF14" s="18">
        <v>3.1895304850814613E-2</v>
      </c>
      <c r="AG14" s="18">
        <v>2.1648377181831161E-2</v>
      </c>
      <c r="AH14" s="18">
        <v>4.837211888111715E-2</v>
      </c>
      <c r="AI14" s="18">
        <v>4.9134943431097713E-2</v>
      </c>
      <c r="AJ14" s="18">
        <v>2.023972830307114E-2</v>
      </c>
      <c r="AK14" s="18">
        <v>0.10690705677135701</v>
      </c>
      <c r="AL14" s="18">
        <v>0.3257342246086945</v>
      </c>
      <c r="AM14" s="18">
        <v>0.1277662489153896</v>
      </c>
      <c r="AO14" s="18">
        <v>2.394166577892656E-2</v>
      </c>
      <c r="AP14" s="18">
        <v>2.9914722763867672E-2</v>
      </c>
      <c r="AQ14" s="18">
        <v>4.5165026689689303E-2</v>
      </c>
      <c r="AR14" s="18">
        <v>4.3957758531353308E-2</v>
      </c>
      <c r="AS14" s="18">
        <v>2.98714479131185E-2</v>
      </c>
      <c r="AT14" s="18">
        <v>7.4894508937628376E-2</v>
      </c>
      <c r="AU14" s="18">
        <v>0.19986712198976569</v>
      </c>
      <c r="AV14" s="18">
        <v>0.19224336347354859</v>
      </c>
      <c r="AW14" s="18">
        <v>5.1242854626425582E-2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180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148</v>
      </c>
      <c r="C9" s="18">
        <v>0.1140520952971482</v>
      </c>
      <c r="D9" s="18">
        <v>0.15584828817176949</v>
      </c>
      <c r="E9" s="18">
        <v>0.20340470155971249</v>
      </c>
      <c r="F9" s="18">
        <v>0.12553257925099581</v>
      </c>
      <c r="G9" s="18">
        <v>8.9928459309450801E-2</v>
      </c>
      <c r="H9" s="18">
        <v>0.1072187039753999</v>
      </c>
      <c r="I9" s="18">
        <v>4.4003761172353252E-2</v>
      </c>
      <c r="K9" s="18">
        <v>0.14176297896768111</v>
      </c>
      <c r="L9" s="18">
        <v>8.8640857778068197E-2</v>
      </c>
      <c r="N9" s="18">
        <v>0.1124520858910547</v>
      </c>
      <c r="O9" s="18">
        <v>0.1114217738433224</v>
      </c>
      <c r="P9" s="18">
        <v>9.02308228906087E-2</v>
      </c>
      <c r="Q9" s="18">
        <v>0.10192352844231389</v>
      </c>
      <c r="R9" s="18">
        <v>0.16653593143448539</v>
      </c>
      <c r="S9" s="18">
        <v>0.26510716912013388</v>
      </c>
      <c r="T9" s="18">
        <v>5.4548399753404302E-2</v>
      </c>
      <c r="V9" s="18">
        <v>0.12873310298952681</v>
      </c>
      <c r="W9" s="18">
        <v>0.11949427177207569</v>
      </c>
      <c r="X9" s="18">
        <v>8.4383580622094445E-2</v>
      </c>
      <c r="Y9" s="18">
        <v>9.5115914730389162E-2</v>
      </c>
      <c r="Z9" s="18">
        <v>0.214210141887722</v>
      </c>
      <c r="AA9" s="18">
        <v>0</v>
      </c>
      <c r="AB9" s="18">
        <v>0.11398541414642629</v>
      </c>
      <c r="AC9" s="18">
        <v>1.160713290468863E-2</v>
      </c>
      <c r="AD9" s="18">
        <v>0.11535378908179721</v>
      </c>
      <c r="AF9" s="18">
        <v>0.1186282488680005</v>
      </c>
      <c r="AG9" s="18">
        <v>0.13018170385617189</v>
      </c>
      <c r="AH9" s="18">
        <v>0.1079751268766667</v>
      </c>
      <c r="AI9" s="18">
        <v>9.1742103400441838E-2</v>
      </c>
      <c r="AJ9" s="18">
        <v>0.15127966542788751</v>
      </c>
      <c r="AK9" s="18">
        <v>4.6223129342372722E-2</v>
      </c>
      <c r="AL9" s="18">
        <v>2.783205369890298E-2</v>
      </c>
      <c r="AM9" s="18">
        <v>8.4073521349929764E-2</v>
      </c>
      <c r="AO9" s="18">
        <v>0.1303427810272911</v>
      </c>
      <c r="AP9" s="18">
        <v>0.11924635479034711</v>
      </c>
      <c r="AQ9" s="18">
        <v>8.4387701963523645E-2</v>
      </c>
      <c r="AR9" s="18">
        <v>0.1037196305826061</v>
      </c>
      <c r="AS9" s="18">
        <v>0.16314686529830849</v>
      </c>
      <c r="AT9" s="18">
        <v>0</v>
      </c>
      <c r="AU9" s="18">
        <v>7.9713313760764626E-2</v>
      </c>
      <c r="AV9" s="18">
        <v>2.0598747819924931E-2</v>
      </c>
      <c r="AW9" s="18">
        <v>0.10199304600896</v>
      </c>
    </row>
    <row r="10" spans="2:51" ht="19" customHeight="1" x14ac:dyDescent="0.35">
      <c r="B10" s="21" t="s">
        <v>149</v>
      </c>
      <c r="C10" s="18">
        <v>0.29524387606892738</v>
      </c>
      <c r="D10" s="18">
        <v>0.42069932861138298</v>
      </c>
      <c r="E10" s="18">
        <v>0.37330904154498612</v>
      </c>
      <c r="F10" s="18">
        <v>0.33129084446706042</v>
      </c>
      <c r="G10" s="18">
        <v>0.28237109154558998</v>
      </c>
      <c r="H10" s="18">
        <v>0.21656940395727831</v>
      </c>
      <c r="I10" s="18">
        <v>0.22004042249924499</v>
      </c>
      <c r="K10" s="18">
        <v>0.33255328811110402</v>
      </c>
      <c r="L10" s="18">
        <v>0.2617811406916678</v>
      </c>
      <c r="N10" s="18">
        <v>0.26978627639762948</v>
      </c>
      <c r="O10" s="18">
        <v>0.31639691629229622</v>
      </c>
      <c r="P10" s="18">
        <v>0.29060291517824571</v>
      </c>
      <c r="Q10" s="18">
        <v>0.30548402038373662</v>
      </c>
      <c r="R10" s="18">
        <v>0.30662890339786858</v>
      </c>
      <c r="S10" s="18">
        <v>0.35097011417279422</v>
      </c>
      <c r="T10" s="18">
        <v>0.22974390603415909</v>
      </c>
      <c r="V10" s="18">
        <v>0.31889002248952519</v>
      </c>
      <c r="W10" s="18">
        <v>0.32974804973682731</v>
      </c>
      <c r="X10" s="18">
        <v>0.22293127443870431</v>
      </c>
      <c r="Y10" s="18">
        <v>0.30837950894291888</v>
      </c>
      <c r="Z10" s="18">
        <v>0.34252293071952</v>
      </c>
      <c r="AA10" s="18">
        <v>0.20098952831723871</v>
      </c>
      <c r="AB10" s="18">
        <v>0.26614406322203449</v>
      </c>
      <c r="AC10" s="18">
        <v>0.20993005746001059</v>
      </c>
      <c r="AD10" s="18">
        <v>0.21662129885190329</v>
      </c>
      <c r="AF10" s="18">
        <v>0.30755757377483578</v>
      </c>
      <c r="AG10" s="18">
        <v>0.30768028343090509</v>
      </c>
      <c r="AH10" s="18">
        <v>0.23993347429525111</v>
      </c>
      <c r="AI10" s="18">
        <v>0.25809309249189849</v>
      </c>
      <c r="AJ10" s="18">
        <v>0.38399682322229722</v>
      </c>
      <c r="AK10" s="18">
        <v>0.32735473627440942</v>
      </c>
      <c r="AL10" s="18">
        <v>0.2176141866496322</v>
      </c>
      <c r="AM10" s="18">
        <v>0.237797652449842</v>
      </c>
      <c r="AO10" s="18">
        <v>0.31268068387528958</v>
      </c>
      <c r="AP10" s="18">
        <v>0.33031917005201822</v>
      </c>
      <c r="AQ10" s="18">
        <v>0.28659780492109921</v>
      </c>
      <c r="AR10" s="18">
        <v>0.32691427801730988</v>
      </c>
      <c r="AS10" s="18">
        <v>0.33239963173407311</v>
      </c>
      <c r="AT10" s="18">
        <v>0.38682454944487399</v>
      </c>
      <c r="AU10" s="18">
        <v>0.14009252806984299</v>
      </c>
      <c r="AV10" s="18">
        <v>0.15373933657309599</v>
      </c>
      <c r="AW10" s="18">
        <v>0.20240303631027029</v>
      </c>
    </row>
    <row r="11" spans="2:51" ht="32.15" customHeight="1" x14ac:dyDescent="0.35">
      <c r="B11" s="21" t="s">
        <v>150</v>
      </c>
      <c r="C11" s="18">
        <v>0.26002700500163428</v>
      </c>
      <c r="D11" s="18">
        <v>0.19901241253542351</v>
      </c>
      <c r="E11" s="18">
        <v>0.20853832947336101</v>
      </c>
      <c r="F11" s="18">
        <v>0.22032728014252231</v>
      </c>
      <c r="G11" s="18">
        <v>0.27355135123416019</v>
      </c>
      <c r="H11" s="18">
        <v>0.27937153226537098</v>
      </c>
      <c r="I11" s="18">
        <v>0.33014065651288282</v>
      </c>
      <c r="K11" s="18">
        <v>0.2342485195857413</v>
      </c>
      <c r="L11" s="18">
        <v>0.28138881360160939</v>
      </c>
      <c r="N11" s="18">
        <v>0.2804206053822455</v>
      </c>
      <c r="O11" s="18">
        <v>0.24789164933081681</v>
      </c>
      <c r="P11" s="18">
        <v>0.27754567528664492</v>
      </c>
      <c r="Q11" s="18">
        <v>0.27598970426576142</v>
      </c>
      <c r="R11" s="18">
        <v>0.1904055969236215</v>
      </c>
      <c r="S11" s="18">
        <v>0.1996653542632581</v>
      </c>
      <c r="T11" s="18">
        <v>0.26957072896706691</v>
      </c>
      <c r="V11" s="18">
        <v>0.2381306373281698</v>
      </c>
      <c r="W11" s="18">
        <v>0.23376899714834709</v>
      </c>
      <c r="X11" s="18">
        <v>0.30427017636742409</v>
      </c>
      <c r="Y11" s="18">
        <v>0.27482867205466549</v>
      </c>
      <c r="Z11" s="18">
        <v>0.31206380872310607</v>
      </c>
      <c r="AA11" s="18">
        <v>0.40225123348757869</v>
      </c>
      <c r="AB11" s="18">
        <v>0.26328544280042931</v>
      </c>
      <c r="AC11" s="18">
        <v>0.35523870235149269</v>
      </c>
      <c r="AD11" s="18">
        <v>0.33693202025102459</v>
      </c>
      <c r="AF11" s="18">
        <v>0.24428917951594131</v>
      </c>
      <c r="AG11" s="18">
        <v>0.24427635005918269</v>
      </c>
      <c r="AH11" s="18">
        <v>0.31192759778651408</v>
      </c>
      <c r="AI11" s="18">
        <v>0.26359609924069499</v>
      </c>
      <c r="AJ11" s="18">
        <v>0.25135140564156211</v>
      </c>
      <c r="AK11" s="18">
        <v>0.28387071767562511</v>
      </c>
      <c r="AL11" s="18">
        <v>0.20379279329138361</v>
      </c>
      <c r="AM11" s="18">
        <v>0.29128886390678971</v>
      </c>
      <c r="AO11" s="18">
        <v>0.23930890549001979</v>
      </c>
      <c r="AP11" s="18">
        <v>0.23659001174696589</v>
      </c>
      <c r="AQ11" s="18">
        <v>0.30422572904056883</v>
      </c>
      <c r="AR11" s="18">
        <v>0.2430778657378472</v>
      </c>
      <c r="AS11" s="18">
        <v>0.26002944062330913</v>
      </c>
      <c r="AT11" s="18">
        <v>0.2942704163314343</v>
      </c>
      <c r="AU11" s="18">
        <v>0.30667794614377158</v>
      </c>
      <c r="AV11" s="18">
        <v>0.3086438642663541</v>
      </c>
      <c r="AW11" s="18">
        <v>0.28496546245049043</v>
      </c>
    </row>
    <row r="12" spans="2:51" ht="19" customHeight="1" x14ac:dyDescent="0.35">
      <c r="B12" s="21" t="s">
        <v>151</v>
      </c>
      <c r="C12" s="18">
        <v>0.19093161309271661</v>
      </c>
      <c r="D12" s="18">
        <v>0.1125963446106224</v>
      </c>
      <c r="E12" s="18">
        <v>0.12766507139572461</v>
      </c>
      <c r="F12" s="18">
        <v>0.1749798224928425</v>
      </c>
      <c r="G12" s="18">
        <v>0.1995391182440284</v>
      </c>
      <c r="H12" s="18">
        <v>0.2264514890782397</v>
      </c>
      <c r="I12" s="18">
        <v>0.25240581701806508</v>
      </c>
      <c r="K12" s="18">
        <v>0.17400167803765459</v>
      </c>
      <c r="L12" s="18">
        <v>0.2078369755685191</v>
      </c>
      <c r="N12" s="18">
        <v>0.17513039889779511</v>
      </c>
      <c r="O12" s="18">
        <v>0.18565361815018619</v>
      </c>
      <c r="P12" s="18">
        <v>0.2148860267904415</v>
      </c>
      <c r="Q12" s="18">
        <v>0.21382246387950249</v>
      </c>
      <c r="R12" s="18">
        <v>0.20635698399681809</v>
      </c>
      <c r="S12" s="18">
        <v>0.10103802315279049</v>
      </c>
      <c r="T12" s="18">
        <v>0.113923658192545</v>
      </c>
      <c r="V12" s="18">
        <v>0.20443792545434439</v>
      </c>
      <c r="W12" s="18">
        <v>0.20121189779773119</v>
      </c>
      <c r="X12" s="18">
        <v>0.25250789057622108</v>
      </c>
      <c r="Y12" s="18">
        <v>0.17029995934712411</v>
      </c>
      <c r="Z12" s="18">
        <v>7.9178617428016546E-2</v>
      </c>
      <c r="AA12" s="18">
        <v>0.18632402351860511</v>
      </c>
      <c r="AB12" s="18">
        <v>0.1676099440178678</v>
      </c>
      <c r="AC12" s="18">
        <v>0.13020132343989049</v>
      </c>
      <c r="AD12" s="18">
        <v>0.17360439303357331</v>
      </c>
      <c r="AF12" s="18">
        <v>0.23379504391417921</v>
      </c>
      <c r="AG12" s="18">
        <v>0.19902212738696601</v>
      </c>
      <c r="AH12" s="18">
        <v>0.19349851436223259</v>
      </c>
      <c r="AI12" s="18">
        <v>0.2278819673633182</v>
      </c>
      <c r="AJ12" s="18">
        <v>0.13699519552564399</v>
      </c>
      <c r="AK12" s="18">
        <v>0.12058659759847359</v>
      </c>
      <c r="AL12" s="18">
        <v>0.10223324428812861</v>
      </c>
      <c r="AM12" s="18">
        <v>0.1821354980451578</v>
      </c>
      <c r="AO12" s="18">
        <v>0.21622002089881101</v>
      </c>
      <c r="AP12" s="18">
        <v>0.20499521658086459</v>
      </c>
      <c r="AQ12" s="18">
        <v>0.193532807111015</v>
      </c>
      <c r="AR12" s="18">
        <v>0.17902358714131</v>
      </c>
      <c r="AS12" s="18">
        <v>0.14640653058148109</v>
      </c>
      <c r="AT12" s="18">
        <v>0.12511723297161659</v>
      </c>
      <c r="AU12" s="18">
        <v>0.168996045117628</v>
      </c>
      <c r="AV12" s="18">
        <v>0.24082441284786871</v>
      </c>
      <c r="AW12" s="18">
        <v>0.24227719861780009</v>
      </c>
    </row>
    <row r="13" spans="2:51" ht="19" customHeight="1" x14ac:dyDescent="0.35">
      <c r="B13" s="21" t="s">
        <v>152</v>
      </c>
      <c r="C13" s="18">
        <v>6.7147584615787223E-2</v>
      </c>
      <c r="D13" s="18">
        <v>3.4814377121606788E-2</v>
      </c>
      <c r="E13" s="18">
        <v>3.1096386244940519E-2</v>
      </c>
      <c r="F13" s="18">
        <v>5.7042560719660108E-2</v>
      </c>
      <c r="G13" s="18">
        <v>7.6302351692984965E-2</v>
      </c>
      <c r="H13" s="18">
        <v>0.108058741211571</v>
      </c>
      <c r="I13" s="18">
        <v>8.0680254947128827E-2</v>
      </c>
      <c r="K13" s="18">
        <v>7.130741299659607E-2</v>
      </c>
      <c r="L13" s="18">
        <v>6.3597946701236988E-2</v>
      </c>
      <c r="N13" s="18">
        <v>7.5998983197180195E-2</v>
      </c>
      <c r="O13" s="18">
        <v>7.1221051634925467E-2</v>
      </c>
      <c r="P13" s="18">
        <v>7.2911765045261243E-2</v>
      </c>
      <c r="Q13" s="18">
        <v>4.9566477510931968E-2</v>
      </c>
      <c r="R13" s="18">
        <v>7.6268424676195309E-2</v>
      </c>
      <c r="S13" s="18">
        <v>2.516482690367464E-2</v>
      </c>
      <c r="T13" s="18">
        <v>7.2575852136879254E-2</v>
      </c>
      <c r="V13" s="18">
        <v>7.3456346057065067E-2</v>
      </c>
      <c r="W13" s="18">
        <v>5.8447557910284012E-2</v>
      </c>
      <c r="X13" s="18">
        <v>5.6419373921125761E-2</v>
      </c>
      <c r="Y13" s="18">
        <v>8.0585894928835639E-2</v>
      </c>
      <c r="Z13" s="18">
        <v>5.2024501241635497E-2</v>
      </c>
      <c r="AA13" s="18">
        <v>0.1359997151162268</v>
      </c>
      <c r="AB13" s="18">
        <v>6.3297371715422643E-2</v>
      </c>
      <c r="AC13" s="18">
        <v>4.3244613921782638E-2</v>
      </c>
      <c r="AD13" s="18">
        <v>9.2965540378802253E-2</v>
      </c>
      <c r="AF13" s="18">
        <v>5.6349899002106539E-2</v>
      </c>
      <c r="AG13" s="18">
        <v>6.9568030778559858E-2</v>
      </c>
      <c r="AH13" s="18">
        <v>0.1003320519790709</v>
      </c>
      <c r="AI13" s="18">
        <v>6.7204751164958373E-2</v>
      </c>
      <c r="AJ13" s="18">
        <v>4.7763721054660348E-2</v>
      </c>
      <c r="AK13" s="18">
        <v>6.8165291262767075E-2</v>
      </c>
      <c r="AL13" s="18">
        <v>0.1037278226973614</v>
      </c>
      <c r="AM13" s="18">
        <v>7.1591523712286886E-2</v>
      </c>
      <c r="AO13" s="18">
        <v>4.8660310800670813E-2</v>
      </c>
      <c r="AP13" s="18">
        <v>6.3041511732608344E-2</v>
      </c>
      <c r="AQ13" s="18">
        <v>7.0596797700330491E-2</v>
      </c>
      <c r="AR13" s="18">
        <v>7.7999306965417473E-2</v>
      </c>
      <c r="AS13" s="18">
        <v>6.6292107678485784E-2</v>
      </c>
      <c r="AT13" s="18">
        <v>0.1188932923144468</v>
      </c>
      <c r="AU13" s="18">
        <v>6.5920091693129207E-2</v>
      </c>
      <c r="AV13" s="18">
        <v>7.8611279054653788E-2</v>
      </c>
      <c r="AW13" s="18">
        <v>0.10036538858596659</v>
      </c>
    </row>
    <row r="14" spans="2:51" ht="19" customHeight="1" x14ac:dyDescent="0.35">
      <c r="B14" s="21" t="s">
        <v>140</v>
      </c>
      <c r="C14" s="18">
        <v>7.2597825923786302E-2</v>
      </c>
      <c r="D14" s="18">
        <v>7.7029248949194509E-2</v>
      </c>
      <c r="E14" s="18">
        <v>5.5986469781275222E-2</v>
      </c>
      <c r="F14" s="18">
        <v>9.0826912926918815E-2</v>
      </c>
      <c r="G14" s="18">
        <v>7.8307627973785682E-2</v>
      </c>
      <c r="H14" s="18">
        <v>6.2330129512139919E-2</v>
      </c>
      <c r="I14" s="18">
        <v>7.2729087850324961E-2</v>
      </c>
      <c r="K14" s="18">
        <v>4.6126122301222858E-2</v>
      </c>
      <c r="L14" s="18">
        <v>9.6754265658898483E-2</v>
      </c>
      <c r="N14" s="18">
        <v>8.6211650234094869E-2</v>
      </c>
      <c r="O14" s="18">
        <v>6.7414990748452752E-2</v>
      </c>
      <c r="P14" s="18">
        <v>5.3822794808797779E-2</v>
      </c>
      <c r="Q14" s="18">
        <v>5.3213805517753572E-2</v>
      </c>
      <c r="R14" s="18">
        <v>5.3804159571011027E-2</v>
      </c>
      <c r="S14" s="18">
        <v>5.8054512387348392E-2</v>
      </c>
      <c r="T14" s="18">
        <v>0.25963745491594548</v>
      </c>
      <c r="V14" s="18">
        <v>3.6351965681368538E-2</v>
      </c>
      <c r="W14" s="18">
        <v>5.7329225634734748E-2</v>
      </c>
      <c r="X14" s="18">
        <v>7.9487704074430302E-2</v>
      </c>
      <c r="Y14" s="18">
        <v>7.0790049996066765E-2</v>
      </c>
      <c r="Z14" s="18">
        <v>0</v>
      </c>
      <c r="AA14" s="18">
        <v>7.4435499560350879E-2</v>
      </c>
      <c r="AB14" s="18">
        <v>0.1256777640978195</v>
      </c>
      <c r="AC14" s="18">
        <v>0.2497781699221347</v>
      </c>
      <c r="AD14" s="18">
        <v>6.4522958402899427E-2</v>
      </c>
      <c r="AF14" s="18">
        <v>3.9380054924936722E-2</v>
      </c>
      <c r="AG14" s="18">
        <v>4.9271504488214532E-2</v>
      </c>
      <c r="AH14" s="18">
        <v>4.6333234700264507E-2</v>
      </c>
      <c r="AI14" s="18">
        <v>9.1481986338687996E-2</v>
      </c>
      <c r="AJ14" s="18">
        <v>2.8613189127948899E-2</v>
      </c>
      <c r="AK14" s="18">
        <v>0.1537995278463522</v>
      </c>
      <c r="AL14" s="18">
        <v>0.34479989937459132</v>
      </c>
      <c r="AM14" s="18">
        <v>0.1331129405359939</v>
      </c>
      <c r="AO14" s="18">
        <v>5.2787297907917731E-2</v>
      </c>
      <c r="AP14" s="18">
        <v>4.5807735097195962E-2</v>
      </c>
      <c r="AQ14" s="18">
        <v>6.0659159263462728E-2</v>
      </c>
      <c r="AR14" s="18">
        <v>6.9265331555509374E-2</v>
      </c>
      <c r="AS14" s="18">
        <v>3.1725424084342542E-2</v>
      </c>
      <c r="AT14" s="18">
        <v>7.4894508937628376E-2</v>
      </c>
      <c r="AU14" s="18">
        <v>0.23860007521486351</v>
      </c>
      <c r="AV14" s="18">
        <v>0.19758235943810251</v>
      </c>
      <c r="AW14" s="18">
        <v>6.7995868026512349E-2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148</v>
      </c>
      <c r="C9" s="18">
        <v>0.32114571454593621</v>
      </c>
      <c r="D9" s="18">
        <v>0.27070823267136129</v>
      </c>
      <c r="E9" s="18">
        <v>0.35615962143132313</v>
      </c>
      <c r="F9" s="18">
        <v>0.33890712269148843</v>
      </c>
      <c r="G9" s="18">
        <v>0.33956276842543132</v>
      </c>
      <c r="H9" s="18">
        <v>0.33276158656488758</v>
      </c>
      <c r="I9" s="18">
        <v>0.2861440584596236</v>
      </c>
      <c r="K9" s="18">
        <v>0.39858119028070887</v>
      </c>
      <c r="L9" s="18">
        <v>0.2501492975039995</v>
      </c>
      <c r="N9" s="18">
        <v>0.32116034740049171</v>
      </c>
      <c r="O9" s="18">
        <v>0.30616104046459319</v>
      </c>
      <c r="P9" s="18">
        <v>0.39083164828153671</v>
      </c>
      <c r="Q9" s="18">
        <v>0.30412400029650749</v>
      </c>
      <c r="R9" s="18">
        <v>0.33856883135208582</v>
      </c>
      <c r="S9" s="18">
        <v>0.46542801203944639</v>
      </c>
      <c r="T9" s="18">
        <v>0.20163157509321489</v>
      </c>
      <c r="V9" s="18">
        <v>0.40919194233204148</v>
      </c>
      <c r="W9" s="18">
        <v>0.31137777301150948</v>
      </c>
      <c r="X9" s="18">
        <v>0.2272253329318</v>
      </c>
      <c r="Y9" s="18">
        <v>0.25099891917689271</v>
      </c>
      <c r="Z9" s="18">
        <v>0.36113740797159022</v>
      </c>
      <c r="AA9" s="18">
        <v>0.32193624178720742</v>
      </c>
      <c r="AB9" s="18">
        <v>0.26580883815287332</v>
      </c>
      <c r="AC9" s="18">
        <v>5.8396456446439413E-2</v>
      </c>
      <c r="AD9" s="18">
        <v>0.3948104774068471</v>
      </c>
      <c r="AF9" s="18">
        <v>0.38108883045340319</v>
      </c>
      <c r="AG9" s="18">
        <v>0.32619944600969047</v>
      </c>
      <c r="AH9" s="18">
        <v>0.23448751319832739</v>
      </c>
      <c r="AI9" s="18">
        <v>0.25084372336889671</v>
      </c>
      <c r="AJ9" s="18">
        <v>0.45954159349748258</v>
      </c>
      <c r="AK9" s="18">
        <v>0.37212378789926642</v>
      </c>
      <c r="AL9" s="18">
        <v>0.15708059504574531</v>
      </c>
      <c r="AM9" s="18">
        <v>0.2275043875987203</v>
      </c>
      <c r="AO9" s="18">
        <v>0.37401388844483252</v>
      </c>
      <c r="AP9" s="18">
        <v>0.32220568777361491</v>
      </c>
      <c r="AQ9" s="18">
        <v>0.25376153580632599</v>
      </c>
      <c r="AR9" s="18">
        <v>0.1815614128208369</v>
      </c>
      <c r="AS9" s="18">
        <v>0.47090148800324111</v>
      </c>
      <c r="AT9" s="18">
        <v>0.32070893546220819</v>
      </c>
      <c r="AU9" s="18">
        <v>0.16197464354368751</v>
      </c>
      <c r="AV9" s="18">
        <v>0.16994615894724949</v>
      </c>
      <c r="AW9" s="18">
        <v>0.288434547677341</v>
      </c>
    </row>
    <row r="10" spans="2:51" ht="19" customHeight="1" x14ac:dyDescent="0.35">
      <c r="B10" s="21" t="s">
        <v>149</v>
      </c>
      <c r="C10" s="18">
        <v>0.46765898294765601</v>
      </c>
      <c r="D10" s="18">
        <v>0.46631239564790139</v>
      </c>
      <c r="E10" s="18">
        <v>0.45111707781431842</v>
      </c>
      <c r="F10" s="18">
        <v>0.45978565514868103</v>
      </c>
      <c r="G10" s="18">
        <v>0.44934135159129912</v>
      </c>
      <c r="H10" s="18">
        <v>0.47250585239213239</v>
      </c>
      <c r="I10" s="18">
        <v>0.49421081444482168</v>
      </c>
      <c r="K10" s="18">
        <v>0.43363580041116512</v>
      </c>
      <c r="L10" s="18">
        <v>0.5003291347480171</v>
      </c>
      <c r="N10" s="18">
        <v>0.4796778283401994</v>
      </c>
      <c r="O10" s="18">
        <v>0.46159708140706601</v>
      </c>
      <c r="P10" s="18">
        <v>0.43018051313998318</v>
      </c>
      <c r="Q10" s="18">
        <v>0.51375575931167972</v>
      </c>
      <c r="R10" s="18">
        <v>0.41955362266268142</v>
      </c>
      <c r="S10" s="18">
        <v>0.40337456435523189</v>
      </c>
      <c r="T10" s="18">
        <v>0.38762758718838008</v>
      </c>
      <c r="V10" s="18">
        <v>0.448141292656699</v>
      </c>
      <c r="W10" s="18">
        <v>0.50560582067880744</v>
      </c>
      <c r="X10" s="18">
        <v>0.52804468000882876</v>
      </c>
      <c r="Y10" s="18">
        <v>0.39798014553169248</v>
      </c>
      <c r="Z10" s="18">
        <v>0.44061254025083851</v>
      </c>
      <c r="AA10" s="18">
        <v>0.5070770163750713</v>
      </c>
      <c r="AB10" s="18">
        <v>0.44517092345581039</v>
      </c>
      <c r="AC10" s="18">
        <v>0.50408529250221634</v>
      </c>
      <c r="AD10" s="18">
        <v>0.39783636413807288</v>
      </c>
      <c r="AF10" s="18">
        <v>0.48028700245749018</v>
      </c>
      <c r="AG10" s="18">
        <v>0.49335160335316708</v>
      </c>
      <c r="AH10" s="18">
        <v>0.50709338420381522</v>
      </c>
      <c r="AI10" s="18">
        <v>0.45335313973632307</v>
      </c>
      <c r="AJ10" s="18">
        <v>0.43481281743312472</v>
      </c>
      <c r="AK10" s="18">
        <v>0.34997943972107198</v>
      </c>
      <c r="AL10" s="18">
        <v>0.33828997853690279</v>
      </c>
      <c r="AM10" s="18">
        <v>0.45583844620333902</v>
      </c>
      <c r="AO10" s="18">
        <v>0.47703832254750722</v>
      </c>
      <c r="AP10" s="18">
        <v>0.49854963993043849</v>
      </c>
      <c r="AQ10" s="18">
        <v>0.51432131633271938</v>
      </c>
      <c r="AR10" s="18">
        <v>0.51425201166478018</v>
      </c>
      <c r="AS10" s="18">
        <v>0.40994857037759858</v>
      </c>
      <c r="AT10" s="18">
        <v>0.43109555487883139</v>
      </c>
      <c r="AU10" s="18">
        <v>0.40962348773685908</v>
      </c>
      <c r="AV10" s="18">
        <v>0.46472569278180648</v>
      </c>
      <c r="AW10" s="18">
        <v>0.46720503016013032</v>
      </c>
    </row>
    <row r="11" spans="2:51" ht="32.15" customHeight="1" x14ac:dyDescent="0.35">
      <c r="B11" s="21" t="s">
        <v>150</v>
      </c>
      <c r="C11" s="18">
        <v>0.1157575263988042</v>
      </c>
      <c r="D11" s="18">
        <v>0.13318027102830199</v>
      </c>
      <c r="E11" s="18">
        <v>9.5930384396947829E-2</v>
      </c>
      <c r="F11" s="18">
        <v>9.9732123481622331E-2</v>
      </c>
      <c r="G11" s="18">
        <v>0.12578258933100389</v>
      </c>
      <c r="H11" s="18">
        <v>0.1097352702180359</v>
      </c>
      <c r="I11" s="18">
        <v>0.13115013781233531</v>
      </c>
      <c r="K11" s="18">
        <v>9.0090747165848375E-2</v>
      </c>
      <c r="L11" s="18">
        <v>0.1397712542497791</v>
      </c>
      <c r="N11" s="18">
        <v>0.1014805259887608</v>
      </c>
      <c r="O11" s="18">
        <v>0.13277565838712641</v>
      </c>
      <c r="P11" s="18">
        <v>9.7543368454690013E-2</v>
      </c>
      <c r="Q11" s="18">
        <v>0.1034557374025578</v>
      </c>
      <c r="R11" s="18">
        <v>0.15229906230402729</v>
      </c>
      <c r="S11" s="18">
        <v>4.9568526404019389E-2</v>
      </c>
      <c r="T11" s="18">
        <v>0.17438563559612349</v>
      </c>
      <c r="V11" s="18">
        <v>9.0919335907275883E-2</v>
      </c>
      <c r="W11" s="18">
        <v>0.1059599831649293</v>
      </c>
      <c r="X11" s="18">
        <v>0.1299420555984061</v>
      </c>
      <c r="Y11" s="18">
        <v>0.1867213770884868</v>
      </c>
      <c r="Z11" s="18">
        <v>0.19825005177757141</v>
      </c>
      <c r="AA11" s="18">
        <v>0.14807820212322559</v>
      </c>
      <c r="AB11" s="18">
        <v>0.1343455927083764</v>
      </c>
      <c r="AC11" s="18">
        <v>0.1714772493734161</v>
      </c>
      <c r="AD11" s="18">
        <v>9.6411445895320566E-2</v>
      </c>
      <c r="AF11" s="18">
        <v>9.2120459590010056E-2</v>
      </c>
      <c r="AG11" s="18">
        <v>0.1070538804668964</v>
      </c>
      <c r="AH11" s="18">
        <v>0.16026326209729369</v>
      </c>
      <c r="AI11" s="18">
        <v>0.14958040524855759</v>
      </c>
      <c r="AJ11" s="18">
        <v>7.1291246121934174E-2</v>
      </c>
      <c r="AK11" s="18">
        <v>0.18362034911876021</v>
      </c>
      <c r="AL11" s="18">
        <v>0.17246145000363261</v>
      </c>
      <c r="AM11" s="18">
        <v>0.143325239539767</v>
      </c>
      <c r="AO11" s="18">
        <v>9.8349584860595515E-2</v>
      </c>
      <c r="AP11" s="18">
        <v>0.1009731971811544</v>
      </c>
      <c r="AQ11" s="18">
        <v>0.12694001964737611</v>
      </c>
      <c r="AR11" s="18">
        <v>0.14280816935866381</v>
      </c>
      <c r="AS11" s="18">
        <v>8.017431877959251E-2</v>
      </c>
      <c r="AT11" s="18">
        <v>0.19477021192536931</v>
      </c>
      <c r="AU11" s="18">
        <v>0.19851635014897731</v>
      </c>
      <c r="AV11" s="18">
        <v>0.18018745614546461</v>
      </c>
      <c r="AW11" s="18">
        <v>9.7311294650926056E-2</v>
      </c>
    </row>
    <row r="12" spans="2:51" ht="19" customHeight="1" x14ac:dyDescent="0.35">
      <c r="B12" s="21" t="s">
        <v>151</v>
      </c>
      <c r="C12" s="18">
        <v>3.3932592291586947E-2</v>
      </c>
      <c r="D12" s="18">
        <v>5.1377660067649773E-2</v>
      </c>
      <c r="E12" s="18">
        <v>3.2527849777056521E-2</v>
      </c>
      <c r="F12" s="18">
        <v>3.1898198353620733E-2</v>
      </c>
      <c r="G12" s="18">
        <v>2.5505513809908661E-2</v>
      </c>
      <c r="H12" s="18">
        <v>4.0386001839731352E-2</v>
      </c>
      <c r="I12" s="18">
        <v>2.9726721210431468E-2</v>
      </c>
      <c r="K12" s="18">
        <v>3.7658210922987843E-2</v>
      </c>
      <c r="L12" s="18">
        <v>2.9582284976590208E-2</v>
      </c>
      <c r="N12" s="18">
        <v>2.5615625844292209E-2</v>
      </c>
      <c r="O12" s="18">
        <v>3.8634109277921769E-2</v>
      </c>
      <c r="P12" s="18">
        <v>4.3213524583235637E-2</v>
      </c>
      <c r="Q12" s="18">
        <v>3.297691305293983E-2</v>
      </c>
      <c r="R12" s="18">
        <v>4.7195952631294058E-2</v>
      </c>
      <c r="S12" s="18">
        <v>0</v>
      </c>
      <c r="T12" s="18">
        <v>2.2554621085374042E-2</v>
      </c>
      <c r="V12" s="18">
        <v>1.9957916406664208E-2</v>
      </c>
      <c r="W12" s="18">
        <v>4.0398479935856629E-2</v>
      </c>
      <c r="X12" s="18">
        <v>6.8941403962622161E-2</v>
      </c>
      <c r="Y12" s="18">
        <v>5.2912494057820718E-2</v>
      </c>
      <c r="Z12" s="18">
        <v>0</v>
      </c>
      <c r="AA12" s="18">
        <v>0</v>
      </c>
      <c r="AB12" s="18">
        <v>3.7269167400008879E-2</v>
      </c>
      <c r="AC12" s="18">
        <v>2.6368110030881659E-2</v>
      </c>
      <c r="AD12" s="18">
        <v>4.6663194606327618E-2</v>
      </c>
      <c r="AF12" s="18">
        <v>2.240985572407973E-2</v>
      </c>
      <c r="AG12" s="18">
        <v>4.3248306621799293E-2</v>
      </c>
      <c r="AH12" s="18">
        <v>4.4972628440563829E-2</v>
      </c>
      <c r="AI12" s="18">
        <v>5.1769070502796243E-2</v>
      </c>
      <c r="AJ12" s="18">
        <v>7.2501801426061562E-3</v>
      </c>
      <c r="AK12" s="18">
        <v>2.276028279594601E-2</v>
      </c>
      <c r="AL12" s="18">
        <v>1.5668253701433491E-2</v>
      </c>
      <c r="AM12" s="18">
        <v>4.1290080535530682E-2</v>
      </c>
      <c r="AO12" s="18">
        <v>1.874266740717058E-2</v>
      </c>
      <c r="AP12" s="18">
        <v>4.5327903651683002E-2</v>
      </c>
      <c r="AQ12" s="18">
        <v>5.8055829392203967E-2</v>
      </c>
      <c r="AR12" s="18">
        <v>8.0805856771166459E-2</v>
      </c>
      <c r="AS12" s="18">
        <v>8.874783154642598E-3</v>
      </c>
      <c r="AT12" s="18">
        <v>2.481753672937698E-2</v>
      </c>
      <c r="AU12" s="18">
        <v>2.2373009901710698E-2</v>
      </c>
      <c r="AV12" s="18">
        <v>2.515405847441549E-2</v>
      </c>
      <c r="AW12" s="18">
        <v>3.9919422730948492E-2</v>
      </c>
    </row>
    <row r="13" spans="2:51" ht="19" customHeight="1" x14ac:dyDescent="0.35">
      <c r="B13" s="21" t="s">
        <v>152</v>
      </c>
      <c r="C13" s="18">
        <v>1.7157051304725848E-2</v>
      </c>
      <c r="D13" s="18">
        <v>2.2320252151933988E-2</v>
      </c>
      <c r="E13" s="18">
        <v>2.5613373868180651E-2</v>
      </c>
      <c r="F13" s="18">
        <v>8.7494695814336887E-3</v>
      </c>
      <c r="G13" s="18">
        <v>1.689848115526444E-2</v>
      </c>
      <c r="H13" s="18">
        <v>2.2365837909858591E-2</v>
      </c>
      <c r="I13" s="18">
        <v>1.1476525935670581E-2</v>
      </c>
      <c r="K13" s="18">
        <v>1.6655313560406539E-2</v>
      </c>
      <c r="L13" s="18">
        <v>1.697872770431752E-2</v>
      </c>
      <c r="N13" s="18">
        <v>2.179868552670338E-2</v>
      </c>
      <c r="O13" s="18">
        <v>1.7329131648198669E-2</v>
      </c>
      <c r="P13" s="18">
        <v>1.780980637299448E-2</v>
      </c>
      <c r="Q13" s="18">
        <v>1.453013293952406E-2</v>
      </c>
      <c r="R13" s="18">
        <v>1.9084539157109701E-2</v>
      </c>
      <c r="S13" s="18">
        <v>0</v>
      </c>
      <c r="T13" s="18">
        <v>0</v>
      </c>
      <c r="V13" s="18">
        <v>1.526430684039027E-2</v>
      </c>
      <c r="W13" s="18">
        <v>1.44374929199897E-2</v>
      </c>
      <c r="X13" s="18">
        <v>1.8654944457864042E-2</v>
      </c>
      <c r="Y13" s="18">
        <v>6.8119085038944066E-2</v>
      </c>
      <c r="Z13" s="18">
        <v>0</v>
      </c>
      <c r="AA13" s="18">
        <v>0</v>
      </c>
      <c r="AB13" s="18">
        <v>1.5631853337673592E-2</v>
      </c>
      <c r="AC13" s="18">
        <v>1.6349667615904478E-2</v>
      </c>
      <c r="AD13" s="18">
        <v>3.1607727632016233E-2</v>
      </c>
      <c r="AF13" s="18">
        <v>9.2230458204027831E-3</v>
      </c>
      <c r="AG13" s="18">
        <v>1.6625214282395731E-2</v>
      </c>
      <c r="AH13" s="18">
        <v>1.7348444943123431E-2</v>
      </c>
      <c r="AI13" s="18">
        <v>2.935163542279438E-2</v>
      </c>
      <c r="AJ13" s="18">
        <v>1.5972177025203569E-2</v>
      </c>
      <c r="AK13" s="18">
        <v>0</v>
      </c>
      <c r="AL13" s="18">
        <v>4.4542247314960627E-2</v>
      </c>
      <c r="AM13" s="18">
        <v>2.1012366069675169E-2</v>
      </c>
      <c r="AO13" s="18">
        <v>9.0888860746907319E-3</v>
      </c>
      <c r="AP13" s="18">
        <v>1.6360441607569311E-2</v>
      </c>
      <c r="AQ13" s="18">
        <v>9.1799071720710303E-3</v>
      </c>
      <c r="AR13" s="18">
        <v>3.7091945027940852E-2</v>
      </c>
      <c r="AS13" s="18">
        <v>1.243775544293106E-2</v>
      </c>
      <c r="AT13" s="18">
        <v>0</v>
      </c>
      <c r="AU13" s="18">
        <v>2.6106030079144651E-2</v>
      </c>
      <c r="AV13" s="18">
        <v>6.6483840222756139E-3</v>
      </c>
      <c r="AW13" s="18">
        <v>5.9397297615903212E-2</v>
      </c>
    </row>
    <row r="14" spans="2:51" ht="19" customHeight="1" x14ac:dyDescent="0.35">
      <c r="B14" s="21" t="s">
        <v>140</v>
      </c>
      <c r="C14" s="18">
        <v>4.4348132511290959E-2</v>
      </c>
      <c r="D14" s="18">
        <v>5.6101188432851341E-2</v>
      </c>
      <c r="E14" s="18">
        <v>3.8651692712173363E-2</v>
      </c>
      <c r="F14" s="18">
        <v>6.092743074315371E-2</v>
      </c>
      <c r="G14" s="18">
        <v>4.2909295687092883E-2</v>
      </c>
      <c r="H14" s="18">
        <v>2.2245451075353959E-2</v>
      </c>
      <c r="I14" s="18">
        <v>4.7291742137117378E-2</v>
      </c>
      <c r="K14" s="18">
        <v>2.337873765888324E-2</v>
      </c>
      <c r="L14" s="18">
        <v>6.3189300817296498E-2</v>
      </c>
      <c r="N14" s="18">
        <v>5.0266986899552397E-2</v>
      </c>
      <c r="O14" s="18">
        <v>4.3502978815093789E-2</v>
      </c>
      <c r="P14" s="18">
        <v>2.0421139167559849E-2</v>
      </c>
      <c r="Q14" s="18">
        <v>3.1157456996791011E-2</v>
      </c>
      <c r="R14" s="18">
        <v>2.329799189280176E-2</v>
      </c>
      <c r="S14" s="18">
        <v>8.1628897201302245E-2</v>
      </c>
      <c r="T14" s="18">
        <v>0.21380058103690749</v>
      </c>
      <c r="V14" s="18">
        <v>1.6525205856929109E-2</v>
      </c>
      <c r="W14" s="18">
        <v>2.2220450288907481E-2</v>
      </c>
      <c r="X14" s="18">
        <v>2.719158304047898E-2</v>
      </c>
      <c r="Y14" s="18">
        <v>4.3267979106163347E-2</v>
      </c>
      <c r="Z14" s="18">
        <v>0</v>
      </c>
      <c r="AA14" s="18">
        <v>2.2908539714495881E-2</v>
      </c>
      <c r="AB14" s="18">
        <v>0.1017736249452577</v>
      </c>
      <c r="AC14" s="18">
        <v>0.22332322403114149</v>
      </c>
      <c r="AD14" s="18">
        <v>3.2670790321415469E-2</v>
      </c>
      <c r="AF14" s="18">
        <v>1.48708059546141E-2</v>
      </c>
      <c r="AG14" s="18">
        <v>1.352154926605109E-2</v>
      </c>
      <c r="AH14" s="18">
        <v>3.5834767116876359E-2</v>
      </c>
      <c r="AI14" s="18">
        <v>6.5102025720631992E-2</v>
      </c>
      <c r="AJ14" s="18">
        <v>1.113198577964874E-2</v>
      </c>
      <c r="AK14" s="18">
        <v>7.1516140464955455E-2</v>
      </c>
      <c r="AL14" s="18">
        <v>0.27195747539732512</v>
      </c>
      <c r="AM14" s="18">
        <v>0.11102948005296789</v>
      </c>
      <c r="AO14" s="18">
        <v>2.276665066520368E-2</v>
      </c>
      <c r="AP14" s="18">
        <v>1.6583129855539908E-2</v>
      </c>
      <c r="AQ14" s="18">
        <v>3.7741391649303471E-2</v>
      </c>
      <c r="AR14" s="18">
        <v>4.348060435661201E-2</v>
      </c>
      <c r="AS14" s="18">
        <v>1.766308424199416E-2</v>
      </c>
      <c r="AT14" s="18">
        <v>2.860776100421418E-2</v>
      </c>
      <c r="AU14" s="18">
        <v>0.18140647858962089</v>
      </c>
      <c r="AV14" s="18">
        <v>0.15333824962878839</v>
      </c>
      <c r="AW14" s="18">
        <v>4.773240716475078E-2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148</v>
      </c>
      <c r="C9" s="18">
        <v>9.2089495902398302E-2</v>
      </c>
      <c r="D9" s="18">
        <v>6.8526742692292239E-2</v>
      </c>
      <c r="E9" s="18">
        <v>0.12696222681633779</v>
      </c>
      <c r="F9" s="18">
        <v>0.12518706781320449</v>
      </c>
      <c r="G9" s="18">
        <v>6.1801233471798743E-2</v>
      </c>
      <c r="H9" s="18">
        <v>0.1038354680211226</v>
      </c>
      <c r="I9" s="18">
        <v>6.5788387221430211E-2</v>
      </c>
      <c r="K9" s="18">
        <v>0.11364753089422951</v>
      </c>
      <c r="L9" s="18">
        <v>7.2338303438919671E-2</v>
      </c>
      <c r="N9" s="18">
        <v>0.1088038291939714</v>
      </c>
      <c r="O9" s="18">
        <v>8.7228201819999865E-2</v>
      </c>
      <c r="P9" s="18">
        <v>9.5162354053774434E-2</v>
      </c>
      <c r="Q9" s="18">
        <v>7.5469267868222362E-2</v>
      </c>
      <c r="R9" s="18">
        <v>9.9766533030341734E-2</v>
      </c>
      <c r="S9" s="18">
        <v>0.19398728418676919</v>
      </c>
      <c r="T9" s="18">
        <v>2.5624670713961861E-2</v>
      </c>
      <c r="V9" s="18">
        <v>0.14080578303390859</v>
      </c>
      <c r="W9" s="18">
        <v>8.7769132838336802E-2</v>
      </c>
      <c r="X9" s="18">
        <v>7.0372457580885256E-2</v>
      </c>
      <c r="Y9" s="18">
        <v>7.4446963775627942E-2</v>
      </c>
      <c r="Z9" s="18">
        <v>0.17768407164842639</v>
      </c>
      <c r="AA9" s="18">
        <v>1.8015817963798531E-2</v>
      </c>
      <c r="AB9" s="18">
        <v>6.1097805935540893E-2</v>
      </c>
      <c r="AC9" s="18">
        <v>0</v>
      </c>
      <c r="AD9" s="18">
        <v>4.6330875750298241E-2</v>
      </c>
      <c r="AF9" s="18">
        <v>0.15487398738338451</v>
      </c>
      <c r="AG9" s="18">
        <v>8.1312844811056134E-2</v>
      </c>
      <c r="AH9" s="18">
        <v>5.8392335045471859E-2</v>
      </c>
      <c r="AI9" s="18">
        <v>4.3421105565074399E-2</v>
      </c>
      <c r="AJ9" s="18">
        <v>0.16929655871879121</v>
      </c>
      <c r="AK9" s="18">
        <v>8.7639454188149071E-2</v>
      </c>
      <c r="AL9" s="18">
        <v>0</v>
      </c>
      <c r="AM9" s="18">
        <v>3.8244252698720879E-2</v>
      </c>
      <c r="AO9" s="18">
        <v>0.11775328157018369</v>
      </c>
      <c r="AP9" s="18">
        <v>7.9298637865200111E-2</v>
      </c>
      <c r="AQ9" s="18">
        <v>3.5301135070810043E-2</v>
      </c>
      <c r="AR9" s="18">
        <v>4.1788625712712163E-2</v>
      </c>
      <c r="AS9" s="18">
        <v>0.1799169222436113</v>
      </c>
      <c r="AT9" s="18">
        <v>4.9493894478133259E-2</v>
      </c>
      <c r="AU9" s="18">
        <v>2.9344610881401612E-2</v>
      </c>
      <c r="AV9" s="18">
        <v>1.4758744227289171E-2</v>
      </c>
      <c r="AW9" s="18">
        <v>8.058339441399795E-2</v>
      </c>
    </row>
    <row r="10" spans="2:51" ht="19" customHeight="1" x14ac:dyDescent="0.35">
      <c r="B10" s="21" t="s">
        <v>149</v>
      </c>
      <c r="C10" s="18">
        <v>0.25883458499523909</v>
      </c>
      <c r="D10" s="18">
        <v>0.31069790145573067</v>
      </c>
      <c r="E10" s="18">
        <v>0.3376690129091231</v>
      </c>
      <c r="F10" s="18">
        <v>0.2558617336119427</v>
      </c>
      <c r="G10" s="18">
        <v>0.30268407184581958</v>
      </c>
      <c r="H10" s="18">
        <v>0.19281296232721939</v>
      </c>
      <c r="I10" s="18">
        <v>0.1982196098010818</v>
      </c>
      <c r="K10" s="18">
        <v>0.30254314179940778</v>
      </c>
      <c r="L10" s="18">
        <v>0.21847567651301339</v>
      </c>
      <c r="N10" s="18">
        <v>0.22645776489538261</v>
      </c>
      <c r="O10" s="18">
        <v>0.2111260565086833</v>
      </c>
      <c r="P10" s="18">
        <v>0.24908539703766669</v>
      </c>
      <c r="Q10" s="18">
        <v>0.29360078749284307</v>
      </c>
      <c r="R10" s="18">
        <v>0.34646102413698909</v>
      </c>
      <c r="S10" s="18">
        <v>0.45396005557189317</v>
      </c>
      <c r="T10" s="18">
        <v>0.223694335892936</v>
      </c>
      <c r="V10" s="18">
        <v>0.29430318948048939</v>
      </c>
      <c r="W10" s="18">
        <v>0.27583945588851583</v>
      </c>
      <c r="X10" s="18">
        <v>0.19538838154030591</v>
      </c>
      <c r="Y10" s="18">
        <v>0.20786407811858049</v>
      </c>
      <c r="Z10" s="18">
        <v>0.2859453566884268</v>
      </c>
      <c r="AA10" s="18">
        <v>0.14972762168615339</v>
      </c>
      <c r="AB10" s="18">
        <v>0.21384195954027249</v>
      </c>
      <c r="AC10" s="18">
        <v>0.16163956477066299</v>
      </c>
      <c r="AD10" s="18">
        <v>0.35179317211626199</v>
      </c>
      <c r="AF10" s="18">
        <v>0.30640428852056428</v>
      </c>
      <c r="AG10" s="18">
        <v>0.26772410206606861</v>
      </c>
      <c r="AH10" s="18">
        <v>0.21030397857582339</v>
      </c>
      <c r="AI10" s="18">
        <v>0.2156979364244283</v>
      </c>
      <c r="AJ10" s="18">
        <v>0.37217272951392821</v>
      </c>
      <c r="AK10" s="18">
        <v>0.13843383452982061</v>
      </c>
      <c r="AL10" s="18">
        <v>9.045780279539381E-2</v>
      </c>
      <c r="AM10" s="18">
        <v>0.1857617892570923</v>
      </c>
      <c r="AO10" s="18">
        <v>0.31426818157238501</v>
      </c>
      <c r="AP10" s="18">
        <v>0.28149537344423881</v>
      </c>
      <c r="AQ10" s="18">
        <v>0.2242652063228083</v>
      </c>
      <c r="AR10" s="18">
        <v>0.18637362067666849</v>
      </c>
      <c r="AS10" s="18">
        <v>0.33199504702461191</v>
      </c>
      <c r="AT10" s="18">
        <v>0.1709314722219529</v>
      </c>
      <c r="AU10" s="18">
        <v>0.1294022215493924</v>
      </c>
      <c r="AV10" s="18">
        <v>7.4705117724267592E-2</v>
      </c>
      <c r="AW10" s="18">
        <v>0.32834621667528052</v>
      </c>
    </row>
    <row r="11" spans="2:51" ht="32.15" customHeight="1" x14ac:dyDescent="0.35">
      <c r="B11" s="21" t="s">
        <v>150</v>
      </c>
      <c r="C11" s="18">
        <v>0.25558042581681961</v>
      </c>
      <c r="D11" s="18">
        <v>0.2227283815497362</v>
      </c>
      <c r="E11" s="18">
        <v>0.21143684538147631</v>
      </c>
      <c r="F11" s="18">
        <v>0.22847435620897141</v>
      </c>
      <c r="G11" s="18">
        <v>0.2489884706260701</v>
      </c>
      <c r="H11" s="18">
        <v>0.25470755041589571</v>
      </c>
      <c r="I11" s="18">
        <v>0.32573419286082328</v>
      </c>
      <c r="K11" s="18">
        <v>0.2400820381933744</v>
      </c>
      <c r="L11" s="18">
        <v>0.27067062569454881</v>
      </c>
      <c r="N11" s="18">
        <v>0.28638556084335681</v>
      </c>
      <c r="O11" s="18">
        <v>0.30436179545919467</v>
      </c>
      <c r="P11" s="18">
        <v>0.30025328607655571</v>
      </c>
      <c r="Q11" s="18">
        <v>0.20480112841635459</v>
      </c>
      <c r="R11" s="18">
        <v>0.19569999754265741</v>
      </c>
      <c r="S11" s="18">
        <v>9.1930708319600554E-2</v>
      </c>
      <c r="T11" s="18">
        <v>0.20142117033420959</v>
      </c>
      <c r="V11" s="18">
        <v>0.27518339219604171</v>
      </c>
      <c r="W11" s="18">
        <v>0.20569236150906631</v>
      </c>
      <c r="X11" s="18">
        <v>0.22787561984149879</v>
      </c>
      <c r="Y11" s="18">
        <v>0.23181374470818741</v>
      </c>
      <c r="Z11" s="18">
        <v>0.42519681213664301</v>
      </c>
      <c r="AA11" s="18">
        <v>0.30960497882854959</v>
      </c>
      <c r="AB11" s="18">
        <v>0.28108066130124942</v>
      </c>
      <c r="AC11" s="18">
        <v>0.27316131932722121</v>
      </c>
      <c r="AD11" s="18">
        <v>0.27138093628631299</v>
      </c>
      <c r="AF11" s="18">
        <v>0.25559385704233639</v>
      </c>
      <c r="AG11" s="18">
        <v>0.2204500393076049</v>
      </c>
      <c r="AH11" s="18">
        <v>0.25626629124804828</v>
      </c>
      <c r="AI11" s="18">
        <v>0.24221777516582629</v>
      </c>
      <c r="AJ11" s="18">
        <v>0.24939676441058761</v>
      </c>
      <c r="AK11" s="18">
        <v>0.311851719778929</v>
      </c>
      <c r="AL11" s="18">
        <v>0.26691869891016728</v>
      </c>
      <c r="AM11" s="18">
        <v>0.31234457301594698</v>
      </c>
      <c r="AO11" s="18">
        <v>0.2755381294140184</v>
      </c>
      <c r="AP11" s="18">
        <v>0.20752282002830541</v>
      </c>
      <c r="AQ11" s="18">
        <v>0.25236543505637188</v>
      </c>
      <c r="AR11" s="18">
        <v>0.24207413441040071</v>
      </c>
      <c r="AS11" s="18">
        <v>0.25136002768137122</v>
      </c>
      <c r="AT11" s="18">
        <v>0.32419862982889291</v>
      </c>
      <c r="AU11" s="18">
        <v>0.3339362683939453</v>
      </c>
      <c r="AV11" s="18">
        <v>0.34040722882251329</v>
      </c>
      <c r="AW11" s="18">
        <v>0.23682134953148651</v>
      </c>
    </row>
    <row r="12" spans="2:51" ht="19" customHeight="1" x14ac:dyDescent="0.35">
      <c r="B12" s="21" t="s">
        <v>151</v>
      </c>
      <c r="C12" s="18">
        <v>0.23571231984936711</v>
      </c>
      <c r="D12" s="18">
        <v>0.2329240630347956</v>
      </c>
      <c r="E12" s="18">
        <v>0.1937363286643887</v>
      </c>
      <c r="F12" s="18">
        <v>0.23351022065004701</v>
      </c>
      <c r="G12" s="18">
        <v>0.19240423484367741</v>
      </c>
      <c r="H12" s="18">
        <v>0.27770355496409022</v>
      </c>
      <c r="I12" s="18">
        <v>0.26796189016287841</v>
      </c>
      <c r="K12" s="18">
        <v>0.20822760981439301</v>
      </c>
      <c r="L12" s="18">
        <v>0.26079676034861993</v>
      </c>
      <c r="N12" s="18">
        <v>0.19547366291128829</v>
      </c>
      <c r="O12" s="18">
        <v>0.24027673405315969</v>
      </c>
      <c r="P12" s="18">
        <v>0.1936209402703814</v>
      </c>
      <c r="Q12" s="18">
        <v>0.28572434115687301</v>
      </c>
      <c r="R12" s="18">
        <v>0.24415209935684051</v>
      </c>
      <c r="S12" s="18">
        <v>0.18235548401043411</v>
      </c>
      <c r="T12" s="18">
        <v>0.28913815198715909</v>
      </c>
      <c r="V12" s="18">
        <v>0.19856128470986639</v>
      </c>
      <c r="W12" s="18">
        <v>0.27690888104122002</v>
      </c>
      <c r="X12" s="18">
        <v>0.29709872821806538</v>
      </c>
      <c r="Y12" s="18">
        <v>0.22526570576120611</v>
      </c>
      <c r="Z12" s="18">
        <v>9.0421810333824404E-2</v>
      </c>
      <c r="AA12" s="18">
        <v>0.32363857983508398</v>
      </c>
      <c r="AB12" s="18">
        <v>0.24571150210434431</v>
      </c>
      <c r="AC12" s="18">
        <v>0.18336232552268761</v>
      </c>
      <c r="AD12" s="18">
        <v>0.1505266789540867</v>
      </c>
      <c r="AF12" s="18">
        <v>0.2087857335508076</v>
      </c>
      <c r="AG12" s="18">
        <v>0.26755942499912111</v>
      </c>
      <c r="AH12" s="18">
        <v>0.27514523667048868</v>
      </c>
      <c r="AI12" s="18">
        <v>0.2847223589013918</v>
      </c>
      <c r="AJ12" s="18">
        <v>0.15635461085251909</v>
      </c>
      <c r="AK12" s="18">
        <v>0.32942699872098979</v>
      </c>
      <c r="AL12" s="18">
        <v>0.16015245534147121</v>
      </c>
      <c r="AM12" s="18">
        <v>0.23255555054699201</v>
      </c>
      <c r="AO12" s="18">
        <v>0.20105858805749169</v>
      </c>
      <c r="AP12" s="18">
        <v>0.2660434139834445</v>
      </c>
      <c r="AQ12" s="18">
        <v>0.28257854140669691</v>
      </c>
      <c r="AR12" s="18">
        <v>0.33738101526683872</v>
      </c>
      <c r="AS12" s="18">
        <v>0.16524192871619101</v>
      </c>
      <c r="AT12" s="18">
        <v>0.31835490150585899</v>
      </c>
      <c r="AU12" s="18">
        <v>0.1989575092753052</v>
      </c>
      <c r="AV12" s="18">
        <v>0.27637193899229101</v>
      </c>
      <c r="AW12" s="18">
        <v>0.1729976313671315</v>
      </c>
    </row>
    <row r="13" spans="2:51" ht="19" customHeight="1" x14ac:dyDescent="0.35">
      <c r="B13" s="21" t="s">
        <v>152</v>
      </c>
      <c r="C13" s="18">
        <v>0.1098197972556702</v>
      </c>
      <c r="D13" s="18">
        <v>0.1038971050022436</v>
      </c>
      <c r="E13" s="18">
        <v>7.8344169645406386E-2</v>
      </c>
      <c r="F13" s="18">
        <v>9.1721916237448922E-2</v>
      </c>
      <c r="G13" s="18">
        <v>0.1393439679126309</v>
      </c>
      <c r="H13" s="18">
        <v>0.1403748323344155</v>
      </c>
      <c r="I13" s="18">
        <v>0.1079117594990512</v>
      </c>
      <c r="K13" s="18">
        <v>0.104023012014184</v>
      </c>
      <c r="L13" s="18">
        <v>0.1158435832737469</v>
      </c>
      <c r="N13" s="18">
        <v>0.1154425174855325</v>
      </c>
      <c r="O13" s="18">
        <v>0.114698047659159</v>
      </c>
      <c r="P13" s="18">
        <v>0.14020696591082871</v>
      </c>
      <c r="Q13" s="18">
        <v>0.1051944642205756</v>
      </c>
      <c r="R13" s="18">
        <v>8.592572414087124E-2</v>
      </c>
      <c r="S13" s="18">
        <v>2.516482690367464E-2</v>
      </c>
      <c r="T13" s="18">
        <v>9.7429581817395944E-2</v>
      </c>
      <c r="V13" s="18">
        <v>8.0440765251349258E-2</v>
      </c>
      <c r="W13" s="18">
        <v>0.1249321706774684</v>
      </c>
      <c r="X13" s="18">
        <v>0.16314586615605589</v>
      </c>
      <c r="Y13" s="18">
        <v>0.21718396048608171</v>
      </c>
      <c r="Z13" s="18">
        <v>2.0751949192679631E-2</v>
      </c>
      <c r="AA13" s="18">
        <v>0.17085655047555201</v>
      </c>
      <c r="AB13" s="18">
        <v>0.1008604027681598</v>
      </c>
      <c r="AC13" s="18">
        <v>9.2653798682594143E-2</v>
      </c>
      <c r="AD13" s="18">
        <v>0.12145656707245921</v>
      </c>
      <c r="AF13" s="18">
        <v>6.5044754513248745E-2</v>
      </c>
      <c r="AG13" s="18">
        <v>0.14427928420866851</v>
      </c>
      <c r="AH13" s="18">
        <v>0.1633188185976617</v>
      </c>
      <c r="AI13" s="18">
        <v>0.16517506274132901</v>
      </c>
      <c r="AJ13" s="18">
        <v>4.4629511066099109E-2</v>
      </c>
      <c r="AK13" s="18">
        <v>0.1041183314976114</v>
      </c>
      <c r="AL13" s="18">
        <v>0.13194169001843151</v>
      </c>
      <c r="AM13" s="18">
        <v>0.1028222165388696</v>
      </c>
      <c r="AO13" s="18">
        <v>7.9977408384149726E-2</v>
      </c>
      <c r="AP13" s="18">
        <v>0.14254168445670831</v>
      </c>
      <c r="AQ13" s="18">
        <v>0.17406481229957799</v>
      </c>
      <c r="AR13" s="18">
        <v>0.1537241184967936</v>
      </c>
      <c r="AS13" s="18">
        <v>4.7326383458251728E-2</v>
      </c>
      <c r="AT13" s="18">
        <v>0.1018598460751811</v>
      </c>
      <c r="AU13" s="18">
        <v>9.6488200607758354E-2</v>
      </c>
      <c r="AV13" s="18">
        <v>0.1213858831097176</v>
      </c>
      <c r="AW13" s="18">
        <v>0.14445838924553081</v>
      </c>
    </row>
    <row r="14" spans="2:51" ht="19" customHeight="1" x14ac:dyDescent="0.35">
      <c r="B14" s="21" t="s">
        <v>140</v>
      </c>
      <c r="C14" s="18">
        <v>4.7963376180505807E-2</v>
      </c>
      <c r="D14" s="18">
        <v>6.1225806265201417E-2</v>
      </c>
      <c r="E14" s="18">
        <v>5.1851416583267647E-2</v>
      </c>
      <c r="F14" s="18">
        <v>6.5244705478385456E-2</v>
      </c>
      <c r="G14" s="18">
        <v>5.4778021300003317E-2</v>
      </c>
      <c r="H14" s="18">
        <v>3.056563193725647E-2</v>
      </c>
      <c r="I14" s="18">
        <v>3.4384160454735191E-2</v>
      </c>
      <c r="K14" s="18">
        <v>3.1476667284411217E-2</v>
      </c>
      <c r="L14" s="18">
        <v>6.1875050731151383E-2</v>
      </c>
      <c r="N14" s="18">
        <v>6.7436664670468272E-2</v>
      </c>
      <c r="O14" s="18">
        <v>4.2309164499803258E-2</v>
      </c>
      <c r="P14" s="18">
        <v>2.1671056650792948E-2</v>
      </c>
      <c r="Q14" s="18">
        <v>3.5210010845131257E-2</v>
      </c>
      <c r="R14" s="18">
        <v>2.7994621792300091E-2</v>
      </c>
      <c r="S14" s="18">
        <v>5.2601641007628049E-2</v>
      </c>
      <c r="T14" s="18">
        <v>0.16269208925433751</v>
      </c>
      <c r="V14" s="18">
        <v>1.070558532834455E-2</v>
      </c>
      <c r="W14" s="18">
        <v>2.8857998045392751E-2</v>
      </c>
      <c r="X14" s="18">
        <v>4.6118946663188803E-2</v>
      </c>
      <c r="Y14" s="18">
        <v>4.3425547150316601E-2</v>
      </c>
      <c r="Z14" s="18">
        <v>0</v>
      </c>
      <c r="AA14" s="18">
        <v>2.815645121086285E-2</v>
      </c>
      <c r="AB14" s="18">
        <v>9.7407668350433158E-2</v>
      </c>
      <c r="AC14" s="18">
        <v>0.28918299169683381</v>
      </c>
      <c r="AD14" s="18">
        <v>5.8511769820580907E-2</v>
      </c>
      <c r="AF14" s="18">
        <v>9.2973789896584474E-3</v>
      </c>
      <c r="AG14" s="18">
        <v>1.8674304607480909E-2</v>
      </c>
      <c r="AH14" s="18">
        <v>3.6573339862505903E-2</v>
      </c>
      <c r="AI14" s="18">
        <v>4.8765761201950163E-2</v>
      </c>
      <c r="AJ14" s="18">
        <v>8.1498254380747391E-3</v>
      </c>
      <c r="AK14" s="18">
        <v>2.8529661284500189E-2</v>
      </c>
      <c r="AL14" s="18">
        <v>0.35052935293453608</v>
      </c>
      <c r="AM14" s="18">
        <v>0.12827161794237801</v>
      </c>
      <c r="AO14" s="18">
        <v>1.1404411001771499E-2</v>
      </c>
      <c r="AP14" s="18">
        <v>2.309807022210305E-2</v>
      </c>
      <c r="AQ14" s="18">
        <v>3.1424869843734812E-2</v>
      </c>
      <c r="AR14" s="18">
        <v>3.8658485436586371E-2</v>
      </c>
      <c r="AS14" s="18">
        <v>2.41596908759629E-2</v>
      </c>
      <c r="AT14" s="18">
        <v>3.5161255889980973E-2</v>
      </c>
      <c r="AU14" s="18">
        <v>0.2118711892921972</v>
      </c>
      <c r="AV14" s="18">
        <v>0.17237108712392141</v>
      </c>
      <c r="AW14" s="18">
        <v>3.6793018766572552E-2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183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148</v>
      </c>
      <c r="C9" s="18">
        <v>0.16988259095013161</v>
      </c>
      <c r="D9" s="18">
        <v>0.18204321459840289</v>
      </c>
      <c r="E9" s="18">
        <v>0.22531444324119429</v>
      </c>
      <c r="F9" s="18">
        <v>0.23451991682576759</v>
      </c>
      <c r="G9" s="18">
        <v>0.15249485120893549</v>
      </c>
      <c r="H9" s="18">
        <v>0.15024936970564151</v>
      </c>
      <c r="I9" s="18">
        <v>0.10355709388623489</v>
      </c>
      <c r="K9" s="18">
        <v>0.2108746299652583</v>
      </c>
      <c r="L9" s="18">
        <v>0.13229854985726389</v>
      </c>
      <c r="N9" s="18">
        <v>0.1700413778309641</v>
      </c>
      <c r="O9" s="18">
        <v>0.1449478053294104</v>
      </c>
      <c r="P9" s="18">
        <v>0.15873245105815101</v>
      </c>
      <c r="Q9" s="18">
        <v>0.1657628846980285</v>
      </c>
      <c r="R9" s="18">
        <v>0.22670830815754731</v>
      </c>
      <c r="S9" s="18">
        <v>0.4365183652714702</v>
      </c>
      <c r="T9" s="18">
        <v>7.3884273072063397E-2</v>
      </c>
      <c r="V9" s="18">
        <v>0.21166453302568469</v>
      </c>
      <c r="W9" s="18">
        <v>0.16695923406392141</v>
      </c>
      <c r="X9" s="18">
        <v>0.156325690432464</v>
      </c>
      <c r="Y9" s="18">
        <v>0.10262386136151171</v>
      </c>
      <c r="Z9" s="18">
        <v>0.17878243848505099</v>
      </c>
      <c r="AA9" s="18">
        <v>8.3258439884968019E-2</v>
      </c>
      <c r="AB9" s="18">
        <v>0.14343467168236909</v>
      </c>
      <c r="AC9" s="18">
        <v>6.5722911873195011E-2</v>
      </c>
      <c r="AD9" s="18">
        <v>0.21358061886192889</v>
      </c>
      <c r="AF9" s="18">
        <v>0.19514778252191661</v>
      </c>
      <c r="AG9" s="18">
        <v>0.18146338228303091</v>
      </c>
      <c r="AH9" s="18">
        <v>0.1021351142311852</v>
      </c>
      <c r="AI9" s="18">
        <v>0.11265093465421711</v>
      </c>
      <c r="AJ9" s="18">
        <v>0.26487270794981549</v>
      </c>
      <c r="AK9" s="18">
        <v>0.14444881901680681</v>
      </c>
      <c r="AL9" s="18">
        <v>7.6231485624781117E-2</v>
      </c>
      <c r="AM9" s="18">
        <v>0.11583373194839131</v>
      </c>
      <c r="AO9" s="18">
        <v>0.18552268641780781</v>
      </c>
      <c r="AP9" s="18">
        <v>0.1664584462483592</v>
      </c>
      <c r="AQ9" s="18">
        <v>9.844155922875765E-2</v>
      </c>
      <c r="AR9" s="18">
        <v>7.8436956850107098E-2</v>
      </c>
      <c r="AS9" s="18">
        <v>0.2891817809995354</v>
      </c>
      <c r="AT9" s="18">
        <v>7.5363839957576423E-2</v>
      </c>
      <c r="AU9" s="18">
        <v>0.11652273056235</v>
      </c>
      <c r="AV9" s="18">
        <v>4.562961882499967E-2</v>
      </c>
      <c r="AW9" s="18">
        <v>0.18613687077910129</v>
      </c>
    </row>
    <row r="10" spans="2:51" ht="19" customHeight="1" x14ac:dyDescent="0.35">
      <c r="B10" s="21" t="s">
        <v>149</v>
      </c>
      <c r="C10" s="18">
        <v>0.37406108982274761</v>
      </c>
      <c r="D10" s="18">
        <v>0.3985848612052485</v>
      </c>
      <c r="E10" s="18">
        <v>0.42523137981629111</v>
      </c>
      <c r="F10" s="18">
        <v>0.37909219800557042</v>
      </c>
      <c r="G10" s="18">
        <v>0.37622579324423089</v>
      </c>
      <c r="H10" s="18">
        <v>0.34717484970629509</v>
      </c>
      <c r="I10" s="18">
        <v>0.34001210546095473</v>
      </c>
      <c r="K10" s="18">
        <v>0.38521297068825022</v>
      </c>
      <c r="L10" s="18">
        <v>0.36557286410651407</v>
      </c>
      <c r="N10" s="18">
        <v>0.35654372007406249</v>
      </c>
      <c r="O10" s="18">
        <v>0.36328607890005271</v>
      </c>
      <c r="P10" s="18">
        <v>0.40656757977828251</v>
      </c>
      <c r="Q10" s="18">
        <v>0.41472068554071823</v>
      </c>
      <c r="R10" s="18">
        <v>0.3709174785386028</v>
      </c>
      <c r="S10" s="18">
        <v>0.3483470232447749</v>
      </c>
      <c r="T10" s="18">
        <v>0.2208526001358585</v>
      </c>
      <c r="V10" s="18">
        <v>0.41208953509417151</v>
      </c>
      <c r="W10" s="18">
        <v>0.38665718030885993</v>
      </c>
      <c r="X10" s="18">
        <v>0.27265655995034499</v>
      </c>
      <c r="Y10" s="18">
        <v>0.28696579236968017</v>
      </c>
      <c r="Z10" s="18">
        <v>0.4457687116273476</v>
      </c>
      <c r="AA10" s="18">
        <v>0.46260594486837309</v>
      </c>
      <c r="AB10" s="18">
        <v>0.35598948100029659</v>
      </c>
      <c r="AC10" s="18">
        <v>0.1834710786692994</v>
      </c>
      <c r="AD10" s="18">
        <v>0.37286364980486558</v>
      </c>
      <c r="AF10" s="18">
        <v>0.41746163715187179</v>
      </c>
      <c r="AG10" s="18">
        <v>0.37412458473787602</v>
      </c>
      <c r="AH10" s="18">
        <v>0.33988136038793132</v>
      </c>
      <c r="AI10" s="18">
        <v>0.34740956819596291</v>
      </c>
      <c r="AJ10" s="18">
        <v>0.43478552184042452</v>
      </c>
      <c r="AK10" s="18">
        <v>0.37110306944938648</v>
      </c>
      <c r="AL10" s="18">
        <v>0.16797693620163001</v>
      </c>
      <c r="AM10" s="18">
        <v>0.33597717661406951</v>
      </c>
      <c r="AO10" s="18">
        <v>0.43324215192960852</v>
      </c>
      <c r="AP10" s="18">
        <v>0.39096670769180969</v>
      </c>
      <c r="AQ10" s="18">
        <v>0.3459046594120696</v>
      </c>
      <c r="AR10" s="18">
        <v>0.32679862926280451</v>
      </c>
      <c r="AS10" s="18">
        <v>0.39555558253616652</v>
      </c>
      <c r="AT10" s="18">
        <v>0.49687249724268029</v>
      </c>
      <c r="AU10" s="18">
        <v>0.27597217917254591</v>
      </c>
      <c r="AV10" s="18">
        <v>0.26511145807628123</v>
      </c>
      <c r="AW10" s="18">
        <v>0.38699432483510637</v>
      </c>
    </row>
    <row r="11" spans="2:51" ht="32.15" customHeight="1" x14ac:dyDescent="0.35">
      <c r="B11" s="21" t="s">
        <v>150</v>
      </c>
      <c r="C11" s="18">
        <v>0.19210321653830259</v>
      </c>
      <c r="D11" s="18">
        <v>0.16252568372015019</v>
      </c>
      <c r="E11" s="18">
        <v>0.1806677204743786</v>
      </c>
      <c r="F11" s="18">
        <v>0.17257334999175761</v>
      </c>
      <c r="G11" s="18">
        <v>0.1925110244900908</v>
      </c>
      <c r="H11" s="18">
        <v>0.21312404768970669</v>
      </c>
      <c r="I11" s="18">
        <v>0.2127584342750006</v>
      </c>
      <c r="K11" s="18">
        <v>0.1681155256156856</v>
      </c>
      <c r="L11" s="18">
        <v>0.21401028196019431</v>
      </c>
      <c r="N11" s="18">
        <v>0.2075532366650758</v>
      </c>
      <c r="O11" s="18">
        <v>0.2118900453351823</v>
      </c>
      <c r="P11" s="18">
        <v>0.22555768810788451</v>
      </c>
      <c r="Q11" s="18">
        <v>0.1532695194801062</v>
      </c>
      <c r="R11" s="18">
        <v>0.1446790743815054</v>
      </c>
      <c r="S11" s="18">
        <v>5.1014871749824678E-2</v>
      </c>
      <c r="T11" s="18">
        <v>0.34167521687091029</v>
      </c>
      <c r="V11" s="18">
        <v>0.1706009378272885</v>
      </c>
      <c r="W11" s="18">
        <v>0.2001630737836847</v>
      </c>
      <c r="X11" s="18">
        <v>0.1951860294805374</v>
      </c>
      <c r="Y11" s="18">
        <v>0.26224137421751492</v>
      </c>
      <c r="Z11" s="18">
        <v>0.30952494546205472</v>
      </c>
      <c r="AA11" s="18">
        <v>0.12391470001136561</v>
      </c>
      <c r="AB11" s="18">
        <v>0.19026665907780249</v>
      </c>
      <c r="AC11" s="18">
        <v>0.27224553037871191</v>
      </c>
      <c r="AD11" s="18">
        <v>0.16310359170637981</v>
      </c>
      <c r="AF11" s="18">
        <v>0.19655058782425819</v>
      </c>
      <c r="AG11" s="18">
        <v>0.18386302810060759</v>
      </c>
      <c r="AH11" s="18">
        <v>0.19466804915268099</v>
      </c>
      <c r="AI11" s="18">
        <v>0.198016036406896</v>
      </c>
      <c r="AJ11" s="18">
        <v>0.17586663447418741</v>
      </c>
      <c r="AK11" s="18">
        <v>0.1548997978891356</v>
      </c>
      <c r="AL11" s="18">
        <v>0.2289623125749834</v>
      </c>
      <c r="AM11" s="18">
        <v>0.2098713839039536</v>
      </c>
      <c r="AO11" s="18">
        <v>0.18635426885218101</v>
      </c>
      <c r="AP11" s="18">
        <v>0.18674021582735831</v>
      </c>
      <c r="AQ11" s="18">
        <v>0.2319291657858569</v>
      </c>
      <c r="AR11" s="18">
        <v>0.2173074399142455</v>
      </c>
      <c r="AS11" s="18">
        <v>0.17309616214249171</v>
      </c>
      <c r="AT11" s="18">
        <v>0.16219219942206919</v>
      </c>
      <c r="AU11" s="18">
        <v>0.1871917092788222</v>
      </c>
      <c r="AV11" s="18">
        <v>0.24962340964360469</v>
      </c>
      <c r="AW11" s="18">
        <v>0.13670660085007991</v>
      </c>
    </row>
    <row r="12" spans="2:51" ht="19" customHeight="1" x14ac:dyDescent="0.35">
      <c r="B12" s="21" t="s">
        <v>151</v>
      </c>
      <c r="C12" s="18">
        <v>0.1442751358835514</v>
      </c>
      <c r="D12" s="18">
        <v>0.12614402788835671</v>
      </c>
      <c r="E12" s="18">
        <v>8.3977634102050211E-2</v>
      </c>
      <c r="F12" s="18">
        <v>0.1045455455223372</v>
      </c>
      <c r="G12" s="18">
        <v>0.142560136841799</v>
      </c>
      <c r="H12" s="18">
        <v>0.16366533722754281</v>
      </c>
      <c r="I12" s="18">
        <v>0.2114966617338305</v>
      </c>
      <c r="K12" s="18">
        <v>0.15295953303383339</v>
      </c>
      <c r="L12" s="18">
        <v>0.13688629833101451</v>
      </c>
      <c r="N12" s="18">
        <v>0.1357227802978444</v>
      </c>
      <c r="O12" s="18">
        <v>0.13371040718148711</v>
      </c>
      <c r="P12" s="18">
        <v>0.12907092933023481</v>
      </c>
      <c r="Q12" s="18">
        <v>0.1742394072731358</v>
      </c>
      <c r="R12" s="18">
        <v>0.1569274713777585</v>
      </c>
      <c r="S12" s="18">
        <v>8.2490842532627798E-2</v>
      </c>
      <c r="T12" s="18">
        <v>0.1059714142263783</v>
      </c>
      <c r="V12" s="18">
        <v>0.13044236648132129</v>
      </c>
      <c r="W12" s="18">
        <v>0.14983486164220369</v>
      </c>
      <c r="X12" s="18">
        <v>0.23965260052083959</v>
      </c>
      <c r="Y12" s="18">
        <v>0.1499414707594077</v>
      </c>
      <c r="Z12" s="18">
        <v>4.4824233230910109E-2</v>
      </c>
      <c r="AA12" s="18">
        <v>0.27621251125149832</v>
      </c>
      <c r="AB12" s="18">
        <v>0.12697088964297279</v>
      </c>
      <c r="AC12" s="18">
        <v>0.14332505779097951</v>
      </c>
      <c r="AD12" s="18">
        <v>0.13498722668897969</v>
      </c>
      <c r="AF12" s="18">
        <v>0.1127117518512669</v>
      </c>
      <c r="AG12" s="18">
        <v>0.1608735303642736</v>
      </c>
      <c r="AH12" s="18">
        <v>0.22401686610884899</v>
      </c>
      <c r="AI12" s="18">
        <v>0.19665898378882521</v>
      </c>
      <c r="AJ12" s="18">
        <v>8.0953863140270518E-2</v>
      </c>
      <c r="AK12" s="18">
        <v>0.2037598014861913</v>
      </c>
      <c r="AL12" s="18">
        <v>0.1249857924243488</v>
      </c>
      <c r="AM12" s="18">
        <v>0.14361534406895621</v>
      </c>
      <c r="AO12" s="18">
        <v>0.1204048455337509</v>
      </c>
      <c r="AP12" s="18">
        <v>0.17112673482442819</v>
      </c>
      <c r="AQ12" s="18">
        <v>0.20233791303903209</v>
      </c>
      <c r="AR12" s="18">
        <v>0.20919369249208999</v>
      </c>
      <c r="AS12" s="18">
        <v>7.0380437787335229E-2</v>
      </c>
      <c r="AT12" s="18">
        <v>0.17330922992632369</v>
      </c>
      <c r="AU12" s="18">
        <v>0.1240166067182063</v>
      </c>
      <c r="AV12" s="18">
        <v>0.17248370013100611</v>
      </c>
      <c r="AW12" s="18">
        <v>0.17928109140641049</v>
      </c>
    </row>
    <row r="13" spans="2:51" ht="19" customHeight="1" x14ac:dyDescent="0.35">
      <c r="B13" s="21" t="s">
        <v>152</v>
      </c>
      <c r="C13" s="18">
        <v>5.9873602922071938E-2</v>
      </c>
      <c r="D13" s="18">
        <v>6.6774585392844352E-2</v>
      </c>
      <c r="E13" s="18">
        <v>4.3610633441129122E-2</v>
      </c>
      <c r="F13" s="18">
        <v>2.7099952585655819E-2</v>
      </c>
      <c r="G13" s="18">
        <v>7.9967470509563612E-2</v>
      </c>
      <c r="H13" s="18">
        <v>7.4996288572961825E-2</v>
      </c>
      <c r="I13" s="18">
        <v>6.8476269864578429E-2</v>
      </c>
      <c r="K13" s="18">
        <v>5.6038738804323238E-2</v>
      </c>
      <c r="L13" s="18">
        <v>6.2018341207134772E-2</v>
      </c>
      <c r="N13" s="18">
        <v>5.5961292557838993E-2</v>
      </c>
      <c r="O13" s="18">
        <v>7.8602174652396106E-2</v>
      </c>
      <c r="P13" s="18">
        <v>5.5096696870378208E-2</v>
      </c>
      <c r="Q13" s="18">
        <v>4.5148880770008198E-2</v>
      </c>
      <c r="R13" s="18">
        <v>7.8146960357010839E-2</v>
      </c>
      <c r="S13" s="18">
        <v>0</v>
      </c>
      <c r="T13" s="18">
        <v>5.9589934901411873E-2</v>
      </c>
      <c r="V13" s="18">
        <v>4.9168206803397077E-2</v>
      </c>
      <c r="W13" s="18">
        <v>6.0440394500053521E-2</v>
      </c>
      <c r="X13" s="18">
        <v>7.0539717109624575E-2</v>
      </c>
      <c r="Y13" s="18">
        <v>0.13634441157836699</v>
      </c>
      <c r="Z13" s="18">
        <v>0</v>
      </c>
      <c r="AA13" s="18">
        <v>2.5851952772932351E-2</v>
      </c>
      <c r="AB13" s="18">
        <v>6.8730375450324399E-2</v>
      </c>
      <c r="AC13" s="18">
        <v>4.6813380356626043E-2</v>
      </c>
      <c r="AD13" s="18">
        <v>6.6846908311783138E-2</v>
      </c>
      <c r="AF13" s="18">
        <v>3.5832864822147287E-2</v>
      </c>
      <c r="AG13" s="18">
        <v>7.5768366050211866E-2</v>
      </c>
      <c r="AH13" s="18">
        <v>7.5072222456350521E-2</v>
      </c>
      <c r="AI13" s="18">
        <v>8.6505333133468559E-2</v>
      </c>
      <c r="AJ13" s="18">
        <v>2.8179072471662129E-2</v>
      </c>
      <c r="AK13" s="18">
        <v>2.619461702155515E-2</v>
      </c>
      <c r="AL13" s="18">
        <v>2.3437297048681732E-2</v>
      </c>
      <c r="AM13" s="18">
        <v>7.1309152149899482E-2</v>
      </c>
      <c r="AO13" s="18">
        <v>4.028426972271025E-2</v>
      </c>
      <c r="AP13" s="18">
        <v>5.8412097592059321E-2</v>
      </c>
      <c r="AQ13" s="18">
        <v>8.9226570054876858E-2</v>
      </c>
      <c r="AR13" s="18">
        <v>0.1109806263081563</v>
      </c>
      <c r="AS13" s="18">
        <v>4.1338207703521077E-2</v>
      </c>
      <c r="AT13" s="18">
        <v>5.7100977561369601E-2</v>
      </c>
      <c r="AU13" s="18">
        <v>6.9212385696595186E-2</v>
      </c>
      <c r="AV13" s="18">
        <v>5.9878683501043438E-2</v>
      </c>
      <c r="AW13" s="18">
        <v>5.9397297615903212E-2</v>
      </c>
    </row>
    <row r="14" spans="2:51" ht="19" customHeight="1" x14ac:dyDescent="0.35">
      <c r="B14" s="21" t="s">
        <v>140</v>
      </c>
      <c r="C14" s="18">
        <v>5.9804363883195037E-2</v>
      </c>
      <c r="D14" s="18">
        <v>6.3927627194997227E-2</v>
      </c>
      <c r="E14" s="18">
        <v>4.1198188924956781E-2</v>
      </c>
      <c r="F14" s="18">
        <v>8.2169037068911405E-2</v>
      </c>
      <c r="G14" s="18">
        <v>5.6240723705380358E-2</v>
      </c>
      <c r="H14" s="18">
        <v>5.0790107097851853E-2</v>
      </c>
      <c r="I14" s="18">
        <v>6.3699434779400793E-2</v>
      </c>
      <c r="K14" s="18">
        <v>2.679860189264922E-2</v>
      </c>
      <c r="L14" s="18">
        <v>8.9213664537878462E-2</v>
      </c>
      <c r="N14" s="18">
        <v>7.4177592574214066E-2</v>
      </c>
      <c r="O14" s="18">
        <v>6.7563488601471322E-2</v>
      </c>
      <c r="P14" s="18">
        <v>2.4974654855068799E-2</v>
      </c>
      <c r="Q14" s="18">
        <v>4.6858622238003078E-2</v>
      </c>
      <c r="R14" s="18">
        <v>2.2620707187575331E-2</v>
      </c>
      <c r="S14" s="18">
        <v>8.1628897201302245E-2</v>
      </c>
      <c r="T14" s="18">
        <v>0.1980265607933776</v>
      </c>
      <c r="V14" s="18">
        <v>2.6034420768136939E-2</v>
      </c>
      <c r="W14" s="18">
        <v>3.5945255701276983E-2</v>
      </c>
      <c r="X14" s="18">
        <v>6.5639402506189409E-2</v>
      </c>
      <c r="Y14" s="18">
        <v>6.1883089713518677E-2</v>
      </c>
      <c r="Z14" s="18">
        <v>2.1099671194636651E-2</v>
      </c>
      <c r="AA14" s="18">
        <v>2.815645121086285E-2</v>
      </c>
      <c r="AB14" s="18">
        <v>0.11460792314623459</v>
      </c>
      <c r="AC14" s="18">
        <v>0.28842204093118801</v>
      </c>
      <c r="AD14" s="18">
        <v>4.8618004626062777E-2</v>
      </c>
      <c r="AF14" s="18">
        <v>4.2295375828539303E-2</v>
      </c>
      <c r="AG14" s="18">
        <v>2.390710846400004E-2</v>
      </c>
      <c r="AH14" s="18">
        <v>6.4226387663002954E-2</v>
      </c>
      <c r="AI14" s="18">
        <v>5.8759143820630112E-2</v>
      </c>
      <c r="AJ14" s="18">
        <v>1.5342200123639901E-2</v>
      </c>
      <c r="AK14" s="18">
        <v>9.9593895136924723E-2</v>
      </c>
      <c r="AL14" s="18">
        <v>0.37840617612557498</v>
      </c>
      <c r="AM14" s="18">
        <v>0.1233932113147299</v>
      </c>
      <c r="AO14" s="18">
        <v>3.419177754394162E-2</v>
      </c>
      <c r="AP14" s="18">
        <v>2.6295797815985369E-2</v>
      </c>
      <c r="AQ14" s="18">
        <v>3.2160132479406703E-2</v>
      </c>
      <c r="AR14" s="18">
        <v>5.728265517259673E-2</v>
      </c>
      <c r="AS14" s="18">
        <v>3.044782883095009E-2</v>
      </c>
      <c r="AT14" s="18">
        <v>3.5161255889980973E-2</v>
      </c>
      <c r="AU14" s="18">
        <v>0.22708438857148061</v>
      </c>
      <c r="AV14" s="18">
        <v>0.20727312982306489</v>
      </c>
      <c r="AW14" s="18">
        <v>5.1483814513398431E-2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184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148</v>
      </c>
      <c r="C9" s="18">
        <v>0.1140046153297929</v>
      </c>
      <c r="D9" s="18">
        <v>0.1035767807140396</v>
      </c>
      <c r="E9" s="18">
        <v>0.13246555125355089</v>
      </c>
      <c r="F9" s="18">
        <v>0.12955785916849841</v>
      </c>
      <c r="G9" s="18">
        <v>8.7886688946466993E-2</v>
      </c>
      <c r="H9" s="18">
        <v>0.14621482528363949</v>
      </c>
      <c r="I9" s="18">
        <v>8.9485233681670814E-2</v>
      </c>
      <c r="K9" s="18">
        <v>0.14752895149338061</v>
      </c>
      <c r="L9" s="18">
        <v>8.3135380544107407E-2</v>
      </c>
      <c r="N9" s="18">
        <v>0.1177868254498083</v>
      </c>
      <c r="O9" s="18">
        <v>0.1015429896945365</v>
      </c>
      <c r="P9" s="18">
        <v>0.1286413195518816</v>
      </c>
      <c r="Q9" s="18">
        <v>0.1038169024012138</v>
      </c>
      <c r="R9" s="18">
        <v>0.1426753729545488</v>
      </c>
      <c r="S9" s="18">
        <v>0.23248128519836911</v>
      </c>
      <c r="T9" s="18">
        <v>4.1983488381995837E-2</v>
      </c>
      <c r="V9" s="18">
        <v>0.1716341532311885</v>
      </c>
      <c r="W9" s="18">
        <v>9.474669500637295E-2</v>
      </c>
      <c r="X9" s="18">
        <v>9.4789306759887157E-2</v>
      </c>
      <c r="Y9" s="18">
        <v>6.4479871629342406E-2</v>
      </c>
      <c r="Z9" s="18">
        <v>0.2160006340259461</v>
      </c>
      <c r="AA9" s="18">
        <v>1.8015817963798531E-2</v>
      </c>
      <c r="AB9" s="18">
        <v>8.3127626377661801E-2</v>
      </c>
      <c r="AC9" s="18">
        <v>1.542417263307915E-2</v>
      </c>
      <c r="AD9" s="18">
        <v>0.13472677998934929</v>
      </c>
      <c r="AF9" s="18">
        <v>0.17965320331564441</v>
      </c>
      <c r="AG9" s="18">
        <v>0.1050354068144919</v>
      </c>
      <c r="AH9" s="18">
        <v>4.4001204354954422E-2</v>
      </c>
      <c r="AI9" s="18">
        <v>9.2408195682446903E-2</v>
      </c>
      <c r="AJ9" s="18">
        <v>0.20465458951386781</v>
      </c>
      <c r="AK9" s="18">
        <v>4.235722276390376E-2</v>
      </c>
      <c r="AL9" s="18">
        <v>2.783205369890298E-2</v>
      </c>
      <c r="AM9" s="18">
        <v>5.5424776547711517E-2</v>
      </c>
      <c r="AO9" s="18">
        <v>0.1450996611646852</v>
      </c>
      <c r="AP9" s="18">
        <v>9.5412945635845764E-2</v>
      </c>
      <c r="AQ9" s="18">
        <v>5.4346467184419427E-2</v>
      </c>
      <c r="AR9" s="18">
        <v>4.682706599305058E-2</v>
      </c>
      <c r="AS9" s="18">
        <v>0.21520390995065389</v>
      </c>
      <c r="AT9" s="18">
        <v>2.2497820508290679E-2</v>
      </c>
      <c r="AU9" s="18">
        <v>3.9667608687913997E-2</v>
      </c>
      <c r="AV9" s="18">
        <v>2.6519399401021011E-2</v>
      </c>
      <c r="AW9" s="18">
        <v>0.1568231718444611</v>
      </c>
    </row>
    <row r="10" spans="2:51" ht="19" customHeight="1" x14ac:dyDescent="0.35">
      <c r="B10" s="21" t="s">
        <v>149</v>
      </c>
      <c r="C10" s="18">
        <v>0.29027514768983809</v>
      </c>
      <c r="D10" s="18">
        <v>0.24198191608555861</v>
      </c>
      <c r="E10" s="18">
        <v>0.36815862101203312</v>
      </c>
      <c r="F10" s="18">
        <v>0.27202377610179218</v>
      </c>
      <c r="G10" s="18">
        <v>0.29532067193893358</v>
      </c>
      <c r="H10" s="18">
        <v>0.24725218089728779</v>
      </c>
      <c r="I10" s="18">
        <v>0.2951705114212142</v>
      </c>
      <c r="K10" s="18">
        <v>0.3199523229101211</v>
      </c>
      <c r="L10" s="18">
        <v>0.26395133867847781</v>
      </c>
      <c r="N10" s="18">
        <v>0.31311868925329273</v>
      </c>
      <c r="O10" s="18">
        <v>0.28462835065304409</v>
      </c>
      <c r="P10" s="18">
        <v>0.25529362679451978</v>
      </c>
      <c r="Q10" s="18">
        <v>0.29364846607277051</v>
      </c>
      <c r="R10" s="18">
        <v>0.28187884435368121</v>
      </c>
      <c r="S10" s="18">
        <v>0.36920035084852598</v>
      </c>
      <c r="T10" s="18">
        <v>0.21676563960734779</v>
      </c>
      <c r="V10" s="18">
        <v>0.36992057397043132</v>
      </c>
      <c r="W10" s="18">
        <v>0.29951862271226498</v>
      </c>
      <c r="X10" s="18">
        <v>0.17835029681468451</v>
      </c>
      <c r="Y10" s="18">
        <v>0.26094456115138143</v>
      </c>
      <c r="Z10" s="18">
        <v>0.4840677600633243</v>
      </c>
      <c r="AA10" s="18">
        <v>0.20267443252128989</v>
      </c>
      <c r="AB10" s="18">
        <v>0.20924330263486379</v>
      </c>
      <c r="AC10" s="18">
        <v>0.1600834733751797</v>
      </c>
      <c r="AD10" s="18">
        <v>0.29641622065421469</v>
      </c>
      <c r="AF10" s="18">
        <v>0.35993471783462788</v>
      </c>
      <c r="AG10" s="18">
        <v>0.29585382173738128</v>
      </c>
      <c r="AH10" s="18">
        <v>0.23009048615780239</v>
      </c>
      <c r="AI10" s="18">
        <v>0.21414604433952711</v>
      </c>
      <c r="AJ10" s="18">
        <v>0.43777127701215368</v>
      </c>
      <c r="AK10" s="18">
        <v>0.25326384266165758</v>
      </c>
      <c r="AL10" s="18">
        <v>4.310441749489765E-2</v>
      </c>
      <c r="AM10" s="18">
        <v>0.19317071453529591</v>
      </c>
      <c r="AO10" s="18">
        <v>0.35503542588228892</v>
      </c>
      <c r="AP10" s="18">
        <v>0.30043871499709901</v>
      </c>
      <c r="AQ10" s="18">
        <v>0.2340961415803437</v>
      </c>
      <c r="AR10" s="18">
        <v>0.15896803135317669</v>
      </c>
      <c r="AS10" s="18">
        <v>0.4054193513894217</v>
      </c>
      <c r="AT10" s="18">
        <v>0.31457672456975538</v>
      </c>
      <c r="AU10" s="18">
        <v>0.15483370327488319</v>
      </c>
      <c r="AV10" s="18">
        <v>0.1354179591355783</v>
      </c>
      <c r="AW10" s="18">
        <v>0.25601185603505311</v>
      </c>
    </row>
    <row r="11" spans="2:51" ht="32.15" customHeight="1" x14ac:dyDescent="0.35">
      <c r="B11" s="21" t="s">
        <v>150</v>
      </c>
      <c r="C11" s="18">
        <v>0.23751431928581729</v>
      </c>
      <c r="D11" s="18">
        <v>0.25381767759155538</v>
      </c>
      <c r="E11" s="18">
        <v>0.2401178580360071</v>
      </c>
      <c r="F11" s="18">
        <v>0.24122923974926211</v>
      </c>
      <c r="G11" s="18">
        <v>0.23232037816427001</v>
      </c>
      <c r="H11" s="18">
        <v>0.23581685916779219</v>
      </c>
      <c r="I11" s="18">
        <v>0.23029822877443679</v>
      </c>
      <c r="K11" s="18">
        <v>0.201294300355633</v>
      </c>
      <c r="L11" s="18">
        <v>0.27114578648952958</v>
      </c>
      <c r="N11" s="18">
        <v>0.25204415176074491</v>
      </c>
      <c r="O11" s="18">
        <v>0.26898916864227462</v>
      </c>
      <c r="P11" s="18">
        <v>0.26727129469557181</v>
      </c>
      <c r="Q11" s="18">
        <v>0.21299522148880931</v>
      </c>
      <c r="R11" s="18">
        <v>0.1925389053857193</v>
      </c>
      <c r="S11" s="18">
        <v>7.2389319241047814E-2</v>
      </c>
      <c r="T11" s="18">
        <v>0.2340810296160202</v>
      </c>
      <c r="V11" s="18">
        <v>0.2087641916621403</v>
      </c>
      <c r="W11" s="18">
        <v>0.22603448305043361</v>
      </c>
      <c r="X11" s="18">
        <v>0.22261353473040721</v>
      </c>
      <c r="Y11" s="18">
        <v>0.20463817808283991</v>
      </c>
      <c r="Z11" s="18">
        <v>0.27602804554904342</v>
      </c>
      <c r="AA11" s="18">
        <v>0.17756152326176811</v>
      </c>
      <c r="AB11" s="18">
        <v>0.29356942698362742</v>
      </c>
      <c r="AC11" s="18">
        <v>0.28132259371396418</v>
      </c>
      <c r="AD11" s="18">
        <v>0.2642421564013035</v>
      </c>
      <c r="AF11" s="18">
        <v>0.2210505249461085</v>
      </c>
      <c r="AG11" s="18">
        <v>0.22019079286649601</v>
      </c>
      <c r="AH11" s="18">
        <v>0.25035197754310001</v>
      </c>
      <c r="AI11" s="18">
        <v>0.19602541468396301</v>
      </c>
      <c r="AJ11" s="18">
        <v>0.19393897429011581</v>
      </c>
      <c r="AK11" s="18">
        <v>0.2050981706399877</v>
      </c>
      <c r="AL11" s="18">
        <v>0.33618565189815558</v>
      </c>
      <c r="AM11" s="18">
        <v>0.30966863652793042</v>
      </c>
      <c r="AO11" s="18">
        <v>0.2352353494907341</v>
      </c>
      <c r="AP11" s="18">
        <v>0.23487740047990721</v>
      </c>
      <c r="AQ11" s="18">
        <v>0.2281430005055583</v>
      </c>
      <c r="AR11" s="18">
        <v>0.23440104149670299</v>
      </c>
      <c r="AS11" s="18">
        <v>0.20876744320059409</v>
      </c>
      <c r="AT11" s="18">
        <v>0.2160161533616542</v>
      </c>
      <c r="AU11" s="18">
        <v>0.31096789717222262</v>
      </c>
      <c r="AV11" s="18">
        <v>0.31702249119836412</v>
      </c>
      <c r="AW11" s="18">
        <v>0.17809574155134561</v>
      </c>
    </row>
    <row r="12" spans="2:51" ht="19" customHeight="1" x14ac:dyDescent="0.35">
      <c r="B12" s="21" t="s">
        <v>151</v>
      </c>
      <c r="C12" s="18">
        <v>0.1715050942600472</v>
      </c>
      <c r="D12" s="18">
        <v>0.1921832389510531</v>
      </c>
      <c r="E12" s="18">
        <v>0.1142871386726611</v>
      </c>
      <c r="F12" s="18">
        <v>0.17473062449651261</v>
      </c>
      <c r="G12" s="18">
        <v>0.16136229600027499</v>
      </c>
      <c r="H12" s="18">
        <v>0.14347036683564829</v>
      </c>
      <c r="I12" s="18">
        <v>0.22632465925969669</v>
      </c>
      <c r="K12" s="18">
        <v>0.1616401403715928</v>
      </c>
      <c r="L12" s="18">
        <v>0.18093462383694919</v>
      </c>
      <c r="N12" s="18">
        <v>0.13922804165352151</v>
      </c>
      <c r="O12" s="18">
        <v>0.1527309320850028</v>
      </c>
      <c r="P12" s="18">
        <v>0.19400867789679449</v>
      </c>
      <c r="Q12" s="18">
        <v>0.20177863358525039</v>
      </c>
      <c r="R12" s="18">
        <v>0.22354864560402521</v>
      </c>
      <c r="S12" s="18">
        <v>0.14757452080840211</v>
      </c>
      <c r="T12" s="18">
        <v>0.11100771913200801</v>
      </c>
      <c r="V12" s="18">
        <v>0.15986383474135391</v>
      </c>
      <c r="W12" s="18">
        <v>0.1809808431742049</v>
      </c>
      <c r="X12" s="18">
        <v>0.26421690944697479</v>
      </c>
      <c r="Y12" s="18">
        <v>0.18289970702983871</v>
      </c>
      <c r="Z12" s="18">
        <v>2.3903560361686369E-2</v>
      </c>
      <c r="AA12" s="18">
        <v>0.37533077691487071</v>
      </c>
      <c r="AB12" s="18">
        <v>0.15281175122933929</v>
      </c>
      <c r="AC12" s="18">
        <v>0.14025153871403159</v>
      </c>
      <c r="AD12" s="18">
        <v>0.13386084221599651</v>
      </c>
      <c r="AF12" s="18">
        <v>0.1484142817073579</v>
      </c>
      <c r="AG12" s="18">
        <v>0.19064790311598179</v>
      </c>
      <c r="AH12" s="18">
        <v>0.24462684562597101</v>
      </c>
      <c r="AI12" s="18">
        <v>0.21842567416602859</v>
      </c>
      <c r="AJ12" s="18">
        <v>0.1069091025093922</v>
      </c>
      <c r="AK12" s="18">
        <v>0.29859047280140139</v>
      </c>
      <c r="AL12" s="18">
        <v>0.158569066093497</v>
      </c>
      <c r="AM12" s="18">
        <v>0.15603748601813461</v>
      </c>
      <c r="AO12" s="18">
        <v>0.15298382283631171</v>
      </c>
      <c r="AP12" s="18">
        <v>0.18151848881624891</v>
      </c>
      <c r="AQ12" s="18">
        <v>0.23256060525352271</v>
      </c>
      <c r="AR12" s="18">
        <v>0.2664283576693886</v>
      </c>
      <c r="AS12" s="18">
        <v>9.9611484082527318E-2</v>
      </c>
      <c r="AT12" s="18">
        <v>0.26915477745189409</v>
      </c>
      <c r="AU12" s="18">
        <v>0.11599383581715859</v>
      </c>
      <c r="AV12" s="18">
        <v>0.22595168330453241</v>
      </c>
      <c r="AW12" s="18">
        <v>0.1859410649647727</v>
      </c>
    </row>
    <row r="13" spans="2:51" ht="19" customHeight="1" x14ac:dyDescent="0.35">
      <c r="B13" s="21" t="s">
        <v>152</v>
      </c>
      <c r="C13" s="18">
        <v>0.1145433077240106</v>
      </c>
      <c r="D13" s="18">
        <v>0.13505953500037249</v>
      </c>
      <c r="E13" s="18">
        <v>7.5494756877697924E-2</v>
      </c>
      <c r="F13" s="18">
        <v>0.11103772189623939</v>
      </c>
      <c r="G13" s="18">
        <v>0.1221817625389805</v>
      </c>
      <c r="H13" s="18">
        <v>0.15612125625444279</v>
      </c>
      <c r="I13" s="18">
        <v>0.1025998864193991</v>
      </c>
      <c r="K13" s="18">
        <v>0.1354983323493768</v>
      </c>
      <c r="L13" s="18">
        <v>9.3631146257382433E-2</v>
      </c>
      <c r="N13" s="18">
        <v>7.7901271479429421E-2</v>
      </c>
      <c r="O13" s="18">
        <v>0.12768768014482171</v>
      </c>
      <c r="P13" s="18">
        <v>0.1054100574658004</v>
      </c>
      <c r="Q13" s="18">
        <v>0.1355828210211745</v>
      </c>
      <c r="R13" s="18">
        <v>0.13275747873861651</v>
      </c>
      <c r="S13" s="18">
        <v>0.1203000115163065</v>
      </c>
      <c r="T13" s="18">
        <v>0.12884233073368559</v>
      </c>
      <c r="V13" s="18">
        <v>5.8255123562193742E-2</v>
      </c>
      <c r="W13" s="18">
        <v>0.14964059027682849</v>
      </c>
      <c r="X13" s="18">
        <v>0.21091394895531301</v>
      </c>
      <c r="Y13" s="18">
        <v>0.22602681610778841</v>
      </c>
      <c r="Z13" s="18">
        <v>0</v>
      </c>
      <c r="AA13" s="18">
        <v>0.15040443343029081</v>
      </c>
      <c r="AB13" s="18">
        <v>0.1165955954738888</v>
      </c>
      <c r="AC13" s="18">
        <v>7.2355084387014823E-2</v>
      </c>
      <c r="AD13" s="18">
        <v>0.1046117447270976</v>
      </c>
      <c r="AF13" s="18">
        <v>5.3751620837656673E-2</v>
      </c>
      <c r="AG13" s="18">
        <v>0.14896780527336789</v>
      </c>
      <c r="AH13" s="18">
        <v>0.20523637554030461</v>
      </c>
      <c r="AI13" s="18">
        <v>0.19621683997005451</v>
      </c>
      <c r="AJ13" s="18">
        <v>1.7113222907637581E-2</v>
      </c>
      <c r="AK13" s="18">
        <v>0.1041985588736873</v>
      </c>
      <c r="AL13" s="18">
        <v>6.2609223220600668E-2</v>
      </c>
      <c r="AM13" s="18">
        <v>0.13224954997834279</v>
      </c>
      <c r="AO13" s="18">
        <v>6.773446139445842E-2</v>
      </c>
      <c r="AP13" s="18">
        <v>0.15128439510644201</v>
      </c>
      <c r="AQ13" s="18">
        <v>0.19178007652842821</v>
      </c>
      <c r="AR13" s="18">
        <v>0.23945750130165969</v>
      </c>
      <c r="AS13" s="18">
        <v>3.2432535144213799E-2</v>
      </c>
      <c r="AT13" s="18">
        <v>0.1077063908067496</v>
      </c>
      <c r="AU13" s="18">
        <v>9.9763251774732206E-2</v>
      </c>
      <c r="AV13" s="18">
        <v>8.5048175535236678E-2</v>
      </c>
      <c r="AW13" s="18">
        <v>0.15413894945821349</v>
      </c>
    </row>
    <row r="14" spans="2:51" ht="19" customHeight="1" x14ac:dyDescent="0.35">
      <c r="B14" s="21" t="s">
        <v>140</v>
      </c>
      <c r="C14" s="18">
        <v>7.2157515710493961E-2</v>
      </c>
      <c r="D14" s="18">
        <v>7.3380851657420754E-2</v>
      </c>
      <c r="E14" s="18">
        <v>6.9476074148049835E-2</v>
      </c>
      <c r="F14" s="18">
        <v>7.1420778587695258E-2</v>
      </c>
      <c r="G14" s="18">
        <v>0.10092820241107391</v>
      </c>
      <c r="H14" s="18">
        <v>7.1124511561189138E-2</v>
      </c>
      <c r="I14" s="18">
        <v>5.612148044358229E-2</v>
      </c>
      <c r="K14" s="18">
        <v>3.4085952519895678E-2</v>
      </c>
      <c r="L14" s="18">
        <v>0.1072017241935535</v>
      </c>
      <c r="N14" s="18">
        <v>9.9921020403203178E-2</v>
      </c>
      <c r="O14" s="18">
        <v>6.4420878780320101E-2</v>
      </c>
      <c r="P14" s="18">
        <v>4.9375023595431597E-2</v>
      </c>
      <c r="Q14" s="18">
        <v>5.2177955430781353E-2</v>
      </c>
      <c r="R14" s="18">
        <v>2.660075296340908E-2</v>
      </c>
      <c r="S14" s="18">
        <v>5.8054512387348392E-2</v>
      </c>
      <c r="T14" s="18">
        <v>0.2673197925289425</v>
      </c>
      <c r="V14" s="18">
        <v>3.1562122832692233E-2</v>
      </c>
      <c r="W14" s="18">
        <v>4.9078765779895082E-2</v>
      </c>
      <c r="X14" s="18">
        <v>2.9116003292733329E-2</v>
      </c>
      <c r="Y14" s="18">
        <v>6.1010865998809213E-2</v>
      </c>
      <c r="Z14" s="18">
        <v>0</v>
      </c>
      <c r="AA14" s="18">
        <v>7.601301590798229E-2</v>
      </c>
      <c r="AB14" s="18">
        <v>0.14465229730061899</v>
      </c>
      <c r="AC14" s="18">
        <v>0.33056313717673019</v>
      </c>
      <c r="AD14" s="18">
        <v>6.6142256012038186E-2</v>
      </c>
      <c r="AF14" s="18">
        <v>3.7195651358604739E-2</v>
      </c>
      <c r="AG14" s="18">
        <v>3.9304270192281159E-2</v>
      </c>
      <c r="AH14" s="18">
        <v>2.5693110777867401E-2</v>
      </c>
      <c r="AI14" s="18">
        <v>8.2777831157979723E-2</v>
      </c>
      <c r="AJ14" s="18">
        <v>3.9612833766832917E-2</v>
      </c>
      <c r="AK14" s="18">
        <v>9.6491732259362403E-2</v>
      </c>
      <c r="AL14" s="18">
        <v>0.37169958759394611</v>
      </c>
      <c r="AM14" s="18">
        <v>0.1534488363925848</v>
      </c>
      <c r="AO14" s="18">
        <v>4.3911279231521862E-2</v>
      </c>
      <c r="AP14" s="18">
        <v>3.646805496445743E-2</v>
      </c>
      <c r="AQ14" s="18">
        <v>5.9073708947727753E-2</v>
      </c>
      <c r="AR14" s="18">
        <v>5.3918002186021448E-2</v>
      </c>
      <c r="AS14" s="18">
        <v>3.8565276232589082E-2</v>
      </c>
      <c r="AT14" s="18">
        <v>7.0048133301656185E-2</v>
      </c>
      <c r="AU14" s="18">
        <v>0.27877370327308948</v>
      </c>
      <c r="AV14" s="18">
        <v>0.21004029142526731</v>
      </c>
      <c r="AW14" s="18">
        <v>6.8989216146153678E-2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186</v>
      </c>
      <c r="C9" s="18">
        <v>0.2467155432232703</v>
      </c>
      <c r="D9" s="18">
        <v>0.1529084465329017</v>
      </c>
      <c r="E9" s="18">
        <v>0.19761098037232669</v>
      </c>
      <c r="F9" s="18">
        <v>0.2384218234775517</v>
      </c>
      <c r="G9" s="18">
        <v>0.32066360160881141</v>
      </c>
      <c r="H9" s="18">
        <v>0.3334977181471972</v>
      </c>
      <c r="I9" s="18">
        <v>0.22246408382571681</v>
      </c>
      <c r="K9" s="18">
        <v>0.24969733207521189</v>
      </c>
      <c r="L9" s="18">
        <v>0.24273442078874569</v>
      </c>
      <c r="N9" s="18">
        <v>0.29302630798738522</v>
      </c>
      <c r="O9" s="18">
        <v>0.24994441030941961</v>
      </c>
      <c r="P9" s="18">
        <v>0.26083170084615592</v>
      </c>
      <c r="Q9" s="18">
        <v>0.21221049121212779</v>
      </c>
      <c r="R9" s="18">
        <v>0.2108076692760173</v>
      </c>
      <c r="S9" s="18">
        <v>0.14009547943918829</v>
      </c>
      <c r="T9" s="18">
        <v>0.2403728712243581</v>
      </c>
      <c r="V9" s="18">
        <v>0.2982173528853192</v>
      </c>
      <c r="W9" s="18">
        <v>0.18846538134923921</v>
      </c>
      <c r="X9" s="18">
        <v>0.15966048834661739</v>
      </c>
      <c r="Y9" s="18">
        <v>9.2374783754869683E-2</v>
      </c>
      <c r="Z9" s="18">
        <v>0.37865377916016618</v>
      </c>
      <c r="AA9" s="18">
        <v>0.31257577629843158</v>
      </c>
      <c r="AB9" s="18">
        <v>0.23526599244631541</v>
      </c>
      <c r="AC9" s="18">
        <v>0.21350941699799339</v>
      </c>
      <c r="AD9" s="18">
        <v>0.49765560461247049</v>
      </c>
      <c r="AF9" s="18">
        <v>0.2271832450991699</v>
      </c>
      <c r="AG9" s="18">
        <v>0.183905530927335</v>
      </c>
      <c r="AH9" s="18">
        <v>0.15795777337138109</v>
      </c>
      <c r="AI9" s="18">
        <v>0.174609394613048</v>
      </c>
      <c r="AJ9" s="18">
        <v>0.47996908589267051</v>
      </c>
      <c r="AK9" s="18">
        <v>0.26613552266436252</v>
      </c>
      <c r="AL9" s="18">
        <v>0.19578796777405569</v>
      </c>
      <c r="AM9" s="18">
        <v>0.25978709603078542</v>
      </c>
      <c r="AO9" s="18">
        <v>0.18772079567040931</v>
      </c>
      <c r="AP9" s="18">
        <v>0.1265811275271799</v>
      </c>
      <c r="AQ9" s="18">
        <v>0.15092318014118911</v>
      </c>
      <c r="AR9" s="18">
        <v>0.19258197396722429</v>
      </c>
      <c r="AS9" s="18">
        <v>0.46390424014956883</v>
      </c>
      <c r="AT9" s="18">
        <v>0.23630919813706369</v>
      </c>
      <c r="AU9" s="18">
        <v>0.18344521283002499</v>
      </c>
      <c r="AV9" s="18">
        <v>0.22429602804813689</v>
      </c>
      <c r="AW9" s="18">
        <v>0.56060418048559213</v>
      </c>
    </row>
    <row r="10" spans="2:51" ht="46" customHeight="1" x14ac:dyDescent="0.35">
      <c r="B10" s="21" t="s">
        <v>187</v>
      </c>
      <c r="C10" s="18">
        <v>0.2276549483695601</v>
      </c>
      <c r="D10" s="18">
        <v>0.28193745053451169</v>
      </c>
      <c r="E10" s="18">
        <v>0.221062490921902</v>
      </c>
      <c r="F10" s="18">
        <v>0.22843718418415021</v>
      </c>
      <c r="G10" s="18">
        <v>0.1973325539770866</v>
      </c>
      <c r="H10" s="18">
        <v>0.1816584329761069</v>
      </c>
      <c r="I10" s="18">
        <v>0.25852824092950238</v>
      </c>
      <c r="K10" s="18">
        <v>0.22940936845357529</v>
      </c>
      <c r="L10" s="18">
        <v>0.22721370633830179</v>
      </c>
      <c r="N10" s="18">
        <v>0.17183435373576569</v>
      </c>
      <c r="O10" s="18">
        <v>0.24383128637551149</v>
      </c>
      <c r="P10" s="18">
        <v>0.24514473682879259</v>
      </c>
      <c r="Q10" s="18">
        <v>0.26392589402549399</v>
      </c>
      <c r="R10" s="18">
        <v>0.22632451778523699</v>
      </c>
      <c r="S10" s="18">
        <v>0.31974121131748851</v>
      </c>
      <c r="T10" s="18">
        <v>0.19982272615088781</v>
      </c>
      <c r="V10" s="18">
        <v>0.22582725069866419</v>
      </c>
      <c r="W10" s="18">
        <v>0.23938593777058659</v>
      </c>
      <c r="X10" s="18">
        <v>0.27232838771511009</v>
      </c>
      <c r="Y10" s="18">
        <v>0.32102611707237072</v>
      </c>
      <c r="Z10" s="18">
        <v>0.2118775540392055</v>
      </c>
      <c r="AA10" s="18">
        <v>0.18612176007546491</v>
      </c>
      <c r="AB10" s="18">
        <v>0.21331288267954809</v>
      </c>
      <c r="AC10" s="18">
        <v>0.206490307050578</v>
      </c>
      <c r="AD10" s="18">
        <v>0.14682767814570449</v>
      </c>
      <c r="AF10" s="18">
        <v>0.23072444404628209</v>
      </c>
      <c r="AG10" s="18">
        <v>0.2464217305055261</v>
      </c>
      <c r="AH10" s="18">
        <v>0.27537847268009569</v>
      </c>
      <c r="AI10" s="18">
        <v>0.28932362150023822</v>
      </c>
      <c r="AJ10" s="18">
        <v>0.17482460018719151</v>
      </c>
      <c r="AK10" s="18">
        <v>0.17129056443291571</v>
      </c>
      <c r="AL10" s="18">
        <v>0.21641324309052709</v>
      </c>
      <c r="AM10" s="18">
        <v>0.2051162510978326</v>
      </c>
      <c r="AO10" s="18">
        <v>0.2432155961707092</v>
      </c>
      <c r="AP10" s="18">
        <v>0.25049466829925132</v>
      </c>
      <c r="AQ10" s="18">
        <v>0.28292969487363723</v>
      </c>
      <c r="AR10" s="18">
        <v>0.25155526442530418</v>
      </c>
      <c r="AS10" s="18">
        <v>0.1753592967622718</v>
      </c>
      <c r="AT10" s="18">
        <v>0.2233766056366554</v>
      </c>
      <c r="AU10" s="18">
        <v>0.23216673625425871</v>
      </c>
      <c r="AV10" s="18">
        <v>0.19849204707060711</v>
      </c>
      <c r="AW10" s="18">
        <v>0.19575119974708019</v>
      </c>
    </row>
    <row r="11" spans="2:51" ht="46" customHeight="1" x14ac:dyDescent="0.35">
      <c r="B11" s="21" t="s">
        <v>188</v>
      </c>
      <c r="C11" s="18">
        <v>0.30950222492683249</v>
      </c>
      <c r="D11" s="18">
        <v>0.29732419682192213</v>
      </c>
      <c r="E11" s="18">
        <v>0.32312332434043289</v>
      </c>
      <c r="F11" s="18">
        <v>0.29529776505117661</v>
      </c>
      <c r="G11" s="18">
        <v>0.30319874167215188</v>
      </c>
      <c r="H11" s="18">
        <v>0.30751196488075472</v>
      </c>
      <c r="I11" s="18">
        <v>0.32076048871358193</v>
      </c>
      <c r="K11" s="18">
        <v>0.32442986124061302</v>
      </c>
      <c r="L11" s="18">
        <v>0.29609493846604068</v>
      </c>
      <c r="N11" s="18">
        <v>0.27748429504216982</v>
      </c>
      <c r="O11" s="18">
        <v>0.31624904633683087</v>
      </c>
      <c r="P11" s="18">
        <v>0.29027773153105701</v>
      </c>
      <c r="Q11" s="18">
        <v>0.34089271474828509</v>
      </c>
      <c r="R11" s="18">
        <v>0.34638109769091868</v>
      </c>
      <c r="S11" s="18">
        <v>0.38737341671661363</v>
      </c>
      <c r="T11" s="18">
        <v>0.19091865314942069</v>
      </c>
      <c r="V11" s="18">
        <v>0.31080674008255632</v>
      </c>
      <c r="W11" s="18">
        <v>0.355333946381022</v>
      </c>
      <c r="X11" s="18">
        <v>0.41635133846542521</v>
      </c>
      <c r="Y11" s="18">
        <v>0.26575622340770361</v>
      </c>
      <c r="Z11" s="18">
        <v>0.2255961012108432</v>
      </c>
      <c r="AA11" s="18">
        <v>0.30036979991506102</v>
      </c>
      <c r="AB11" s="18">
        <v>0.28077132661966858</v>
      </c>
      <c r="AC11" s="18">
        <v>0.18720193740681851</v>
      </c>
      <c r="AD11" s="18">
        <v>0.15770033654849469</v>
      </c>
      <c r="AF11" s="18">
        <v>0.32804612397753052</v>
      </c>
      <c r="AG11" s="18">
        <v>0.35626260222956008</v>
      </c>
      <c r="AH11" s="18">
        <v>0.44792845514241397</v>
      </c>
      <c r="AI11" s="18">
        <v>0.31828614448872927</v>
      </c>
      <c r="AJ11" s="18">
        <v>0.19190213613096321</v>
      </c>
      <c r="AK11" s="18">
        <v>0.30183247648268968</v>
      </c>
      <c r="AL11" s="18">
        <v>0.16667797492613651</v>
      </c>
      <c r="AM11" s="18">
        <v>0.26858370814071331</v>
      </c>
      <c r="AO11" s="18">
        <v>0.37442739748914472</v>
      </c>
      <c r="AP11" s="18">
        <v>0.40455745604801302</v>
      </c>
      <c r="AQ11" s="18">
        <v>0.41543262754141519</v>
      </c>
      <c r="AR11" s="18">
        <v>0.34503971936037348</v>
      </c>
      <c r="AS11" s="18">
        <v>0.17121342957612751</v>
      </c>
      <c r="AT11" s="18">
        <v>0.27254901229594919</v>
      </c>
      <c r="AU11" s="18">
        <v>0.20175788084863289</v>
      </c>
      <c r="AV11" s="18">
        <v>0.28462668173396571</v>
      </c>
      <c r="AW11" s="18">
        <v>0.14395988547928529</v>
      </c>
    </row>
    <row r="12" spans="2:51" ht="32.15" customHeight="1" x14ac:dyDescent="0.35">
      <c r="B12" s="21" t="s">
        <v>189</v>
      </c>
      <c r="C12" s="18">
        <v>0.16780823572425629</v>
      </c>
      <c r="D12" s="18">
        <v>0.18302696389417569</v>
      </c>
      <c r="E12" s="18">
        <v>0.2186425968185591</v>
      </c>
      <c r="F12" s="18">
        <v>0.17479093987395519</v>
      </c>
      <c r="G12" s="18">
        <v>0.13861610136731231</v>
      </c>
      <c r="H12" s="18">
        <v>0.15163779344209519</v>
      </c>
      <c r="I12" s="18">
        <v>0.14977139072561271</v>
      </c>
      <c r="K12" s="18">
        <v>0.16209790868192331</v>
      </c>
      <c r="L12" s="18">
        <v>0.17336228282143229</v>
      </c>
      <c r="N12" s="18">
        <v>0.19703963896491539</v>
      </c>
      <c r="O12" s="18">
        <v>0.15414908822256521</v>
      </c>
      <c r="P12" s="18">
        <v>0.16948818493188861</v>
      </c>
      <c r="Q12" s="18">
        <v>0.140341276093674</v>
      </c>
      <c r="R12" s="18">
        <v>0.17513079349860919</v>
      </c>
      <c r="S12" s="18">
        <v>0.15278989252670941</v>
      </c>
      <c r="T12" s="18">
        <v>0.2051515752902317</v>
      </c>
      <c r="V12" s="18">
        <v>0.14863554215689531</v>
      </c>
      <c r="W12" s="18">
        <v>0.18071424953028481</v>
      </c>
      <c r="X12" s="18">
        <v>0.1233035200664041</v>
      </c>
      <c r="Y12" s="18">
        <v>0.27953584954628891</v>
      </c>
      <c r="Z12" s="18">
        <v>0.1599690052280987</v>
      </c>
      <c r="AA12" s="18">
        <v>0.17277621250017969</v>
      </c>
      <c r="AB12" s="18">
        <v>0.1797510954539315</v>
      </c>
      <c r="AC12" s="18">
        <v>0.15644686270497071</v>
      </c>
      <c r="AD12" s="18">
        <v>0.13672733862451239</v>
      </c>
      <c r="AF12" s="18">
        <v>0.1917293327872916</v>
      </c>
      <c r="AG12" s="18">
        <v>0.1897730329780028</v>
      </c>
      <c r="AH12" s="18">
        <v>9.427540806864336E-2</v>
      </c>
      <c r="AI12" s="18">
        <v>0.18250053432484981</v>
      </c>
      <c r="AJ12" s="18">
        <v>0.13296688980241239</v>
      </c>
      <c r="AK12" s="18">
        <v>0.18607373579475989</v>
      </c>
      <c r="AL12" s="18">
        <v>0.1566237721064408</v>
      </c>
      <c r="AM12" s="18">
        <v>0.15215715214747899</v>
      </c>
      <c r="AO12" s="18">
        <v>0.1694308353299144</v>
      </c>
      <c r="AP12" s="18">
        <v>0.191280599448552</v>
      </c>
      <c r="AQ12" s="18">
        <v>0.1235652000149791</v>
      </c>
      <c r="AR12" s="18">
        <v>0.1847799575577109</v>
      </c>
      <c r="AS12" s="18">
        <v>0.1659439596268999</v>
      </c>
      <c r="AT12" s="18">
        <v>0.23260392804035079</v>
      </c>
      <c r="AU12" s="18">
        <v>0.20388398209056319</v>
      </c>
      <c r="AV12" s="18">
        <v>9.5970836731128828E-2</v>
      </c>
      <c r="AW12" s="18">
        <v>8.4985372855480107E-2</v>
      </c>
    </row>
    <row r="13" spans="2:51" ht="19" customHeight="1" x14ac:dyDescent="0.35">
      <c r="B13" s="21" t="s">
        <v>80</v>
      </c>
      <c r="C13" s="18">
        <v>4.8319047756080813E-2</v>
      </c>
      <c r="D13" s="18">
        <v>8.4802942216488486E-2</v>
      </c>
      <c r="E13" s="18">
        <v>3.9560607546779251E-2</v>
      </c>
      <c r="F13" s="18">
        <v>6.3052287413166208E-2</v>
      </c>
      <c r="G13" s="18">
        <v>4.018900137463783E-2</v>
      </c>
      <c r="H13" s="18">
        <v>2.569409055384568E-2</v>
      </c>
      <c r="I13" s="18">
        <v>4.8475795805586169E-2</v>
      </c>
      <c r="K13" s="18">
        <v>3.436552954867645E-2</v>
      </c>
      <c r="L13" s="18">
        <v>6.0594651585479498E-2</v>
      </c>
      <c r="N13" s="18">
        <v>6.0615404269763848E-2</v>
      </c>
      <c r="O13" s="18">
        <v>3.5826168755672842E-2</v>
      </c>
      <c r="P13" s="18">
        <v>3.425764586210573E-2</v>
      </c>
      <c r="Q13" s="18">
        <v>4.2629623920418927E-2</v>
      </c>
      <c r="R13" s="18">
        <v>4.1355921749217879E-2</v>
      </c>
      <c r="S13" s="18">
        <v>0</v>
      </c>
      <c r="T13" s="18">
        <v>0.16373417418510169</v>
      </c>
      <c r="V13" s="18">
        <v>1.65131141765648E-2</v>
      </c>
      <c r="W13" s="18">
        <v>3.6100484968867502E-2</v>
      </c>
      <c r="X13" s="18">
        <v>2.835626540644301E-2</v>
      </c>
      <c r="Y13" s="18">
        <v>4.1307026218767383E-2</v>
      </c>
      <c r="Z13" s="18">
        <v>2.3903560361686369E-2</v>
      </c>
      <c r="AA13" s="18">
        <v>2.815645121086285E-2</v>
      </c>
      <c r="AB13" s="18">
        <v>9.0898702800536649E-2</v>
      </c>
      <c r="AC13" s="18">
        <v>0.23635147583963911</v>
      </c>
      <c r="AD13" s="18">
        <v>6.1089042068817823E-2</v>
      </c>
      <c r="AF13" s="18">
        <v>2.2316854089726119E-2</v>
      </c>
      <c r="AG13" s="18">
        <v>2.3637103359576181E-2</v>
      </c>
      <c r="AH13" s="18">
        <v>2.445989073746568E-2</v>
      </c>
      <c r="AI13" s="18">
        <v>3.528030507313467E-2</v>
      </c>
      <c r="AJ13" s="18">
        <v>2.0337287986762379E-2</v>
      </c>
      <c r="AK13" s="18">
        <v>7.466770062527224E-2</v>
      </c>
      <c r="AL13" s="18">
        <v>0.26449704210283981</v>
      </c>
      <c r="AM13" s="18">
        <v>0.1143557925831898</v>
      </c>
      <c r="AO13" s="18">
        <v>2.520537533982246E-2</v>
      </c>
      <c r="AP13" s="18">
        <v>2.7086148677004009E-2</v>
      </c>
      <c r="AQ13" s="18">
        <v>2.714929742877939E-2</v>
      </c>
      <c r="AR13" s="18">
        <v>2.6043084689387059E-2</v>
      </c>
      <c r="AS13" s="18">
        <v>2.357907388513204E-2</v>
      </c>
      <c r="AT13" s="18">
        <v>3.5161255889980973E-2</v>
      </c>
      <c r="AU13" s="18">
        <v>0.17874618797652009</v>
      </c>
      <c r="AV13" s="18">
        <v>0.19661440641616151</v>
      </c>
      <c r="AW13" s="18">
        <v>1.4699361432562169E-2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Y2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190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191</v>
      </c>
      <c r="C9" s="18">
        <v>0.59433852892975814</v>
      </c>
      <c r="D9" s="18">
        <v>0.56281116262824238</v>
      </c>
      <c r="E9" s="18">
        <v>0.56105029678706153</v>
      </c>
      <c r="F9" s="18">
        <v>0.64974624327846431</v>
      </c>
      <c r="G9" s="18">
        <v>0.60818467568630108</v>
      </c>
      <c r="H9" s="18">
        <v>0.68604776968816428</v>
      </c>
      <c r="I9" s="18">
        <v>0.52139844065109575</v>
      </c>
      <c r="K9" s="18">
        <v>0.56013677904195391</v>
      </c>
      <c r="L9" s="18">
        <v>0.62808628670842825</v>
      </c>
      <c r="N9" s="18">
        <v>0.64682821037836613</v>
      </c>
      <c r="O9" s="18">
        <v>0.62155763620053894</v>
      </c>
      <c r="P9" s="18">
        <v>0.53665377968747152</v>
      </c>
      <c r="Q9" s="18">
        <v>0.57022979671105278</v>
      </c>
      <c r="R9" s="18">
        <v>0.5420132100288505</v>
      </c>
      <c r="S9" s="18">
        <v>0.41068458425455162</v>
      </c>
      <c r="T9" s="18">
        <v>0.61600959341164974</v>
      </c>
      <c r="V9" s="18">
        <v>0.55012696385783499</v>
      </c>
      <c r="W9" s="18">
        <v>0.61736989377024332</v>
      </c>
      <c r="X9" s="18">
        <v>0.49494469888481563</v>
      </c>
      <c r="Y9" s="18">
        <v>0.55819754856008164</v>
      </c>
      <c r="Z9" s="18">
        <v>0.62838579498972802</v>
      </c>
      <c r="AA9" s="18">
        <v>0.64511676770205895</v>
      </c>
      <c r="AB9" s="18">
        <v>0.65958840613246073</v>
      </c>
      <c r="AC9" s="18">
        <v>0.54567200239008296</v>
      </c>
      <c r="AD9" s="18">
        <v>0.57444156276696978</v>
      </c>
      <c r="AF9" s="18">
        <v>0.55938417949900854</v>
      </c>
      <c r="AG9" s="18">
        <v>0.62867301415638499</v>
      </c>
      <c r="AH9" s="18">
        <v>0.50276732791521794</v>
      </c>
      <c r="AI9" s="18">
        <v>0.53661524008474326</v>
      </c>
      <c r="AJ9" s="18">
        <v>0.55475954680853479</v>
      </c>
      <c r="AK9" s="18">
        <v>0.53707504288276886</v>
      </c>
      <c r="AL9" s="18">
        <v>0.40575411430505931</v>
      </c>
      <c r="AM9" s="18">
        <v>0.66558100471688209</v>
      </c>
      <c r="AO9" s="18">
        <v>0.53365228651053442</v>
      </c>
      <c r="AP9" s="18">
        <v>0.61456487245625013</v>
      </c>
      <c r="AQ9" s="18">
        <v>0.5598160508697283</v>
      </c>
      <c r="AR9" s="18">
        <v>0.61769263690229959</v>
      </c>
      <c r="AS9" s="18">
        <v>0.60163550246046549</v>
      </c>
      <c r="AT9" s="18">
        <v>0.59591725348858982</v>
      </c>
      <c r="AU9" s="18">
        <v>0.6299812454378001</v>
      </c>
      <c r="AV9" s="18">
        <v>0.58575278491725113</v>
      </c>
      <c r="AW9" s="18">
        <v>0.61700072937588524</v>
      </c>
    </row>
    <row r="10" spans="2:51" ht="32.15" customHeight="1" x14ac:dyDescent="0.35">
      <c r="B10" s="21" t="s">
        <v>192</v>
      </c>
      <c r="C10" s="18">
        <v>0.45347487417990973</v>
      </c>
      <c r="D10" s="18">
        <v>0.22939956773032</v>
      </c>
      <c r="E10" s="18">
        <v>0.24480131407358169</v>
      </c>
      <c r="F10" s="18">
        <v>0.37927411817043849</v>
      </c>
      <c r="G10" s="18">
        <v>0.49864795649866689</v>
      </c>
      <c r="H10" s="18">
        <v>0.61162153606544822</v>
      </c>
      <c r="I10" s="18">
        <v>0.61775390110087169</v>
      </c>
      <c r="K10" s="18">
        <v>0.43951844648215088</v>
      </c>
      <c r="L10" s="18">
        <v>0.46897929399804072</v>
      </c>
      <c r="N10" s="18">
        <v>0.61042304228904276</v>
      </c>
      <c r="O10" s="18">
        <v>0.43101500688915162</v>
      </c>
      <c r="P10" s="18">
        <v>0.49997355825291251</v>
      </c>
      <c r="Q10" s="18">
        <v>0.36763977351419569</v>
      </c>
      <c r="R10" s="18">
        <v>0.29184990358803559</v>
      </c>
      <c r="S10" s="18">
        <v>0.11845381982061449</v>
      </c>
      <c r="T10" s="18">
        <v>0.54617581497355461</v>
      </c>
      <c r="V10" s="18">
        <v>0.63900224563185282</v>
      </c>
      <c r="W10" s="18">
        <v>0.31577808877242097</v>
      </c>
      <c r="X10" s="18">
        <v>0.3123775330839052</v>
      </c>
      <c r="Y10" s="18">
        <v>0.20938623029488121</v>
      </c>
      <c r="Z10" s="18">
        <v>0.80405169518621378</v>
      </c>
      <c r="AA10" s="18">
        <v>0.29012831235860109</v>
      </c>
      <c r="AB10" s="18">
        <v>0.41915220758747418</v>
      </c>
      <c r="AC10" s="18">
        <v>0.34048222496689001</v>
      </c>
      <c r="AD10" s="18">
        <v>0.65009030853113325</v>
      </c>
      <c r="AF10" s="18">
        <v>0.57952685620930178</v>
      </c>
      <c r="AG10" s="18">
        <v>0.33077439605819692</v>
      </c>
      <c r="AH10" s="18">
        <v>0.34473641560121171</v>
      </c>
      <c r="AI10" s="18">
        <v>0.24735073851041339</v>
      </c>
      <c r="AJ10" s="18">
        <v>0.75818676269802954</v>
      </c>
      <c r="AK10" s="18">
        <v>0.33432985775421381</v>
      </c>
      <c r="AL10" s="18">
        <v>0.32797501103619092</v>
      </c>
      <c r="AM10" s="18">
        <v>0.45682625317260311</v>
      </c>
      <c r="AO10" s="18">
        <v>0.51577491387744023</v>
      </c>
      <c r="AP10" s="18">
        <v>0.27470591784800191</v>
      </c>
      <c r="AQ10" s="18">
        <v>0.33248959830810298</v>
      </c>
      <c r="AR10" s="18">
        <v>0.14713424116873741</v>
      </c>
      <c r="AS10" s="18">
        <v>0.75461548536721212</v>
      </c>
      <c r="AT10" s="18">
        <v>0.31850773477289418</v>
      </c>
      <c r="AU10" s="18">
        <v>0.50984363254191833</v>
      </c>
      <c r="AV10" s="18">
        <v>0.42458421675111518</v>
      </c>
      <c r="AW10" s="18">
        <v>0.74660571095556005</v>
      </c>
    </row>
    <row r="11" spans="2:51" ht="32.15" customHeight="1" x14ac:dyDescent="0.35">
      <c r="B11" s="21" t="s">
        <v>193</v>
      </c>
      <c r="C11" s="18">
        <v>0.30409282791787218</v>
      </c>
      <c r="D11" s="18">
        <v>0.22143538832873649</v>
      </c>
      <c r="E11" s="18">
        <v>0.29438591446520312</v>
      </c>
      <c r="F11" s="18">
        <v>0.27669030175922149</v>
      </c>
      <c r="G11" s="18">
        <v>0.32661044510172621</v>
      </c>
      <c r="H11" s="18">
        <v>0.27810112916528462</v>
      </c>
      <c r="I11" s="18">
        <v>0.37022052255521132</v>
      </c>
      <c r="K11" s="18">
        <v>0.24897187526000111</v>
      </c>
      <c r="L11" s="18">
        <v>0.35560579186609192</v>
      </c>
      <c r="N11" s="18">
        <v>0.26018895796963082</v>
      </c>
      <c r="O11" s="18">
        <v>0.27810641103332301</v>
      </c>
      <c r="P11" s="18">
        <v>0.33760097426637858</v>
      </c>
      <c r="Q11" s="18">
        <v>0.30716069016005931</v>
      </c>
      <c r="R11" s="18">
        <v>0.42825955411947708</v>
      </c>
      <c r="S11" s="18">
        <v>0.28139858279311841</v>
      </c>
      <c r="T11" s="18">
        <v>0.31024543745107458</v>
      </c>
      <c r="V11" s="18">
        <v>0.27342097203270999</v>
      </c>
      <c r="W11" s="18">
        <v>0.36997014012792567</v>
      </c>
      <c r="X11" s="18">
        <v>0.30820228228018959</v>
      </c>
      <c r="Y11" s="18">
        <v>0.35985528424315022</v>
      </c>
      <c r="Z11" s="18">
        <v>0.18873447362044671</v>
      </c>
      <c r="AA11" s="18">
        <v>0.3268485322995977</v>
      </c>
      <c r="AB11" s="18">
        <v>0.26028407917046531</v>
      </c>
      <c r="AC11" s="18">
        <v>0.26054536604555523</v>
      </c>
      <c r="AD11" s="18">
        <v>0.30639175808412722</v>
      </c>
      <c r="AF11" s="18">
        <v>0.28412050858832139</v>
      </c>
      <c r="AG11" s="18">
        <v>0.37071593112916512</v>
      </c>
      <c r="AH11" s="18">
        <v>0.29922639563624109</v>
      </c>
      <c r="AI11" s="18">
        <v>0.34310332011266292</v>
      </c>
      <c r="AJ11" s="18">
        <v>0.1729764070122515</v>
      </c>
      <c r="AK11" s="18">
        <v>0.21790093029693119</v>
      </c>
      <c r="AL11" s="18">
        <v>0.2942493100437063</v>
      </c>
      <c r="AM11" s="18">
        <v>0.30212857047318847</v>
      </c>
      <c r="AO11" s="18">
        <v>0.28401081236356779</v>
      </c>
      <c r="AP11" s="18">
        <v>0.37784341277573652</v>
      </c>
      <c r="AQ11" s="18">
        <v>0.32749898369437269</v>
      </c>
      <c r="AR11" s="18">
        <v>0.35859752344556728</v>
      </c>
      <c r="AS11" s="18">
        <v>0.1844586115953302</v>
      </c>
      <c r="AT11" s="18">
        <v>0.24559368304574761</v>
      </c>
      <c r="AU11" s="18">
        <v>0.30764888588326539</v>
      </c>
      <c r="AV11" s="18">
        <v>0.35156903662382488</v>
      </c>
      <c r="AW11" s="18">
        <v>0.30513809319761431</v>
      </c>
    </row>
    <row r="12" spans="2:51" ht="32.15" customHeight="1" x14ac:dyDescent="0.35">
      <c r="B12" s="21" t="s">
        <v>194</v>
      </c>
      <c r="C12" s="18">
        <v>0.26386228553154589</v>
      </c>
      <c r="D12" s="18">
        <v>0.2752774217102798</v>
      </c>
      <c r="E12" s="18">
        <v>0.28541139135720189</v>
      </c>
      <c r="F12" s="18">
        <v>0.26131652847110648</v>
      </c>
      <c r="G12" s="18">
        <v>0.27019046678078518</v>
      </c>
      <c r="H12" s="18">
        <v>0.2275500710383776</v>
      </c>
      <c r="I12" s="18">
        <v>0.26579773028289222</v>
      </c>
      <c r="K12" s="18">
        <v>0.30176249795092391</v>
      </c>
      <c r="L12" s="18">
        <v>0.2277116028033109</v>
      </c>
      <c r="N12" s="18">
        <v>0.18287669893070721</v>
      </c>
      <c r="O12" s="18">
        <v>0.21216693774173309</v>
      </c>
      <c r="P12" s="18">
        <v>0.28221125190482221</v>
      </c>
      <c r="Q12" s="18">
        <v>0.34145194449536909</v>
      </c>
      <c r="R12" s="18">
        <v>0.40850390400908609</v>
      </c>
      <c r="S12" s="18">
        <v>0.35566345470830868</v>
      </c>
      <c r="T12" s="18">
        <v>0.1189402845650447</v>
      </c>
      <c r="V12" s="18">
        <v>0.27358314262774952</v>
      </c>
      <c r="W12" s="18">
        <v>0.29043776613318578</v>
      </c>
      <c r="X12" s="18">
        <v>0.3497369297547514</v>
      </c>
      <c r="Y12" s="18">
        <v>0.30048381321567358</v>
      </c>
      <c r="Z12" s="18">
        <v>0.13773805004913189</v>
      </c>
      <c r="AA12" s="18">
        <v>0.31251848538911758</v>
      </c>
      <c r="AB12" s="18">
        <v>0.2338647662892005</v>
      </c>
      <c r="AC12" s="18">
        <v>0.1477802149542389</v>
      </c>
      <c r="AD12" s="18">
        <v>0.14101065285842709</v>
      </c>
      <c r="AF12" s="18">
        <v>0.28455657834813891</v>
      </c>
      <c r="AG12" s="18">
        <v>0.31465942940602581</v>
      </c>
      <c r="AH12" s="18">
        <v>0.36326074422923371</v>
      </c>
      <c r="AI12" s="18">
        <v>0.26621175527770841</v>
      </c>
      <c r="AJ12" s="18">
        <v>0.15567298121780099</v>
      </c>
      <c r="AK12" s="18">
        <v>0.27490934817290369</v>
      </c>
      <c r="AL12" s="18">
        <v>0.1102587225841045</v>
      </c>
      <c r="AM12" s="18">
        <v>0.22104760226377321</v>
      </c>
      <c r="AO12" s="18">
        <v>0.27319328455879238</v>
      </c>
      <c r="AP12" s="18">
        <v>0.34369312214367431</v>
      </c>
      <c r="AQ12" s="18">
        <v>0.31950226595799719</v>
      </c>
      <c r="AR12" s="18">
        <v>0.29710577403096933</v>
      </c>
      <c r="AS12" s="18">
        <v>0.19865594549056001</v>
      </c>
      <c r="AT12" s="18">
        <v>0.33037154428285032</v>
      </c>
      <c r="AU12" s="18">
        <v>0.11090920283074029</v>
      </c>
      <c r="AV12" s="18">
        <v>0.22015837492680621</v>
      </c>
      <c r="AW12" s="18">
        <v>0.18088061196637831</v>
      </c>
    </row>
    <row r="13" spans="2:51" ht="32.15" customHeight="1" x14ac:dyDescent="0.35">
      <c r="B13" s="21" t="s">
        <v>195</v>
      </c>
      <c r="C13" s="18">
        <v>0.2182101225249608</v>
      </c>
      <c r="D13" s="18">
        <v>7.4787999231889529E-2</v>
      </c>
      <c r="E13" s="18">
        <v>0.12796909208579979</v>
      </c>
      <c r="F13" s="18">
        <v>0.15282151120991441</v>
      </c>
      <c r="G13" s="18">
        <v>0.19254370862605041</v>
      </c>
      <c r="H13" s="18">
        <v>0.27977378960121452</v>
      </c>
      <c r="I13" s="18">
        <v>0.3675013573862207</v>
      </c>
      <c r="K13" s="18">
        <v>0.23774241154536829</v>
      </c>
      <c r="L13" s="18">
        <v>0.20028851794465391</v>
      </c>
      <c r="N13" s="18">
        <v>0.2085377087754848</v>
      </c>
      <c r="O13" s="18">
        <v>0.2380208985451322</v>
      </c>
      <c r="P13" s="18">
        <v>0.24482111140483101</v>
      </c>
      <c r="Q13" s="18">
        <v>0.21410739368607209</v>
      </c>
      <c r="R13" s="18">
        <v>0.18129789416941289</v>
      </c>
      <c r="S13" s="18">
        <v>0.18704725526179489</v>
      </c>
      <c r="T13" s="18">
        <v>0.24611020429327099</v>
      </c>
      <c r="V13" s="18">
        <v>0.34411458252372762</v>
      </c>
      <c r="W13" s="18">
        <v>0.18824006489040929</v>
      </c>
      <c r="X13" s="18">
        <v>0.27966328586020522</v>
      </c>
      <c r="Y13" s="18">
        <v>0.12908996981940901</v>
      </c>
      <c r="Z13" s="18">
        <v>0.18670448738122869</v>
      </c>
      <c r="AA13" s="18">
        <v>0.16773384598125199</v>
      </c>
      <c r="AB13" s="18">
        <v>9.8718901062835693E-2</v>
      </c>
      <c r="AC13" s="18">
        <v>0.17053559113297059</v>
      </c>
      <c r="AD13" s="18">
        <v>0.20331134702354831</v>
      </c>
      <c r="AF13" s="18">
        <v>0.31075263838416728</v>
      </c>
      <c r="AG13" s="18">
        <v>0.21427880503383909</v>
      </c>
      <c r="AH13" s="18">
        <v>0.2837160058206214</v>
      </c>
      <c r="AI13" s="18">
        <v>0.13560735093070381</v>
      </c>
      <c r="AJ13" s="18">
        <v>0.29779172236584778</v>
      </c>
      <c r="AK13" s="18">
        <v>7.2767667240668119E-2</v>
      </c>
      <c r="AL13" s="18">
        <v>0.12720599898064061</v>
      </c>
      <c r="AM13" s="18">
        <v>0.12129223111868261</v>
      </c>
      <c r="AO13" s="18">
        <v>0.31630921097596598</v>
      </c>
      <c r="AP13" s="18">
        <v>0.1961921158611768</v>
      </c>
      <c r="AQ13" s="18">
        <v>0.21656268514035359</v>
      </c>
      <c r="AR13" s="18">
        <v>0.1033871381990089</v>
      </c>
      <c r="AS13" s="18">
        <v>0.26984290943436412</v>
      </c>
      <c r="AT13" s="18">
        <v>0.12852339062784249</v>
      </c>
      <c r="AU13" s="18">
        <v>0.1044503033710534</v>
      </c>
      <c r="AV13" s="18">
        <v>0.1677904230188699</v>
      </c>
      <c r="AW13" s="18">
        <v>0.31100887110703712</v>
      </c>
    </row>
    <row r="14" spans="2:51" ht="19" customHeight="1" x14ac:dyDescent="0.35">
      <c r="B14" s="21" t="s">
        <v>196</v>
      </c>
      <c r="C14" s="18">
        <v>0.2014959089432411</v>
      </c>
      <c r="D14" s="18">
        <v>0.24665477835895999</v>
      </c>
      <c r="E14" s="18">
        <v>0.1941415390763106</v>
      </c>
      <c r="F14" s="18">
        <v>0.21180226971145261</v>
      </c>
      <c r="G14" s="18">
        <v>0.21884253187010269</v>
      </c>
      <c r="H14" s="18">
        <v>0.20831833702618341</v>
      </c>
      <c r="I14" s="18">
        <v>0.16350454529504341</v>
      </c>
      <c r="K14" s="18">
        <v>0.19911824878232101</v>
      </c>
      <c r="L14" s="18">
        <v>0.20409963955351129</v>
      </c>
      <c r="N14" s="18">
        <v>0.2487048480286668</v>
      </c>
      <c r="O14" s="18">
        <v>0.2123359630460678</v>
      </c>
      <c r="P14" s="18">
        <v>0.15777239522910891</v>
      </c>
      <c r="Q14" s="18">
        <v>0.1805349859177332</v>
      </c>
      <c r="R14" s="18">
        <v>0.14802854367086979</v>
      </c>
      <c r="S14" s="18">
        <v>0.25018317143036389</v>
      </c>
      <c r="T14" s="18">
        <v>0.18820077425170559</v>
      </c>
      <c r="V14" s="18">
        <v>0.18798425177226419</v>
      </c>
      <c r="W14" s="18">
        <v>0.18587950348677171</v>
      </c>
      <c r="X14" s="18">
        <v>0.1409506433035953</v>
      </c>
      <c r="Y14" s="18">
        <v>0.21133186424222991</v>
      </c>
      <c r="Z14" s="18">
        <v>0.48026233545749508</v>
      </c>
      <c r="AA14" s="18">
        <v>0.17972759421929049</v>
      </c>
      <c r="AB14" s="18">
        <v>0.2276310277447684</v>
      </c>
      <c r="AC14" s="18">
        <v>0.1892263239082824</v>
      </c>
      <c r="AD14" s="18">
        <v>0.2370184221745408</v>
      </c>
      <c r="AF14" s="18">
        <v>0.1850672194259794</v>
      </c>
      <c r="AG14" s="18">
        <v>0.17536571282491051</v>
      </c>
      <c r="AH14" s="18">
        <v>0.14364938308136729</v>
      </c>
      <c r="AI14" s="18">
        <v>0.2308299648361031</v>
      </c>
      <c r="AJ14" s="18">
        <v>0.2826021217927126</v>
      </c>
      <c r="AK14" s="18">
        <v>0.19188650004802449</v>
      </c>
      <c r="AL14" s="18">
        <v>0.1953703090364598</v>
      </c>
      <c r="AM14" s="18">
        <v>0.21404300319458899</v>
      </c>
      <c r="AO14" s="18">
        <v>0.21470506199906181</v>
      </c>
      <c r="AP14" s="18">
        <v>0.17991388750190301</v>
      </c>
      <c r="AQ14" s="18">
        <v>0.15434987990032031</v>
      </c>
      <c r="AR14" s="18">
        <v>0.1989582926797098</v>
      </c>
      <c r="AS14" s="18">
        <v>0.2361818179934744</v>
      </c>
      <c r="AT14" s="18">
        <v>0.20490489677598389</v>
      </c>
      <c r="AU14" s="18">
        <v>0.23508061883251871</v>
      </c>
      <c r="AV14" s="18">
        <v>0.14893517651295721</v>
      </c>
      <c r="AW14" s="18">
        <v>0.2292169271720445</v>
      </c>
    </row>
    <row r="15" spans="2:51" ht="19" customHeight="1" x14ac:dyDescent="0.35">
      <c r="B15" s="21" t="s">
        <v>197</v>
      </c>
      <c r="C15" s="18">
        <v>0.16998414151838759</v>
      </c>
      <c r="D15" s="18">
        <v>0.19897595077069799</v>
      </c>
      <c r="E15" s="18">
        <v>0.2348317229055126</v>
      </c>
      <c r="F15" s="18">
        <v>0.18540370302010151</v>
      </c>
      <c r="G15" s="18">
        <v>0.17022133852190091</v>
      </c>
      <c r="H15" s="18">
        <v>0.1265286411067276</v>
      </c>
      <c r="I15" s="18">
        <v>0.12929914838890449</v>
      </c>
      <c r="K15" s="18">
        <v>0.1842567674994364</v>
      </c>
      <c r="L15" s="18">
        <v>0.15581024105646399</v>
      </c>
      <c r="N15" s="18">
        <v>0.15297241418471941</v>
      </c>
      <c r="O15" s="18">
        <v>0.16759862482120161</v>
      </c>
      <c r="P15" s="18">
        <v>0.18590469247175229</v>
      </c>
      <c r="Q15" s="18">
        <v>0.1935057965657056</v>
      </c>
      <c r="R15" s="18">
        <v>0.15282764528320389</v>
      </c>
      <c r="S15" s="18">
        <v>0.1254959917321139</v>
      </c>
      <c r="T15" s="18">
        <v>0.18106385173005141</v>
      </c>
      <c r="V15" s="18">
        <v>0.1522622237350148</v>
      </c>
      <c r="W15" s="18">
        <v>0.1662795262965065</v>
      </c>
      <c r="X15" s="18">
        <v>0.15234952663359391</v>
      </c>
      <c r="Y15" s="18">
        <v>0.113636464002559</v>
      </c>
      <c r="Z15" s="18">
        <v>8.6322368645284864E-2</v>
      </c>
      <c r="AA15" s="18">
        <v>0.19567436103275829</v>
      </c>
      <c r="AB15" s="18">
        <v>0.1956012194517098</v>
      </c>
      <c r="AC15" s="18">
        <v>0.28317071268503718</v>
      </c>
      <c r="AD15" s="18">
        <v>0.20146909177262959</v>
      </c>
      <c r="AF15" s="18">
        <v>0.17371150619278261</v>
      </c>
      <c r="AG15" s="18">
        <v>0.16630509908637639</v>
      </c>
      <c r="AH15" s="18">
        <v>0.12163188553387611</v>
      </c>
      <c r="AI15" s="18">
        <v>0.14401039421754619</v>
      </c>
      <c r="AJ15" s="18">
        <v>0.1849224371673901</v>
      </c>
      <c r="AK15" s="18">
        <v>0.30726333770267411</v>
      </c>
      <c r="AL15" s="18">
        <v>0.21111032377713659</v>
      </c>
      <c r="AM15" s="18">
        <v>0.1658322686387099</v>
      </c>
      <c r="AO15" s="18">
        <v>0.17751746008724231</v>
      </c>
      <c r="AP15" s="18">
        <v>0.17091098525166931</v>
      </c>
      <c r="AQ15" s="18">
        <v>0.13666976648240181</v>
      </c>
      <c r="AR15" s="18">
        <v>0.17150946999457031</v>
      </c>
      <c r="AS15" s="18">
        <v>0.19348490152540279</v>
      </c>
      <c r="AT15" s="18">
        <v>0.29913944326740038</v>
      </c>
      <c r="AU15" s="18">
        <v>0.16273963889662721</v>
      </c>
      <c r="AV15" s="18">
        <v>9.3046271882477771E-2</v>
      </c>
      <c r="AW15" s="18">
        <v>0.1540520675555038</v>
      </c>
    </row>
    <row r="16" spans="2:51" ht="19" customHeight="1" x14ac:dyDescent="0.35">
      <c r="B16" s="21" t="s">
        <v>198</v>
      </c>
      <c r="C16" s="18">
        <v>0.14417037322043419</v>
      </c>
      <c r="D16" s="18">
        <v>0.25709291124576061</v>
      </c>
      <c r="E16" s="18">
        <v>0.16020012097061281</v>
      </c>
      <c r="F16" s="18">
        <v>0.1049354584039824</v>
      </c>
      <c r="G16" s="18">
        <v>0.1402216981471229</v>
      </c>
      <c r="H16" s="18">
        <v>0.1142579323245472</v>
      </c>
      <c r="I16" s="18">
        <v>0.13347445861582091</v>
      </c>
      <c r="K16" s="18">
        <v>0.13905414764916499</v>
      </c>
      <c r="L16" s="18">
        <v>0.1481833135869553</v>
      </c>
      <c r="N16" s="18">
        <v>8.3104917916114893E-2</v>
      </c>
      <c r="O16" s="18">
        <v>0.17317733057813059</v>
      </c>
      <c r="P16" s="18">
        <v>0.14749206596245529</v>
      </c>
      <c r="Q16" s="18">
        <v>0.1734002043712683</v>
      </c>
      <c r="R16" s="18">
        <v>0.16233461532402821</v>
      </c>
      <c r="S16" s="18">
        <v>0.23096252334701711</v>
      </c>
      <c r="T16" s="18">
        <v>0.10590639148838531</v>
      </c>
      <c r="V16" s="18">
        <v>7.159738797849792E-2</v>
      </c>
      <c r="W16" s="18">
        <v>0.19385099569353501</v>
      </c>
      <c r="X16" s="18">
        <v>0.22967977889097441</v>
      </c>
      <c r="Y16" s="18">
        <v>0.24332138758295871</v>
      </c>
      <c r="Z16" s="18">
        <v>2.615753866456837E-2</v>
      </c>
      <c r="AA16" s="18">
        <v>0.20608701834617571</v>
      </c>
      <c r="AB16" s="18">
        <v>0.15128372725483269</v>
      </c>
      <c r="AC16" s="18">
        <v>0.1046300469555701</v>
      </c>
      <c r="AD16" s="18">
        <v>0.1327662368664945</v>
      </c>
      <c r="AF16" s="18">
        <v>9.3352302772661308E-2</v>
      </c>
      <c r="AG16" s="18">
        <v>0.17650362599874861</v>
      </c>
      <c r="AH16" s="18">
        <v>0.24409870928247679</v>
      </c>
      <c r="AI16" s="18">
        <v>0.29697719337884942</v>
      </c>
      <c r="AJ16" s="18">
        <v>2.6431037473987701E-2</v>
      </c>
      <c r="AK16" s="18">
        <v>0.22187592392053571</v>
      </c>
      <c r="AL16" s="18">
        <v>0.1114790646848822</v>
      </c>
      <c r="AM16" s="18">
        <v>0.135390253862779</v>
      </c>
      <c r="AO16" s="18">
        <v>9.3053955526489707E-2</v>
      </c>
      <c r="AP16" s="18">
        <v>0.19002736944653451</v>
      </c>
      <c r="AQ16" s="18">
        <v>0.23676176603482171</v>
      </c>
      <c r="AR16" s="18">
        <v>0.33175579925343579</v>
      </c>
      <c r="AS16" s="18">
        <v>3.4430246288149662E-2</v>
      </c>
      <c r="AT16" s="18">
        <v>0.1976555973749565</v>
      </c>
      <c r="AU16" s="18">
        <v>0.1034626012333961</v>
      </c>
      <c r="AV16" s="18">
        <v>0.13082802900945401</v>
      </c>
      <c r="AW16" s="18">
        <v>9.1088351851477803E-2</v>
      </c>
    </row>
    <row r="17" spans="2:49" ht="46" customHeight="1" x14ac:dyDescent="0.35">
      <c r="B17" s="21" t="s">
        <v>199</v>
      </c>
      <c r="C17" s="18">
        <v>0.13859463054027329</v>
      </c>
      <c r="D17" s="18">
        <v>0.23357724897698909</v>
      </c>
      <c r="E17" s="18">
        <v>0.19609371159200051</v>
      </c>
      <c r="F17" s="18">
        <v>0.1671625719590483</v>
      </c>
      <c r="G17" s="18">
        <v>0.1191223772691858</v>
      </c>
      <c r="H17" s="18">
        <v>0.1199941096267715</v>
      </c>
      <c r="I17" s="18">
        <v>6.0418099453174459E-2</v>
      </c>
      <c r="K17" s="18">
        <v>0.1301818845425394</v>
      </c>
      <c r="L17" s="18">
        <v>0.14525965215439551</v>
      </c>
      <c r="N17" s="18">
        <v>0.112969492539526</v>
      </c>
      <c r="O17" s="18">
        <v>0.14742349017106579</v>
      </c>
      <c r="P17" s="18">
        <v>0.13922719945085771</v>
      </c>
      <c r="Q17" s="18">
        <v>0.16825709720755941</v>
      </c>
      <c r="R17" s="18">
        <v>0.1407922954125076</v>
      </c>
      <c r="S17" s="18">
        <v>0.14590272215977609</v>
      </c>
      <c r="T17" s="18">
        <v>5.7033593387192501E-2</v>
      </c>
      <c r="V17" s="18">
        <v>8.8554494624775243E-2</v>
      </c>
      <c r="W17" s="18">
        <v>0.17337713792242421</v>
      </c>
      <c r="X17" s="18">
        <v>0.1332275552457777</v>
      </c>
      <c r="Y17" s="18">
        <v>0.21646357785811571</v>
      </c>
      <c r="Z17" s="18">
        <v>8.4772944946192003E-2</v>
      </c>
      <c r="AA17" s="18">
        <v>0.16658692693151081</v>
      </c>
      <c r="AB17" s="18">
        <v>0.1643425973755194</v>
      </c>
      <c r="AC17" s="18">
        <v>0.14850121382939799</v>
      </c>
      <c r="AD17" s="18">
        <v>7.3378550634439016E-2</v>
      </c>
      <c r="AF17" s="18">
        <v>8.5726561720637945E-2</v>
      </c>
      <c r="AG17" s="18">
        <v>0.159970585805569</v>
      </c>
      <c r="AH17" s="18">
        <v>0.16037942908837011</v>
      </c>
      <c r="AI17" s="18">
        <v>0.1827377092565341</v>
      </c>
      <c r="AJ17" s="18">
        <v>8.5907363515131771E-2</v>
      </c>
      <c r="AK17" s="18">
        <v>0.2316040720466685</v>
      </c>
      <c r="AL17" s="18">
        <v>0.13305924789898591</v>
      </c>
      <c r="AM17" s="18">
        <v>0.15628626200294021</v>
      </c>
      <c r="AO17" s="18">
        <v>0.1143894147586761</v>
      </c>
      <c r="AP17" s="18">
        <v>0.14803801897507871</v>
      </c>
      <c r="AQ17" s="18">
        <v>0.20136038228684389</v>
      </c>
      <c r="AR17" s="18">
        <v>0.24640074530788669</v>
      </c>
      <c r="AS17" s="18">
        <v>8.2047489755858447E-2</v>
      </c>
      <c r="AT17" s="18">
        <v>0.28426189242053079</v>
      </c>
      <c r="AU17" s="18">
        <v>0.13380391377637041</v>
      </c>
      <c r="AV17" s="18">
        <v>0.12365994313483269</v>
      </c>
      <c r="AW17" s="18">
        <v>7.8140674972723312E-2</v>
      </c>
    </row>
    <row r="18" spans="2:49" ht="60" customHeight="1" x14ac:dyDescent="0.35">
      <c r="B18" s="21" t="s">
        <v>200</v>
      </c>
      <c r="C18" s="18">
        <v>0.116061293115628</v>
      </c>
      <c r="D18" s="18">
        <v>7.7676266121794152E-2</v>
      </c>
      <c r="E18" s="18">
        <v>9.1535594040935725E-2</v>
      </c>
      <c r="F18" s="18">
        <v>8.7834669826681255E-2</v>
      </c>
      <c r="G18" s="18">
        <v>9.7729531951001092E-2</v>
      </c>
      <c r="H18" s="18">
        <v>0.117085615874952</v>
      </c>
      <c r="I18" s="18">
        <v>0.18182141446568861</v>
      </c>
      <c r="K18" s="18">
        <v>0.1171082562740646</v>
      </c>
      <c r="L18" s="18">
        <v>0.1156931376118588</v>
      </c>
      <c r="N18" s="18">
        <v>0.12902289350747839</v>
      </c>
      <c r="O18" s="18">
        <v>0.1144131896266614</v>
      </c>
      <c r="P18" s="18">
        <v>0.12553927616429081</v>
      </c>
      <c r="Q18" s="18">
        <v>0.12427836664557711</v>
      </c>
      <c r="R18" s="18">
        <v>8.8849868848922292E-2</v>
      </c>
      <c r="S18" s="18">
        <v>0.13266595184382049</v>
      </c>
      <c r="T18" s="18">
        <v>1.895517140772101E-2</v>
      </c>
      <c r="V18" s="18">
        <v>0.1221788457620976</v>
      </c>
      <c r="W18" s="18">
        <v>0.1188764365504015</v>
      </c>
      <c r="X18" s="18">
        <v>0.1907839262856573</v>
      </c>
      <c r="Y18" s="18">
        <v>8.5710760099245359E-2</v>
      </c>
      <c r="Z18" s="18">
        <v>0.18865183453301321</v>
      </c>
      <c r="AA18" s="18">
        <v>0.20949887187320729</v>
      </c>
      <c r="AB18" s="18">
        <v>7.7596486342628335E-2</v>
      </c>
      <c r="AC18" s="18">
        <v>0.1023532699487862</v>
      </c>
      <c r="AD18" s="18">
        <v>9.8247362943365724E-2</v>
      </c>
      <c r="AF18" s="18">
        <v>0.1347354695321698</v>
      </c>
      <c r="AG18" s="18">
        <v>0.11774341222748259</v>
      </c>
      <c r="AH18" s="18">
        <v>0.15474416667982691</v>
      </c>
      <c r="AI18" s="18">
        <v>0.1461790859867434</v>
      </c>
      <c r="AJ18" s="18">
        <v>0.12319248379353059</v>
      </c>
      <c r="AK18" s="18">
        <v>0.2117265518918022</v>
      </c>
      <c r="AL18" s="18">
        <v>2.5974748787725838E-2</v>
      </c>
      <c r="AM18" s="18">
        <v>7.147808819248562E-2</v>
      </c>
      <c r="AO18" s="18">
        <v>0.1281264454570184</v>
      </c>
      <c r="AP18" s="18">
        <v>0.1160733428837234</v>
      </c>
      <c r="AQ18" s="18">
        <v>0.1621893210572295</v>
      </c>
      <c r="AR18" s="18">
        <v>8.8386103767666299E-2</v>
      </c>
      <c r="AS18" s="18">
        <v>0.1060844725171291</v>
      </c>
      <c r="AT18" s="18">
        <v>0.228612249695402</v>
      </c>
      <c r="AU18" s="18">
        <v>5.0806939223501907E-2</v>
      </c>
      <c r="AV18" s="18">
        <v>0.1659666217965336</v>
      </c>
      <c r="AW18" s="18">
        <v>7.9254607537377217E-2</v>
      </c>
    </row>
    <row r="19" spans="2:49" ht="32.15" customHeight="1" x14ac:dyDescent="0.35">
      <c r="B19" s="21" t="s">
        <v>201</v>
      </c>
      <c r="C19" s="18">
        <v>7.7792083203329143E-2</v>
      </c>
      <c r="D19" s="18">
        <v>8.077797691460975E-2</v>
      </c>
      <c r="E19" s="18">
        <v>0.1214249745786706</v>
      </c>
      <c r="F19" s="18">
        <v>8.1874870627991564E-2</v>
      </c>
      <c r="G19" s="18">
        <v>8.3911217343402983E-2</v>
      </c>
      <c r="H19" s="18">
        <v>5.6341105672329903E-2</v>
      </c>
      <c r="I19" s="18">
        <v>5.3089018545918347E-2</v>
      </c>
      <c r="K19" s="18">
        <v>8.6695576732270407E-2</v>
      </c>
      <c r="L19" s="18">
        <v>6.9845411177985595E-2</v>
      </c>
      <c r="N19" s="18">
        <v>6.3630492498836691E-2</v>
      </c>
      <c r="O19" s="18">
        <v>8.8188239126735679E-2</v>
      </c>
      <c r="P19" s="18">
        <v>7.5279389853584705E-2</v>
      </c>
      <c r="Q19" s="18">
        <v>8.2151371443502028E-2</v>
      </c>
      <c r="R19" s="18">
        <v>8.191593153514562E-2</v>
      </c>
      <c r="S19" s="18">
        <v>0.15707829839921791</v>
      </c>
      <c r="T19" s="18">
        <v>4.0988607588588397E-2</v>
      </c>
      <c r="V19" s="18">
        <v>7.4583753249926665E-2</v>
      </c>
      <c r="W19" s="18">
        <v>8.0641713436036738E-2</v>
      </c>
      <c r="X19" s="18">
        <v>5.5963840933242907E-2</v>
      </c>
      <c r="Y19" s="18">
        <v>7.4599235592208074E-2</v>
      </c>
      <c r="Z19" s="18">
        <v>2.7312540399497799E-2</v>
      </c>
      <c r="AA19" s="18">
        <v>8.4737708592951308E-2</v>
      </c>
      <c r="AB19" s="18">
        <v>9.8877461691118315E-2</v>
      </c>
      <c r="AC19" s="18">
        <v>6.5881702936797751E-2</v>
      </c>
      <c r="AD19" s="18">
        <v>3.7337563927573363E-2</v>
      </c>
      <c r="AF19" s="18">
        <v>6.099057409732022E-2</v>
      </c>
      <c r="AG19" s="18">
        <v>7.7093337415687108E-2</v>
      </c>
      <c r="AH19" s="18">
        <v>5.6446253179587853E-2</v>
      </c>
      <c r="AI19" s="18">
        <v>7.4543018281166246E-2</v>
      </c>
      <c r="AJ19" s="18">
        <v>9.5233979028636825E-2</v>
      </c>
      <c r="AK19" s="18">
        <v>0.12618053467668541</v>
      </c>
      <c r="AL19" s="18">
        <v>8.8754807920305684E-2</v>
      </c>
      <c r="AM19" s="18">
        <v>8.2829049100853619E-2</v>
      </c>
      <c r="AO19" s="18">
        <v>6.9236832057728515E-2</v>
      </c>
      <c r="AP19" s="18">
        <v>9.4454036308115705E-2</v>
      </c>
      <c r="AQ19" s="18">
        <v>6.2876893113014282E-2</v>
      </c>
      <c r="AR19" s="18">
        <v>7.9974910708653216E-2</v>
      </c>
      <c r="AS19" s="18">
        <v>8.5001305403189287E-2</v>
      </c>
      <c r="AT19" s="18">
        <v>0.10581888438475889</v>
      </c>
      <c r="AU19" s="18">
        <v>7.5474385712651637E-2</v>
      </c>
      <c r="AV19" s="18">
        <v>3.9756381345359873E-2</v>
      </c>
      <c r="AW19" s="18">
        <v>4.026827377549657E-2</v>
      </c>
    </row>
    <row r="20" spans="2:49" ht="32.15" customHeight="1" x14ac:dyDescent="0.35">
      <c r="B20" s="21" t="s">
        <v>202</v>
      </c>
      <c r="C20" s="18">
        <v>6.3912520252546984E-2</v>
      </c>
      <c r="D20" s="18">
        <v>0.1192572508113654</v>
      </c>
      <c r="E20" s="18">
        <v>0.121048397423709</v>
      </c>
      <c r="F20" s="18">
        <v>8.4581895630538736E-2</v>
      </c>
      <c r="G20" s="18">
        <v>3.421958731622806E-2</v>
      </c>
      <c r="H20" s="18">
        <v>4.105152761558626E-2</v>
      </c>
      <c r="I20" s="18">
        <v>1.8705170113826931E-2</v>
      </c>
      <c r="K20" s="18">
        <v>6.6966378096477583E-2</v>
      </c>
      <c r="L20" s="18">
        <v>6.1384046728935278E-2</v>
      </c>
      <c r="N20" s="18">
        <v>4.0587024395111318E-2</v>
      </c>
      <c r="O20" s="18">
        <v>5.981373695630611E-2</v>
      </c>
      <c r="P20" s="18">
        <v>7.7601187232244864E-2</v>
      </c>
      <c r="Q20" s="18">
        <v>6.6918041066019895E-2</v>
      </c>
      <c r="R20" s="18">
        <v>9.2592361237595247E-2</v>
      </c>
      <c r="S20" s="18">
        <v>0.17196859844407611</v>
      </c>
      <c r="T20" s="18">
        <v>6.0685435426860501E-2</v>
      </c>
      <c r="V20" s="18">
        <v>5.1082422207137143E-2</v>
      </c>
      <c r="W20" s="18">
        <v>6.3296054883193592E-2</v>
      </c>
      <c r="X20" s="18">
        <v>9.4059787726334901E-2</v>
      </c>
      <c r="Y20" s="18">
        <v>0.11930876015657731</v>
      </c>
      <c r="Z20" s="18">
        <v>3.6573626241690367E-2</v>
      </c>
      <c r="AA20" s="18">
        <v>6.1860468420929307E-2</v>
      </c>
      <c r="AB20" s="18">
        <v>8.2758831468354999E-2</v>
      </c>
      <c r="AC20" s="18">
        <v>6.0101221285015868E-2</v>
      </c>
      <c r="AD20" s="18">
        <v>0</v>
      </c>
      <c r="AF20" s="18">
        <v>5.6361433485877313E-2</v>
      </c>
      <c r="AG20" s="18">
        <v>6.3558729946943435E-2</v>
      </c>
      <c r="AH20" s="18">
        <v>8.2771641911603425E-2</v>
      </c>
      <c r="AI20" s="18">
        <v>8.249896363290006E-2</v>
      </c>
      <c r="AJ20" s="18">
        <v>4.8398015395791583E-2</v>
      </c>
      <c r="AK20" s="18">
        <v>4.1079044721452608E-2</v>
      </c>
      <c r="AL20" s="18">
        <v>7.1634037365044145E-2</v>
      </c>
      <c r="AM20" s="18">
        <v>7.1884101297068861E-2</v>
      </c>
      <c r="AO20" s="18">
        <v>6.1044113025168233E-2</v>
      </c>
      <c r="AP20" s="18">
        <v>7.788221600676741E-2</v>
      </c>
      <c r="AQ20" s="18">
        <v>9.6719719321302744E-2</v>
      </c>
      <c r="AR20" s="18">
        <v>8.9025004122313803E-2</v>
      </c>
      <c r="AS20" s="18">
        <v>4.5137304855050922E-2</v>
      </c>
      <c r="AT20" s="18">
        <v>2.1160788796035671E-2</v>
      </c>
      <c r="AU20" s="18">
        <v>4.9375518416419073E-2</v>
      </c>
      <c r="AV20" s="18">
        <v>6.2233042297349918E-2</v>
      </c>
      <c r="AW20" s="18">
        <v>1.122952490538583E-2</v>
      </c>
    </row>
    <row r="21" spans="2:49" ht="32.15" customHeight="1" x14ac:dyDescent="0.35">
      <c r="B21" s="21" t="s">
        <v>203</v>
      </c>
      <c r="C21" s="18">
        <v>4.9788120650281188E-2</v>
      </c>
      <c r="D21" s="18">
        <v>8.79931638284384E-2</v>
      </c>
      <c r="E21" s="18">
        <v>8.1083407309480354E-2</v>
      </c>
      <c r="F21" s="18">
        <v>4.2952938744156677E-2</v>
      </c>
      <c r="G21" s="18">
        <v>4.7913256016559783E-2</v>
      </c>
      <c r="H21" s="18">
        <v>2.033038807002243E-2</v>
      </c>
      <c r="I21" s="18">
        <v>3.6628274274678969E-2</v>
      </c>
      <c r="K21" s="18">
        <v>6.8530689314248591E-2</v>
      </c>
      <c r="L21" s="18">
        <v>3.2456065381324339E-2</v>
      </c>
      <c r="N21" s="18">
        <v>3.8193244582049882E-2</v>
      </c>
      <c r="O21" s="18">
        <v>4.6628382547283943E-2</v>
      </c>
      <c r="P21" s="18">
        <v>3.8452366050682509E-2</v>
      </c>
      <c r="Q21" s="18">
        <v>5.8864253192150773E-2</v>
      </c>
      <c r="R21" s="18">
        <v>7.4285024502455499E-2</v>
      </c>
      <c r="S21" s="18">
        <v>0.1045877820582885</v>
      </c>
      <c r="T21" s="18">
        <v>2.3177264426398E-2</v>
      </c>
      <c r="V21" s="18">
        <v>3.7201917809207979E-2</v>
      </c>
      <c r="W21" s="18">
        <v>5.8307555188273047E-2</v>
      </c>
      <c r="X21" s="18">
        <v>8.9776716775554141E-2</v>
      </c>
      <c r="Y21" s="18">
        <v>6.9088438905585317E-2</v>
      </c>
      <c r="Z21" s="18">
        <v>0</v>
      </c>
      <c r="AA21" s="18">
        <v>4.6826501166463308E-2</v>
      </c>
      <c r="AB21" s="18">
        <v>4.6692336321569113E-2</v>
      </c>
      <c r="AC21" s="18">
        <v>0</v>
      </c>
      <c r="AD21" s="18">
        <v>8.406652668326979E-2</v>
      </c>
      <c r="AF21" s="18">
        <v>4.0459715622058467E-2</v>
      </c>
      <c r="AG21" s="18">
        <v>6.7068960078441223E-2</v>
      </c>
      <c r="AH21" s="18">
        <v>5.9397113115809808E-2</v>
      </c>
      <c r="AI21" s="18">
        <v>7.9259600674094488E-2</v>
      </c>
      <c r="AJ21" s="18">
        <v>3.6962887524885787E-2</v>
      </c>
      <c r="AK21" s="18">
        <v>2.3909290070118661E-2</v>
      </c>
      <c r="AL21" s="18">
        <v>2.0598646477016591E-2</v>
      </c>
      <c r="AM21" s="18">
        <v>3.3083347452171043E-2</v>
      </c>
      <c r="AO21" s="18">
        <v>4.6550433691540903E-2</v>
      </c>
      <c r="AP21" s="18">
        <v>6.2423658039859158E-2</v>
      </c>
      <c r="AQ21" s="18">
        <v>8.3367041961508903E-2</v>
      </c>
      <c r="AR21" s="18">
        <v>6.7791807010348884E-2</v>
      </c>
      <c r="AS21" s="18">
        <v>2.4854994131780151E-2</v>
      </c>
      <c r="AT21" s="18">
        <v>3.9532641067007809E-2</v>
      </c>
      <c r="AU21" s="18">
        <v>2.0021502167624539E-2</v>
      </c>
      <c r="AV21" s="18">
        <v>5.3691831920846138E-2</v>
      </c>
      <c r="AW21" s="18">
        <v>6.3152928905879979E-2</v>
      </c>
    </row>
    <row r="22" spans="2:49" ht="32.15" customHeight="1" x14ac:dyDescent="0.35">
      <c r="B22" s="21" t="s">
        <v>204</v>
      </c>
      <c r="C22" s="18">
        <v>4.2551882215277233E-2</v>
      </c>
      <c r="D22" s="18">
        <v>7.88252252123747E-2</v>
      </c>
      <c r="E22" s="18">
        <v>8.2117113750924592E-2</v>
      </c>
      <c r="F22" s="18">
        <v>6.3932478817772434E-2</v>
      </c>
      <c r="G22" s="18">
        <v>2.6227959939194329E-2</v>
      </c>
      <c r="H22" s="18">
        <v>6.282878798408522E-3</v>
      </c>
      <c r="I22" s="18">
        <v>1.8232268609588421E-2</v>
      </c>
      <c r="K22" s="18">
        <v>5.4870337553125981E-2</v>
      </c>
      <c r="L22" s="18">
        <v>3.1212540633604079E-2</v>
      </c>
      <c r="N22" s="18">
        <v>1.7903396148042729E-2</v>
      </c>
      <c r="O22" s="18">
        <v>4.5317471912800757E-2</v>
      </c>
      <c r="P22" s="18">
        <v>3.5242873852042979E-2</v>
      </c>
      <c r="Q22" s="18">
        <v>5.838398583318196E-2</v>
      </c>
      <c r="R22" s="18">
        <v>5.9023361909529171E-2</v>
      </c>
      <c r="S22" s="18">
        <v>8.9787658836100376E-2</v>
      </c>
      <c r="T22" s="18">
        <v>4.7256244879120932E-2</v>
      </c>
      <c r="V22" s="18">
        <v>5.1711170451794831E-2</v>
      </c>
      <c r="W22" s="18">
        <v>5.6919395518667072E-2</v>
      </c>
      <c r="X22" s="18">
        <v>2.0162753835396459E-2</v>
      </c>
      <c r="Y22" s="18">
        <v>6.5390849506479928E-2</v>
      </c>
      <c r="Z22" s="18">
        <v>2.6151854376386001E-2</v>
      </c>
      <c r="AA22" s="18">
        <v>0</v>
      </c>
      <c r="AB22" s="18">
        <v>2.697783514845702E-2</v>
      </c>
      <c r="AC22" s="18">
        <v>0</v>
      </c>
      <c r="AD22" s="18">
        <v>3.0184149070102039E-2</v>
      </c>
      <c r="AF22" s="18">
        <v>5.1666280241060528E-2</v>
      </c>
      <c r="AG22" s="18">
        <v>5.6820230645706168E-2</v>
      </c>
      <c r="AH22" s="18">
        <v>3.8262192222195991E-2</v>
      </c>
      <c r="AI22" s="18">
        <v>6.5170425525117939E-2</v>
      </c>
      <c r="AJ22" s="18">
        <v>3.18153817773918E-2</v>
      </c>
      <c r="AK22" s="18">
        <v>4.1799917339670763E-2</v>
      </c>
      <c r="AL22" s="18">
        <v>0</v>
      </c>
      <c r="AM22" s="18">
        <v>1.825553277594856E-2</v>
      </c>
      <c r="AO22" s="18">
        <v>6.3351723977094737E-2</v>
      </c>
      <c r="AP22" s="18">
        <v>5.5558833921273261E-2</v>
      </c>
      <c r="AQ22" s="18">
        <v>3.05323618621645E-2</v>
      </c>
      <c r="AR22" s="18">
        <v>6.9500805721198239E-2</v>
      </c>
      <c r="AS22" s="18">
        <v>2.8860440007210001E-2</v>
      </c>
      <c r="AT22" s="18">
        <v>0</v>
      </c>
      <c r="AU22" s="18">
        <v>1.3676518840380529E-2</v>
      </c>
      <c r="AV22" s="18">
        <v>1.1868876013586681E-2</v>
      </c>
      <c r="AW22" s="18">
        <v>2.4627942195319968E-2</v>
      </c>
    </row>
    <row r="23" spans="2:49" ht="19" customHeight="1" x14ac:dyDescent="0.35">
      <c r="B23" s="21" t="s">
        <v>80</v>
      </c>
      <c r="C23" s="18">
        <v>1.9910484946034649E-2</v>
      </c>
      <c r="D23" s="18">
        <v>3.8061686537917937E-2</v>
      </c>
      <c r="E23" s="18">
        <v>3.6905795129944872E-2</v>
      </c>
      <c r="F23" s="18">
        <v>2.9365859709887018E-2</v>
      </c>
      <c r="G23" s="18">
        <v>1.5988740468063041E-2</v>
      </c>
      <c r="H23" s="18">
        <v>6.0300477754566626E-3</v>
      </c>
      <c r="I23" s="18">
        <v>4.9786029356150632E-3</v>
      </c>
      <c r="K23" s="18">
        <v>1.6280454727753531E-2</v>
      </c>
      <c r="L23" s="18">
        <v>2.2343789298367271E-2</v>
      </c>
      <c r="N23" s="18">
        <v>2.3265457818332391E-2</v>
      </c>
      <c r="O23" s="18">
        <v>1.9998138079110789E-2</v>
      </c>
      <c r="P23" s="18">
        <v>1.9433549390074131E-2</v>
      </c>
      <c r="Q23" s="18">
        <v>9.1968653572799489E-3</v>
      </c>
      <c r="R23" s="18">
        <v>1.507676830661905E-2</v>
      </c>
      <c r="S23" s="18">
        <v>2.3574384813953859E-2</v>
      </c>
      <c r="T23" s="18">
        <v>8.3295423421133746E-2</v>
      </c>
      <c r="V23" s="18">
        <v>1.584754730930364E-3</v>
      </c>
      <c r="W23" s="18">
        <v>1.29859546548334E-2</v>
      </c>
      <c r="X23" s="18">
        <v>1.893388716905036E-2</v>
      </c>
      <c r="Y23" s="18">
        <v>1.221343591732537E-2</v>
      </c>
      <c r="Z23" s="18">
        <v>0</v>
      </c>
      <c r="AA23" s="18">
        <v>0</v>
      </c>
      <c r="AB23" s="18">
        <v>4.6528416783322847E-2</v>
      </c>
      <c r="AC23" s="18">
        <v>0.13018356042283871</v>
      </c>
      <c r="AD23" s="18">
        <v>1.127510991122694E-2</v>
      </c>
      <c r="AF23" s="18">
        <v>2.6689384842190161E-3</v>
      </c>
      <c r="AG23" s="18">
        <v>5.9397151735902324E-3</v>
      </c>
      <c r="AH23" s="18">
        <v>1.7607851894359969E-2</v>
      </c>
      <c r="AI23" s="18">
        <v>0</v>
      </c>
      <c r="AJ23" s="18">
        <v>6.6845667159413924E-3</v>
      </c>
      <c r="AK23" s="18">
        <v>2.3377756544826041E-2</v>
      </c>
      <c r="AL23" s="18">
        <v>0.2315745287608903</v>
      </c>
      <c r="AM23" s="18">
        <v>4.9937019447544737E-2</v>
      </c>
      <c r="AO23" s="18">
        <v>3.1987046897901739E-3</v>
      </c>
      <c r="AP23" s="18">
        <v>7.2828683569031499E-3</v>
      </c>
      <c r="AQ23" s="18">
        <v>6.5503716559549979E-3</v>
      </c>
      <c r="AR23" s="18">
        <v>7.2873216204139479E-3</v>
      </c>
      <c r="AS23" s="18">
        <v>9.8796840432122911E-3</v>
      </c>
      <c r="AT23" s="18">
        <v>0</v>
      </c>
      <c r="AU23" s="18">
        <v>0.10312482452446491</v>
      </c>
      <c r="AV23" s="18">
        <v>9.8252633664136058E-2</v>
      </c>
      <c r="AW23" s="18">
        <v>0</v>
      </c>
    </row>
    <row r="24" spans="2:49" ht="19" customHeight="1" x14ac:dyDescent="0.35">
      <c r="B24" s="21" t="s">
        <v>45</v>
      </c>
      <c r="C24" s="18">
        <v>2.0196262141685679E-3</v>
      </c>
      <c r="D24" s="18">
        <v>0</v>
      </c>
      <c r="E24" s="18">
        <v>0</v>
      </c>
      <c r="F24" s="18">
        <v>8.6209297973029314E-3</v>
      </c>
      <c r="G24" s="18">
        <v>0</v>
      </c>
      <c r="H24" s="18">
        <v>3.430873562634355E-3</v>
      </c>
      <c r="I24" s="18">
        <v>0</v>
      </c>
      <c r="K24" s="18">
        <v>1.9102481103282689E-3</v>
      </c>
      <c r="L24" s="18">
        <v>2.1330092678090709E-3</v>
      </c>
      <c r="N24" s="18">
        <v>2.5733809005433319E-3</v>
      </c>
      <c r="O24" s="18">
        <v>0</v>
      </c>
      <c r="P24" s="18">
        <v>0</v>
      </c>
      <c r="Q24" s="18">
        <v>2.2772049803487012E-3</v>
      </c>
      <c r="R24" s="18">
        <v>3.7806125081516818E-3</v>
      </c>
      <c r="S24" s="18">
        <v>0</v>
      </c>
      <c r="T24" s="18">
        <v>1.056104199416366E-2</v>
      </c>
      <c r="V24" s="18">
        <v>0</v>
      </c>
      <c r="W24" s="18">
        <v>0</v>
      </c>
      <c r="X24" s="18">
        <v>0</v>
      </c>
      <c r="Y24" s="18">
        <v>0</v>
      </c>
      <c r="Z24" s="18">
        <v>0</v>
      </c>
      <c r="AA24" s="18">
        <v>0</v>
      </c>
      <c r="AB24" s="18">
        <v>5.0056496611095144E-3</v>
      </c>
      <c r="AC24" s="18">
        <v>3.2095287616333588E-2</v>
      </c>
      <c r="AD24" s="18">
        <v>0</v>
      </c>
      <c r="AF24" s="18">
        <v>0</v>
      </c>
      <c r="AG24" s="18">
        <v>0</v>
      </c>
      <c r="AH24" s="18">
        <v>0</v>
      </c>
      <c r="AI24" s="18">
        <v>0</v>
      </c>
      <c r="AJ24" s="18">
        <v>0</v>
      </c>
      <c r="AK24" s="18">
        <v>0</v>
      </c>
      <c r="AL24" s="18">
        <v>2.6248373888749139E-2</v>
      </c>
      <c r="AM24" s="18">
        <v>7.2108301434179959E-3</v>
      </c>
      <c r="AO24" s="18">
        <v>0</v>
      </c>
      <c r="AP24" s="18">
        <v>0</v>
      </c>
      <c r="AQ24" s="18">
        <v>0</v>
      </c>
      <c r="AR24" s="18">
        <v>0</v>
      </c>
      <c r="AS24" s="18">
        <v>0</v>
      </c>
      <c r="AT24" s="18">
        <v>0</v>
      </c>
      <c r="AU24" s="18">
        <v>1.5736840695901939E-2</v>
      </c>
      <c r="AV24" s="18">
        <v>1.305113977798552E-2</v>
      </c>
      <c r="AW24" s="18">
        <v>0</v>
      </c>
    </row>
    <row r="26" spans="2:49" x14ac:dyDescent="0.35">
      <c r="B26" t="s">
        <v>490</v>
      </c>
    </row>
    <row r="27" spans="2:49" x14ac:dyDescent="0.35">
      <c r="B27" t="s">
        <v>11</v>
      </c>
    </row>
    <row r="29" spans="2:49" x14ac:dyDescent="0.35">
      <c r="B2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205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206</v>
      </c>
      <c r="C9" s="18">
        <v>0.14151900134534989</v>
      </c>
      <c r="D9" s="18">
        <v>0.17319975176137789</v>
      </c>
      <c r="E9" s="18">
        <v>0.14977001102708809</v>
      </c>
      <c r="F9" s="18">
        <v>0.11067088987464629</v>
      </c>
      <c r="G9" s="18">
        <v>0.12698202348258519</v>
      </c>
      <c r="H9" s="18">
        <v>0.15007545527761959</v>
      </c>
      <c r="I9" s="18">
        <v>0.1471884736371572</v>
      </c>
      <c r="K9" s="18">
        <v>0.16213155246762789</v>
      </c>
      <c r="L9" s="18">
        <v>0.1221036217609705</v>
      </c>
      <c r="N9" s="18">
        <v>0.11688742563728351</v>
      </c>
      <c r="O9" s="18">
        <v>0.15012724378046041</v>
      </c>
      <c r="P9" s="18">
        <v>0.1377719492232081</v>
      </c>
      <c r="Q9" s="18">
        <v>0.1430415046740113</v>
      </c>
      <c r="R9" s="18">
        <v>0.15277580543152719</v>
      </c>
      <c r="S9" s="18">
        <v>0.37259996722942579</v>
      </c>
      <c r="T9" s="18">
        <v>0.117765279297926</v>
      </c>
      <c r="V9" s="18">
        <v>0.1003959199028318</v>
      </c>
      <c r="W9" s="18">
        <v>0.1904098084908864</v>
      </c>
      <c r="X9" s="18">
        <v>0.21543425984548109</v>
      </c>
      <c r="Y9" s="18">
        <v>0.29615566833944368</v>
      </c>
      <c r="Z9" s="18">
        <v>0</v>
      </c>
      <c r="AA9" s="18">
        <v>0.15369851394514439</v>
      </c>
      <c r="AB9" s="18">
        <v>0.12379641930629839</v>
      </c>
      <c r="AC9" s="18">
        <v>8.9537190670437181E-2</v>
      </c>
      <c r="AD9" s="18">
        <v>6.1108505363783983E-2</v>
      </c>
      <c r="AF9" s="18">
        <v>0.12523192136420999</v>
      </c>
      <c r="AG9" s="18">
        <v>0.1742565565468519</v>
      </c>
      <c r="AH9" s="18">
        <v>0.21345239508621081</v>
      </c>
      <c r="AI9" s="18">
        <v>0.2473247071935526</v>
      </c>
      <c r="AJ9" s="18">
        <v>6.2108572587793787E-2</v>
      </c>
      <c r="AK9" s="18">
        <v>0.1576904507262806</v>
      </c>
      <c r="AL9" s="18">
        <v>0.1103259406541597</v>
      </c>
      <c r="AM9" s="18">
        <v>0.1052913353297658</v>
      </c>
      <c r="AO9" s="18">
        <v>0.1136689548220424</v>
      </c>
      <c r="AP9" s="18">
        <v>0.18392567343882951</v>
      </c>
      <c r="AQ9" s="18">
        <v>0.21726415585565939</v>
      </c>
      <c r="AR9" s="18">
        <v>0.25200632045801702</v>
      </c>
      <c r="AS9" s="18">
        <v>7.6366710792164796E-2</v>
      </c>
      <c r="AT9" s="18">
        <v>0.20441064561750499</v>
      </c>
      <c r="AU9" s="18">
        <v>8.3828726931355471E-2</v>
      </c>
      <c r="AV9" s="18">
        <v>0.10930286467882409</v>
      </c>
      <c r="AW9" s="18">
        <v>5.0357182962538459E-2</v>
      </c>
    </row>
    <row r="10" spans="2:51" ht="46" customHeight="1" x14ac:dyDescent="0.35">
      <c r="B10" s="21" t="s">
        <v>207</v>
      </c>
      <c r="C10" s="18">
        <v>0.35338235934504042</v>
      </c>
      <c r="D10" s="18">
        <v>0.40958801410757362</v>
      </c>
      <c r="E10" s="18">
        <v>0.42242166300468592</v>
      </c>
      <c r="F10" s="18">
        <v>0.4152130366291607</v>
      </c>
      <c r="G10" s="18">
        <v>0.315305161066397</v>
      </c>
      <c r="H10" s="18">
        <v>0.259196202391068</v>
      </c>
      <c r="I10" s="18">
        <v>0.32377394091703848</v>
      </c>
      <c r="K10" s="18">
        <v>0.32866204499589402</v>
      </c>
      <c r="L10" s="18">
        <v>0.37649481718369171</v>
      </c>
      <c r="N10" s="18">
        <v>0.28094159100780691</v>
      </c>
      <c r="O10" s="18">
        <v>0.33216193932558041</v>
      </c>
      <c r="P10" s="18">
        <v>0.32508455958474453</v>
      </c>
      <c r="Q10" s="18">
        <v>0.42047101302719242</v>
      </c>
      <c r="R10" s="18">
        <v>0.48152326676591661</v>
      </c>
      <c r="S10" s="18">
        <v>0.33693620068735169</v>
      </c>
      <c r="T10" s="18">
        <v>0.26510338585601578</v>
      </c>
      <c r="V10" s="18">
        <v>0.30685047124216058</v>
      </c>
      <c r="W10" s="18">
        <v>0.41740847219640032</v>
      </c>
      <c r="X10" s="18">
        <v>0.46415264576791659</v>
      </c>
      <c r="Y10" s="18">
        <v>0.43596130431203278</v>
      </c>
      <c r="Z10" s="18">
        <v>0.13270528662339631</v>
      </c>
      <c r="AA10" s="18">
        <v>0.34172314462933878</v>
      </c>
      <c r="AB10" s="18">
        <v>0.34993021342397262</v>
      </c>
      <c r="AC10" s="18">
        <v>0.214641633232005</v>
      </c>
      <c r="AD10" s="18">
        <v>0.25384677828523472</v>
      </c>
      <c r="AF10" s="18">
        <v>0.33880150306977957</v>
      </c>
      <c r="AG10" s="18">
        <v>0.43354888607871012</v>
      </c>
      <c r="AH10" s="18">
        <v>0.47228023351947079</v>
      </c>
      <c r="AI10" s="18">
        <v>0.45024856896747611</v>
      </c>
      <c r="AJ10" s="18">
        <v>0.1833361192345547</v>
      </c>
      <c r="AK10" s="18">
        <v>0.26303733063435131</v>
      </c>
      <c r="AL10" s="18">
        <v>0.16769707759931499</v>
      </c>
      <c r="AM10" s="18">
        <v>0.3159564006749635</v>
      </c>
      <c r="AO10" s="18">
        <v>0.37114874580658669</v>
      </c>
      <c r="AP10" s="18">
        <v>0.46063334007110801</v>
      </c>
      <c r="AQ10" s="18">
        <v>0.46314801243728021</v>
      </c>
      <c r="AR10" s="18">
        <v>0.49305213470469</v>
      </c>
      <c r="AS10" s="18">
        <v>0.19793058849005529</v>
      </c>
      <c r="AT10" s="18">
        <v>0.20783129366504671</v>
      </c>
      <c r="AU10" s="18">
        <v>0.24928486619674331</v>
      </c>
      <c r="AV10" s="18">
        <v>0.2967548561918309</v>
      </c>
      <c r="AW10" s="18">
        <v>0.22775046886118619</v>
      </c>
    </row>
    <row r="11" spans="2:51" ht="60" customHeight="1" x14ac:dyDescent="0.35">
      <c r="B11" s="21" t="s">
        <v>208</v>
      </c>
      <c r="C11" s="18">
        <v>0.32562991530046409</v>
      </c>
      <c r="D11" s="18">
        <v>0.25967851497831079</v>
      </c>
      <c r="E11" s="18">
        <v>0.27753739230674379</v>
      </c>
      <c r="F11" s="18">
        <v>0.28312279271969287</v>
      </c>
      <c r="G11" s="18">
        <v>0.38637831427482972</v>
      </c>
      <c r="H11" s="18">
        <v>0.35789100459298312</v>
      </c>
      <c r="I11" s="18">
        <v>0.35818647170943563</v>
      </c>
      <c r="K11" s="18">
        <v>0.31390857442103981</v>
      </c>
      <c r="L11" s="18">
        <v>0.33835884377621001</v>
      </c>
      <c r="N11" s="18">
        <v>0.37530258862802829</v>
      </c>
      <c r="O11" s="18">
        <v>0.35169764491991329</v>
      </c>
      <c r="P11" s="18">
        <v>0.34605918213764819</v>
      </c>
      <c r="Q11" s="18">
        <v>0.29214944138233778</v>
      </c>
      <c r="R11" s="18">
        <v>0.24086813192979159</v>
      </c>
      <c r="S11" s="18">
        <v>0.20883493488192009</v>
      </c>
      <c r="T11" s="18">
        <v>0.2783728725554751</v>
      </c>
      <c r="V11" s="18">
        <v>0.3776316971618866</v>
      </c>
      <c r="W11" s="18">
        <v>0.29024275624991408</v>
      </c>
      <c r="X11" s="18">
        <v>0.20673592503946719</v>
      </c>
      <c r="Y11" s="18">
        <v>0.22822311025341699</v>
      </c>
      <c r="Z11" s="18">
        <v>0.39327026170012352</v>
      </c>
      <c r="AA11" s="18">
        <v>0.38902769376730389</v>
      </c>
      <c r="AB11" s="18">
        <v>0.31907327975956862</v>
      </c>
      <c r="AC11" s="18">
        <v>0.37434292451390461</v>
      </c>
      <c r="AD11" s="18">
        <v>0.37248779591688902</v>
      </c>
      <c r="AF11" s="18">
        <v>0.35931035520088189</v>
      </c>
      <c r="AG11" s="18">
        <v>0.30178377381714361</v>
      </c>
      <c r="AH11" s="18">
        <v>0.23447218277341589</v>
      </c>
      <c r="AI11" s="18">
        <v>0.20163006169117781</v>
      </c>
      <c r="AJ11" s="18">
        <v>0.39129231194496639</v>
      </c>
      <c r="AK11" s="18">
        <v>0.3876904891565392</v>
      </c>
      <c r="AL11" s="18">
        <v>0.29851609814802138</v>
      </c>
      <c r="AM11" s="18">
        <v>0.35054728829935539</v>
      </c>
      <c r="AO11" s="18">
        <v>0.35917271680962221</v>
      </c>
      <c r="AP11" s="18">
        <v>0.28320763207002708</v>
      </c>
      <c r="AQ11" s="18">
        <v>0.25417634622240581</v>
      </c>
      <c r="AR11" s="18">
        <v>0.185844986780941</v>
      </c>
      <c r="AS11" s="18">
        <v>0.42245838115827639</v>
      </c>
      <c r="AT11" s="18">
        <v>0.41607747970911441</v>
      </c>
      <c r="AU11" s="18">
        <v>0.33866879497676411</v>
      </c>
      <c r="AV11" s="18">
        <v>0.32539004286087908</v>
      </c>
      <c r="AW11" s="18">
        <v>0.34934817784744487</v>
      </c>
    </row>
    <row r="12" spans="2:51" ht="32.15" customHeight="1" x14ac:dyDescent="0.35">
      <c r="B12" s="21" t="s">
        <v>209</v>
      </c>
      <c r="C12" s="18">
        <v>7.0731463293727634E-2</v>
      </c>
      <c r="D12" s="18">
        <v>5.2831334713138139E-2</v>
      </c>
      <c r="E12" s="18">
        <v>6.2934891575604196E-2</v>
      </c>
      <c r="F12" s="18">
        <v>5.2677325958995318E-2</v>
      </c>
      <c r="G12" s="18">
        <v>5.2976234555534379E-2</v>
      </c>
      <c r="H12" s="18">
        <v>0.1066232740484524</v>
      </c>
      <c r="I12" s="18">
        <v>8.424570614677708E-2</v>
      </c>
      <c r="K12" s="18">
        <v>7.3762546516256147E-2</v>
      </c>
      <c r="L12" s="18">
        <v>6.8260489100438762E-2</v>
      </c>
      <c r="N12" s="18">
        <v>8.5605817983783E-2</v>
      </c>
      <c r="O12" s="18">
        <v>6.6788963766299447E-2</v>
      </c>
      <c r="P12" s="18">
        <v>7.5772067043982816E-2</v>
      </c>
      <c r="Q12" s="18">
        <v>7.1290370733020358E-2</v>
      </c>
      <c r="R12" s="18">
        <v>4.798751657484273E-2</v>
      </c>
      <c r="S12" s="18">
        <v>0</v>
      </c>
      <c r="T12" s="18">
        <v>7.2319173071620807E-2</v>
      </c>
      <c r="V12" s="18">
        <v>0.1042556151476325</v>
      </c>
      <c r="W12" s="18">
        <v>5.1940621850042917E-2</v>
      </c>
      <c r="X12" s="18">
        <v>5.3742132276206243E-2</v>
      </c>
      <c r="Y12" s="18">
        <v>0</v>
      </c>
      <c r="Z12" s="18">
        <v>0.1377804898913394</v>
      </c>
      <c r="AA12" s="18">
        <v>4.191323794156996E-2</v>
      </c>
      <c r="AB12" s="18">
        <v>6.5036320636115863E-2</v>
      </c>
      <c r="AC12" s="18">
        <v>3.8235095421969859E-2</v>
      </c>
      <c r="AD12" s="18">
        <v>7.9147937760313702E-2</v>
      </c>
      <c r="AF12" s="18">
        <v>8.2253000343704114E-2</v>
      </c>
      <c r="AG12" s="18">
        <v>4.8132075650817979E-2</v>
      </c>
      <c r="AH12" s="18">
        <v>3.9493956413991588E-2</v>
      </c>
      <c r="AI12" s="18">
        <v>6.8781832863339717E-3</v>
      </c>
      <c r="AJ12" s="18">
        <v>0.15182350337903899</v>
      </c>
      <c r="AK12" s="18">
        <v>0.1007406931399031</v>
      </c>
      <c r="AL12" s="18">
        <v>5.8273085245690359E-2</v>
      </c>
      <c r="AM12" s="18">
        <v>6.9055605955371788E-2</v>
      </c>
      <c r="AO12" s="18">
        <v>7.7947294448338839E-2</v>
      </c>
      <c r="AP12" s="18">
        <v>3.9503549932514578E-2</v>
      </c>
      <c r="AQ12" s="18">
        <v>4.6187679866171519E-2</v>
      </c>
      <c r="AR12" s="18">
        <v>2.8634514032403451E-2</v>
      </c>
      <c r="AS12" s="18">
        <v>0.12454530344909</v>
      </c>
      <c r="AT12" s="18">
        <v>0.10459906081292319</v>
      </c>
      <c r="AU12" s="18">
        <v>4.2174013872881118E-2</v>
      </c>
      <c r="AV12" s="18">
        <v>6.5969271885306269E-2</v>
      </c>
      <c r="AW12" s="18">
        <v>0.1478809410701154</v>
      </c>
    </row>
    <row r="13" spans="2:51" ht="32.15" customHeight="1" x14ac:dyDescent="0.35">
      <c r="B13" s="21" t="s">
        <v>210</v>
      </c>
      <c r="C13" s="18">
        <v>6.4567006243533814E-2</v>
      </c>
      <c r="D13" s="18">
        <v>4.9501007297461999E-2</v>
      </c>
      <c r="E13" s="18">
        <v>3.2598449906060069E-2</v>
      </c>
      <c r="F13" s="18">
        <v>5.8505971697643037E-2</v>
      </c>
      <c r="G13" s="18">
        <v>9.2853393177480412E-2</v>
      </c>
      <c r="H13" s="18">
        <v>8.9034606445738476E-2</v>
      </c>
      <c r="I13" s="18">
        <v>6.3416296105176836E-2</v>
      </c>
      <c r="K13" s="18">
        <v>9.1114369876415427E-2</v>
      </c>
      <c r="L13" s="18">
        <v>3.9245748504560717E-2</v>
      </c>
      <c r="N13" s="18">
        <v>8.1675589003193563E-2</v>
      </c>
      <c r="O13" s="18">
        <v>6.6118805482479587E-2</v>
      </c>
      <c r="P13" s="18">
        <v>8.2290938918721482E-2</v>
      </c>
      <c r="Q13" s="18">
        <v>4.203056679276853E-2</v>
      </c>
      <c r="R13" s="18">
        <v>3.9615870373647402E-2</v>
      </c>
      <c r="S13" s="18">
        <v>5.8054512387348392E-2</v>
      </c>
      <c r="T13" s="18">
        <v>0.1109193036494724</v>
      </c>
      <c r="V13" s="18">
        <v>9.4252016599393765E-2</v>
      </c>
      <c r="W13" s="18">
        <v>2.1140706359499339E-2</v>
      </c>
      <c r="X13" s="18">
        <v>2.347724364573036E-2</v>
      </c>
      <c r="Y13" s="18">
        <v>0</v>
      </c>
      <c r="Z13" s="18">
        <v>0.28995128870259779</v>
      </c>
      <c r="AA13" s="18">
        <v>4.5480958505780149E-2</v>
      </c>
      <c r="AB13" s="18">
        <v>6.0116731901104677E-2</v>
      </c>
      <c r="AC13" s="18">
        <v>5.3349849680503852E-2</v>
      </c>
      <c r="AD13" s="18">
        <v>0.19162742507871269</v>
      </c>
      <c r="AF13" s="18">
        <v>6.4114056339647965E-2</v>
      </c>
      <c r="AG13" s="18">
        <v>2.486173975550085E-2</v>
      </c>
      <c r="AH13" s="18">
        <v>1.6650961010549682E-2</v>
      </c>
      <c r="AI13" s="18">
        <v>6.7399567957305201E-2</v>
      </c>
      <c r="AJ13" s="18">
        <v>0.17784293076918611</v>
      </c>
      <c r="AK13" s="18">
        <v>3.8933618513599652E-2</v>
      </c>
      <c r="AL13" s="18">
        <v>5.2754602441731448E-2</v>
      </c>
      <c r="AM13" s="18">
        <v>7.0718750861069879E-2</v>
      </c>
      <c r="AO13" s="18">
        <v>4.4680698653316843E-2</v>
      </c>
      <c r="AP13" s="18">
        <v>1.6466491828882102E-2</v>
      </c>
      <c r="AQ13" s="18">
        <v>7.2291910157450956E-3</v>
      </c>
      <c r="AR13" s="18">
        <v>2.046391299176669E-2</v>
      </c>
      <c r="AS13" s="18">
        <v>0.14398250024185849</v>
      </c>
      <c r="AT13" s="18">
        <v>3.1920264305429838E-2</v>
      </c>
      <c r="AU13" s="18">
        <v>0.10223955198559601</v>
      </c>
      <c r="AV13" s="18">
        <v>5.5609523336473843E-2</v>
      </c>
      <c r="AW13" s="18">
        <v>0.21171160516432719</v>
      </c>
    </row>
    <row r="14" spans="2:51" ht="19" customHeight="1" x14ac:dyDescent="0.35">
      <c r="B14" s="21" t="s">
        <v>68</v>
      </c>
      <c r="C14" s="18">
        <v>4.417025447188417E-2</v>
      </c>
      <c r="D14" s="18">
        <v>5.5201377142137367E-2</v>
      </c>
      <c r="E14" s="18">
        <v>5.4737592179817871E-2</v>
      </c>
      <c r="F14" s="18">
        <v>7.9809983119861552E-2</v>
      </c>
      <c r="G14" s="18">
        <v>2.550487344317345E-2</v>
      </c>
      <c r="H14" s="18">
        <v>3.7179457244138091E-2</v>
      </c>
      <c r="I14" s="18">
        <v>2.318911148441468E-2</v>
      </c>
      <c r="K14" s="18">
        <v>3.0420911722766841E-2</v>
      </c>
      <c r="L14" s="18">
        <v>5.5536479674128149E-2</v>
      </c>
      <c r="N14" s="18">
        <v>5.958698773990459E-2</v>
      </c>
      <c r="O14" s="18">
        <v>3.3105402725266728E-2</v>
      </c>
      <c r="P14" s="18">
        <v>3.3021303091694737E-2</v>
      </c>
      <c r="Q14" s="18">
        <v>3.101710339066948E-2</v>
      </c>
      <c r="R14" s="18">
        <v>3.7229408924274753E-2</v>
      </c>
      <c r="S14" s="18">
        <v>2.3574384813953859E-2</v>
      </c>
      <c r="T14" s="18">
        <v>0.15551998556948979</v>
      </c>
      <c r="V14" s="18">
        <v>1.6614279946094511E-2</v>
      </c>
      <c r="W14" s="18">
        <v>2.8857634853257059E-2</v>
      </c>
      <c r="X14" s="18">
        <v>3.6457793425198393E-2</v>
      </c>
      <c r="Y14" s="18">
        <v>3.9659917095106557E-2</v>
      </c>
      <c r="Z14" s="18">
        <v>4.6292673082542958E-2</v>
      </c>
      <c r="AA14" s="18">
        <v>2.815645121086285E-2</v>
      </c>
      <c r="AB14" s="18">
        <v>8.2047034972940025E-2</v>
      </c>
      <c r="AC14" s="18">
        <v>0.22989330648117909</v>
      </c>
      <c r="AD14" s="18">
        <v>4.1781557595065973E-2</v>
      </c>
      <c r="AF14" s="18">
        <v>3.0289163681776352E-2</v>
      </c>
      <c r="AG14" s="18">
        <v>1.7416968150975629E-2</v>
      </c>
      <c r="AH14" s="18">
        <v>2.3650271196361199E-2</v>
      </c>
      <c r="AI14" s="18">
        <v>2.65189109041543E-2</v>
      </c>
      <c r="AJ14" s="18">
        <v>3.3596562084460033E-2</v>
      </c>
      <c r="AK14" s="18">
        <v>5.1907417829326223E-2</v>
      </c>
      <c r="AL14" s="18">
        <v>0.31243319591108198</v>
      </c>
      <c r="AM14" s="18">
        <v>8.843061887947358E-2</v>
      </c>
      <c r="AO14" s="18">
        <v>3.3381589460093043E-2</v>
      </c>
      <c r="AP14" s="18">
        <v>1.6263312658638951E-2</v>
      </c>
      <c r="AQ14" s="18">
        <v>1.199461460273802E-2</v>
      </c>
      <c r="AR14" s="18">
        <v>1.9998131032181999E-2</v>
      </c>
      <c r="AS14" s="18">
        <v>3.4716515868554808E-2</v>
      </c>
      <c r="AT14" s="18">
        <v>3.5161255889980973E-2</v>
      </c>
      <c r="AU14" s="18">
        <v>0.1838040460366599</v>
      </c>
      <c r="AV14" s="18">
        <v>0.1469734410466858</v>
      </c>
      <c r="AW14" s="18">
        <v>1.295162409438768E-2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211</v>
      </c>
      <c r="C9" s="18">
        <v>0.42231473942353148</v>
      </c>
      <c r="D9" s="18">
        <v>0.34959739862217432</v>
      </c>
      <c r="E9" s="18">
        <v>0.4271366226020083</v>
      </c>
      <c r="F9" s="18">
        <v>0.3712863811713541</v>
      </c>
      <c r="G9" s="18">
        <v>0.46862421452873793</v>
      </c>
      <c r="H9" s="18">
        <v>0.43776860930388872</v>
      </c>
      <c r="I9" s="18">
        <v>0.44703004925145923</v>
      </c>
      <c r="K9" s="18">
        <v>0.4114380592373808</v>
      </c>
      <c r="L9" s="18">
        <v>0.43291678912403719</v>
      </c>
      <c r="N9" s="18">
        <v>0.3703642707602523</v>
      </c>
      <c r="O9" s="18">
        <v>0.40244119876780982</v>
      </c>
      <c r="P9" s="18">
        <v>0.42338962947921921</v>
      </c>
      <c r="Q9" s="18">
        <v>0.46893699092543889</v>
      </c>
      <c r="R9" s="18">
        <v>0.51384405589861015</v>
      </c>
      <c r="S9" s="18">
        <v>0.56852335072038984</v>
      </c>
      <c r="T9" s="18">
        <v>0.25493028487014052</v>
      </c>
      <c r="V9" s="18">
        <v>0.36403633995302159</v>
      </c>
      <c r="W9" s="18">
        <v>0.52239053286261561</v>
      </c>
      <c r="X9" s="18">
        <v>0.54331765736870596</v>
      </c>
      <c r="Y9" s="18">
        <v>0.5469612558999728</v>
      </c>
      <c r="Z9" s="18">
        <v>0.14166939686313779</v>
      </c>
      <c r="AA9" s="18">
        <v>0.48035253026526031</v>
      </c>
      <c r="AB9" s="18">
        <v>0.37843977649447869</v>
      </c>
      <c r="AC9" s="18">
        <v>0.2257000376488362</v>
      </c>
      <c r="AD9" s="18">
        <v>0.34331656880721972</v>
      </c>
      <c r="AF9" s="18">
        <v>0.38827940387150489</v>
      </c>
      <c r="AG9" s="18">
        <v>0.51725585362725646</v>
      </c>
      <c r="AH9" s="18">
        <v>0.56497773003511476</v>
      </c>
      <c r="AI9" s="18">
        <v>0.53383737939689824</v>
      </c>
      <c r="AJ9" s="18">
        <v>0.22654930925255809</v>
      </c>
      <c r="AK9" s="18">
        <v>0.39459915952756403</v>
      </c>
      <c r="AL9" s="18">
        <v>0.2267365590738479</v>
      </c>
      <c r="AM9" s="18">
        <v>0.37810365188640321</v>
      </c>
      <c r="AO9" s="18">
        <v>0.42005279426202519</v>
      </c>
      <c r="AP9" s="18">
        <v>0.50782300354796894</v>
      </c>
      <c r="AQ9" s="18">
        <v>0.56215323890431246</v>
      </c>
      <c r="AR9" s="18">
        <v>0.55251263756558699</v>
      </c>
      <c r="AS9" s="18">
        <v>0.28208004031785783</v>
      </c>
      <c r="AT9" s="18">
        <v>0.48128054532597991</v>
      </c>
      <c r="AU9" s="18">
        <v>0.31174463182469259</v>
      </c>
      <c r="AV9" s="18">
        <v>0.39336744410828872</v>
      </c>
      <c r="AW9" s="18">
        <v>0.27936837767936362</v>
      </c>
    </row>
    <row r="10" spans="2:51" ht="60" customHeight="1" x14ac:dyDescent="0.35">
      <c r="B10" s="21" t="s">
        <v>212</v>
      </c>
      <c r="C10" s="18">
        <v>0.24832874395483431</v>
      </c>
      <c r="D10" s="18">
        <v>0.38588016618246251</v>
      </c>
      <c r="E10" s="18">
        <v>0.31884649883540123</v>
      </c>
      <c r="F10" s="18">
        <v>0.26026385879974401</v>
      </c>
      <c r="G10" s="18">
        <v>0.2155038814976778</v>
      </c>
      <c r="H10" s="18">
        <v>0.1952991139129085</v>
      </c>
      <c r="I10" s="18">
        <v>0.18584464916967169</v>
      </c>
      <c r="K10" s="18">
        <v>0.23887983018520939</v>
      </c>
      <c r="L10" s="18">
        <v>0.25683990901295473</v>
      </c>
      <c r="N10" s="18">
        <v>0.236333852736936</v>
      </c>
      <c r="O10" s="18">
        <v>0.28574736858694672</v>
      </c>
      <c r="P10" s="18">
        <v>0.2222683891850884</v>
      </c>
      <c r="Q10" s="18">
        <v>0.2610818740853233</v>
      </c>
      <c r="R10" s="18">
        <v>0.22903843473342761</v>
      </c>
      <c r="S10" s="18">
        <v>0.16379125531863389</v>
      </c>
      <c r="T10" s="18">
        <v>0.1898704507858531</v>
      </c>
      <c r="V10" s="18">
        <v>0.23326217537708061</v>
      </c>
      <c r="W10" s="18">
        <v>0.24522630178561911</v>
      </c>
      <c r="X10" s="18">
        <v>0.25447393059437751</v>
      </c>
      <c r="Y10" s="18">
        <v>0.29372359632399458</v>
      </c>
      <c r="Z10" s="18">
        <v>0.24324981951442909</v>
      </c>
      <c r="AA10" s="18">
        <v>0.26153313851458959</v>
      </c>
      <c r="AB10" s="18">
        <v>0.27610226837655188</v>
      </c>
      <c r="AC10" s="18">
        <v>0.20620563089569721</v>
      </c>
      <c r="AD10" s="18">
        <v>0.21997401110895051</v>
      </c>
      <c r="AF10" s="18">
        <v>0.25025154541465983</v>
      </c>
      <c r="AG10" s="18">
        <v>0.25602545534786619</v>
      </c>
      <c r="AH10" s="18">
        <v>0.25790509523053301</v>
      </c>
      <c r="AI10" s="18">
        <v>0.25519179600886049</v>
      </c>
      <c r="AJ10" s="18">
        <v>0.22039255336492369</v>
      </c>
      <c r="AK10" s="18">
        <v>0.28308141990473501</v>
      </c>
      <c r="AL10" s="18">
        <v>0.18731293498436269</v>
      </c>
      <c r="AM10" s="18">
        <v>0.25070878019131199</v>
      </c>
      <c r="AO10" s="18">
        <v>0.26960130682196187</v>
      </c>
      <c r="AP10" s="18">
        <v>0.26294773888740758</v>
      </c>
      <c r="AQ10" s="18">
        <v>0.23626148965991151</v>
      </c>
      <c r="AR10" s="18">
        <v>0.28677498702404441</v>
      </c>
      <c r="AS10" s="18">
        <v>0.231407403065298</v>
      </c>
      <c r="AT10" s="18">
        <v>0.28990151611349863</v>
      </c>
      <c r="AU10" s="18">
        <v>0.1591981218496285</v>
      </c>
      <c r="AV10" s="18">
        <v>0.21031704377352339</v>
      </c>
      <c r="AW10" s="18">
        <v>0.28927146810785481</v>
      </c>
    </row>
    <row r="11" spans="2:51" ht="60" customHeight="1" x14ac:dyDescent="0.35">
      <c r="B11" s="21" t="s">
        <v>213</v>
      </c>
      <c r="C11" s="18">
        <v>0.1801710655211447</v>
      </c>
      <c r="D11" s="18">
        <v>0.13675741285485349</v>
      </c>
      <c r="E11" s="18">
        <v>0.15069237443139261</v>
      </c>
      <c r="F11" s="18">
        <v>0.18551892040167869</v>
      </c>
      <c r="G11" s="18">
        <v>0.16967515771145311</v>
      </c>
      <c r="H11" s="18">
        <v>0.2022595028406462</v>
      </c>
      <c r="I11" s="18">
        <v>0.20841236770470031</v>
      </c>
      <c r="K11" s="18">
        <v>0.1962557695219424</v>
      </c>
      <c r="L11" s="18">
        <v>0.16602485407383549</v>
      </c>
      <c r="N11" s="18">
        <v>0.19657500564467911</v>
      </c>
      <c r="O11" s="18">
        <v>0.18837899120680029</v>
      </c>
      <c r="P11" s="18">
        <v>0.21873827041938479</v>
      </c>
      <c r="Q11" s="18">
        <v>0.15327326037598529</v>
      </c>
      <c r="R11" s="18">
        <v>0.1361265682050444</v>
      </c>
      <c r="S11" s="18">
        <v>0.14576336885172089</v>
      </c>
      <c r="T11" s="18">
        <v>0.2323832010144275</v>
      </c>
      <c r="V11" s="18">
        <v>0.2465696045299639</v>
      </c>
      <c r="W11" s="18">
        <v>0.14091469711438731</v>
      </c>
      <c r="X11" s="18">
        <v>0.1077139757340425</v>
      </c>
      <c r="Y11" s="18">
        <v>8.2601602946010627E-2</v>
      </c>
      <c r="Z11" s="18">
        <v>0.30488984522270651</v>
      </c>
      <c r="AA11" s="18">
        <v>0.16766561053808429</v>
      </c>
      <c r="AB11" s="18">
        <v>0.15081380716895151</v>
      </c>
      <c r="AC11" s="18">
        <v>0.23248100485329881</v>
      </c>
      <c r="AD11" s="18">
        <v>0.2159925043569452</v>
      </c>
      <c r="AF11" s="18">
        <v>0.22979618915788039</v>
      </c>
      <c r="AG11" s="18">
        <v>0.14738485608533669</v>
      </c>
      <c r="AH11" s="18">
        <v>0.1133518916574949</v>
      </c>
      <c r="AI11" s="18">
        <v>9.4648055001375048E-2</v>
      </c>
      <c r="AJ11" s="18">
        <v>0.31431263228703432</v>
      </c>
      <c r="AK11" s="18">
        <v>0.13921680413936399</v>
      </c>
      <c r="AL11" s="18">
        <v>0.2442968623726097</v>
      </c>
      <c r="AM11" s="18">
        <v>0.14326256040614599</v>
      </c>
      <c r="AO11" s="18">
        <v>0.21101779676366789</v>
      </c>
      <c r="AP11" s="18">
        <v>0.1459630425031232</v>
      </c>
      <c r="AQ11" s="18">
        <v>0.11259388007958381</v>
      </c>
      <c r="AR11" s="18">
        <v>7.8419722988460366E-2</v>
      </c>
      <c r="AS11" s="18">
        <v>0.28055093646973622</v>
      </c>
      <c r="AT11" s="18">
        <v>0.10100951088727619</v>
      </c>
      <c r="AU11" s="18">
        <v>0.14382081443210221</v>
      </c>
      <c r="AV11" s="18">
        <v>0.1928833789268094</v>
      </c>
      <c r="AW11" s="18">
        <v>0.1712560983264165</v>
      </c>
    </row>
    <row r="12" spans="2:51" ht="46" customHeight="1" x14ac:dyDescent="0.35">
      <c r="B12" s="21" t="s">
        <v>214</v>
      </c>
      <c r="C12" s="18">
        <v>8.1049153973891938E-2</v>
      </c>
      <c r="D12" s="18">
        <v>5.945133863059901E-2</v>
      </c>
      <c r="E12" s="18">
        <v>4.2598490194019331E-2</v>
      </c>
      <c r="F12" s="18">
        <v>9.8799694356093065E-2</v>
      </c>
      <c r="G12" s="18">
        <v>7.4778426734071937E-2</v>
      </c>
      <c r="H12" s="18">
        <v>0.1033132088693697</v>
      </c>
      <c r="I12" s="18">
        <v>9.4309224446327986E-2</v>
      </c>
      <c r="K12" s="18">
        <v>0.1028938361251148</v>
      </c>
      <c r="L12" s="18">
        <v>6.0970375483926892E-2</v>
      </c>
      <c r="N12" s="18">
        <v>0.11144171800605809</v>
      </c>
      <c r="O12" s="18">
        <v>5.7553046000724313E-2</v>
      </c>
      <c r="P12" s="18">
        <v>8.1496186911769297E-2</v>
      </c>
      <c r="Q12" s="18">
        <v>6.2425502646114808E-2</v>
      </c>
      <c r="R12" s="18">
        <v>7.5877776544935105E-2</v>
      </c>
      <c r="S12" s="18">
        <v>4.0293127907953058E-2</v>
      </c>
      <c r="T12" s="18">
        <v>0.1677013725328759</v>
      </c>
      <c r="V12" s="18">
        <v>0.107922202076396</v>
      </c>
      <c r="W12" s="18">
        <v>4.2470752175753232E-2</v>
      </c>
      <c r="X12" s="18">
        <v>3.463949512405002E-2</v>
      </c>
      <c r="Y12" s="18">
        <v>3.5912952017913898E-2</v>
      </c>
      <c r="Z12" s="18">
        <v>0.2353911500217738</v>
      </c>
      <c r="AA12" s="18">
        <v>6.7750002654620042E-2</v>
      </c>
      <c r="AB12" s="18">
        <v>9.1003593741543959E-2</v>
      </c>
      <c r="AC12" s="18">
        <v>6.0580623719564998E-2</v>
      </c>
      <c r="AD12" s="18">
        <v>0.15357689858081169</v>
      </c>
      <c r="AF12" s="18">
        <v>7.5576277062960454E-2</v>
      </c>
      <c r="AG12" s="18">
        <v>3.8902760986417373E-2</v>
      </c>
      <c r="AH12" s="18">
        <v>8.8233945827076235E-3</v>
      </c>
      <c r="AI12" s="18">
        <v>5.52746320045635E-2</v>
      </c>
      <c r="AJ12" s="18">
        <v>0.1950703974545204</v>
      </c>
      <c r="AK12" s="18">
        <v>0.1044859171749845</v>
      </c>
      <c r="AL12" s="18">
        <v>2.462127207889498E-2</v>
      </c>
      <c r="AM12" s="18">
        <v>0.10989925478861789</v>
      </c>
      <c r="AO12" s="18">
        <v>6.2028480209450301E-2</v>
      </c>
      <c r="AP12" s="18">
        <v>3.8485174871625269E-2</v>
      </c>
      <c r="AQ12" s="18">
        <v>2.320190235470249E-2</v>
      </c>
      <c r="AR12" s="18">
        <v>3.6922741491472968E-2</v>
      </c>
      <c r="AS12" s="18">
        <v>0.14600084224413101</v>
      </c>
      <c r="AT12" s="18">
        <v>5.9729435066287508E-2</v>
      </c>
      <c r="AU12" s="18">
        <v>0.15822173288230801</v>
      </c>
      <c r="AV12" s="18">
        <v>4.99200795918203E-2</v>
      </c>
      <c r="AW12" s="18">
        <v>0.23860814680818371</v>
      </c>
    </row>
    <row r="13" spans="2:51" ht="19" customHeight="1" x14ac:dyDescent="0.35">
      <c r="B13" s="21" t="s">
        <v>80</v>
      </c>
      <c r="C13" s="18">
        <v>6.8136297126597703E-2</v>
      </c>
      <c r="D13" s="18">
        <v>6.8313683709910575E-2</v>
      </c>
      <c r="E13" s="18">
        <v>6.0726013937178518E-2</v>
      </c>
      <c r="F13" s="18">
        <v>8.4131145271130053E-2</v>
      </c>
      <c r="G13" s="18">
        <v>7.141831952805941E-2</v>
      </c>
      <c r="H13" s="18">
        <v>6.1359565073186698E-2</v>
      </c>
      <c r="I13" s="18">
        <v>6.4403709427840752E-2</v>
      </c>
      <c r="K13" s="18">
        <v>5.053250493035262E-2</v>
      </c>
      <c r="L13" s="18">
        <v>8.3248072305245793E-2</v>
      </c>
      <c r="N13" s="18">
        <v>8.5285152852074414E-2</v>
      </c>
      <c r="O13" s="18">
        <v>6.5879395437718841E-2</v>
      </c>
      <c r="P13" s="18">
        <v>5.4107524004538277E-2</v>
      </c>
      <c r="Q13" s="18">
        <v>5.4282371967137512E-2</v>
      </c>
      <c r="R13" s="18">
        <v>4.5113164617983002E-2</v>
      </c>
      <c r="S13" s="18">
        <v>8.1628897201302245E-2</v>
      </c>
      <c r="T13" s="18">
        <v>0.15511469079670309</v>
      </c>
      <c r="V13" s="18">
        <v>4.8209678063537743E-2</v>
      </c>
      <c r="W13" s="18">
        <v>4.8997716061624813E-2</v>
      </c>
      <c r="X13" s="18">
        <v>5.9854941178823909E-2</v>
      </c>
      <c r="Y13" s="18">
        <v>4.0800592812108287E-2</v>
      </c>
      <c r="Z13" s="18">
        <v>7.4799788377952953E-2</v>
      </c>
      <c r="AA13" s="18">
        <v>2.269871802744599E-2</v>
      </c>
      <c r="AB13" s="18">
        <v>0.103640554218474</v>
      </c>
      <c r="AC13" s="18">
        <v>0.27503270288260251</v>
      </c>
      <c r="AD13" s="18">
        <v>6.714001714607308E-2</v>
      </c>
      <c r="AF13" s="18">
        <v>5.6096584492994428E-2</v>
      </c>
      <c r="AG13" s="18">
        <v>4.0431073953123287E-2</v>
      </c>
      <c r="AH13" s="18">
        <v>5.4941888494149667E-2</v>
      </c>
      <c r="AI13" s="18">
        <v>6.1048137588302548E-2</v>
      </c>
      <c r="AJ13" s="18">
        <v>4.367510764096344E-2</v>
      </c>
      <c r="AK13" s="18">
        <v>7.8616699253352657E-2</v>
      </c>
      <c r="AL13" s="18">
        <v>0.31703237149028468</v>
      </c>
      <c r="AM13" s="18">
        <v>0.118025752727521</v>
      </c>
      <c r="AO13" s="18">
        <v>3.7299621942894719E-2</v>
      </c>
      <c r="AP13" s="18">
        <v>4.4781040189875179E-2</v>
      </c>
      <c r="AQ13" s="18">
        <v>6.5789489001489773E-2</v>
      </c>
      <c r="AR13" s="18">
        <v>4.5369910930435339E-2</v>
      </c>
      <c r="AS13" s="18">
        <v>5.9960777902977033E-2</v>
      </c>
      <c r="AT13" s="18">
        <v>6.8078992606957947E-2</v>
      </c>
      <c r="AU13" s="18">
        <v>0.22701469901126869</v>
      </c>
      <c r="AV13" s="18">
        <v>0.15351205359955811</v>
      </c>
      <c r="AW13" s="18">
        <v>2.1495909078181181E-2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215</v>
      </c>
      <c r="C9" s="18">
        <v>0.40685024347526921</v>
      </c>
      <c r="D9" s="18">
        <v>0.4575319976105045</v>
      </c>
      <c r="E9" s="18">
        <v>0.49155018756737973</v>
      </c>
      <c r="F9" s="18">
        <v>0.43571493055221538</v>
      </c>
      <c r="G9" s="18">
        <v>0.38605570051922378</v>
      </c>
      <c r="H9" s="18">
        <v>0.33325722567022442</v>
      </c>
      <c r="I9" s="18">
        <v>0.3668861138109929</v>
      </c>
      <c r="K9" s="18">
        <v>0.42074064576423548</v>
      </c>
      <c r="L9" s="18">
        <v>0.39244378421582421</v>
      </c>
      <c r="N9" s="18">
        <v>0.34133626630587782</v>
      </c>
      <c r="O9" s="18">
        <v>0.42047003435690727</v>
      </c>
      <c r="P9" s="18">
        <v>0.33811464452289719</v>
      </c>
      <c r="Q9" s="18">
        <v>0.45966762254357679</v>
      </c>
      <c r="R9" s="18">
        <v>0.52378217953100514</v>
      </c>
      <c r="S9" s="18">
        <v>0.45090271286815048</v>
      </c>
      <c r="T9" s="18">
        <v>0.2622793801710282</v>
      </c>
      <c r="V9" s="18">
        <v>0.31719652208588822</v>
      </c>
      <c r="W9" s="18">
        <v>0.49847571225158221</v>
      </c>
      <c r="X9" s="18">
        <v>0.55078098944452314</v>
      </c>
      <c r="Y9" s="18">
        <v>0.49941392669028362</v>
      </c>
      <c r="Z9" s="18">
        <v>0.13919401441172621</v>
      </c>
      <c r="AA9" s="18">
        <v>0.40773264466422848</v>
      </c>
      <c r="AB9" s="18">
        <v>0.40748551098902391</v>
      </c>
      <c r="AC9" s="18">
        <v>0.26966267231057739</v>
      </c>
      <c r="AD9" s="18">
        <v>0.35728229035989512</v>
      </c>
      <c r="AF9" s="18">
        <v>0.32539730412455592</v>
      </c>
      <c r="AG9" s="18">
        <v>0.49486800057830821</v>
      </c>
      <c r="AH9" s="18">
        <v>0.54727746896414409</v>
      </c>
      <c r="AI9" s="18">
        <v>0.5164062593616553</v>
      </c>
      <c r="AJ9" s="18">
        <v>0.22480086105352801</v>
      </c>
      <c r="AK9" s="18">
        <v>0.32994259292944772</v>
      </c>
      <c r="AL9" s="18">
        <v>0.17332967499612789</v>
      </c>
      <c r="AM9" s="18">
        <v>0.4158432744713722</v>
      </c>
      <c r="AO9" s="18">
        <v>0.33760826702208979</v>
      </c>
      <c r="AP9" s="18">
        <v>0.49150859528357449</v>
      </c>
      <c r="AQ9" s="18">
        <v>0.57276478572674661</v>
      </c>
      <c r="AR9" s="18">
        <v>0.56062066215987338</v>
      </c>
      <c r="AS9" s="18">
        <v>0.27226257483161131</v>
      </c>
      <c r="AT9" s="18">
        <v>0.3593224416559983</v>
      </c>
      <c r="AU9" s="18">
        <v>0.38237461325946931</v>
      </c>
      <c r="AV9" s="18">
        <v>0.3737827429732497</v>
      </c>
      <c r="AW9" s="18">
        <v>0.31702230189906933</v>
      </c>
    </row>
    <row r="10" spans="2:51" ht="74.150000000000006" customHeight="1" x14ac:dyDescent="0.35">
      <c r="B10" s="21" t="s">
        <v>216</v>
      </c>
      <c r="C10" s="18">
        <v>0.37097883966329792</v>
      </c>
      <c r="D10" s="18">
        <v>0.39419592148248911</v>
      </c>
      <c r="E10" s="18">
        <v>0.33098958969136782</v>
      </c>
      <c r="F10" s="18">
        <v>0.36874428369949358</v>
      </c>
      <c r="G10" s="18">
        <v>0.35686481820047689</v>
      </c>
      <c r="H10" s="18">
        <v>0.40522208064576692</v>
      </c>
      <c r="I10" s="18">
        <v>0.37665664672259869</v>
      </c>
      <c r="K10" s="18">
        <v>0.34767907298652989</v>
      </c>
      <c r="L10" s="18">
        <v>0.39481794856931701</v>
      </c>
      <c r="N10" s="18">
        <v>0.38482541860404401</v>
      </c>
      <c r="O10" s="18">
        <v>0.37795618765153599</v>
      </c>
      <c r="P10" s="18">
        <v>0.39912355219116352</v>
      </c>
      <c r="Q10" s="18">
        <v>0.35251433765437512</v>
      </c>
      <c r="R10" s="18">
        <v>0.33184073158418331</v>
      </c>
      <c r="S10" s="18">
        <v>0.46746838993054701</v>
      </c>
      <c r="T10" s="18">
        <v>0.33837095307505732</v>
      </c>
      <c r="V10" s="18">
        <v>0.42708699866047428</v>
      </c>
      <c r="W10" s="18">
        <v>0.37685437535190158</v>
      </c>
      <c r="X10" s="18">
        <v>0.30662031970275211</v>
      </c>
      <c r="Y10" s="18">
        <v>0.35260337561658822</v>
      </c>
      <c r="Z10" s="18">
        <v>0.32587313614815178</v>
      </c>
      <c r="AA10" s="18">
        <v>0.38511173749546612</v>
      </c>
      <c r="AB10" s="18">
        <v>0.34154447221030149</v>
      </c>
      <c r="AC10" s="18">
        <v>0.29254102032300933</v>
      </c>
      <c r="AD10" s="18">
        <v>0.26097407501770759</v>
      </c>
      <c r="AF10" s="18">
        <v>0.46040230890152511</v>
      </c>
      <c r="AG10" s="18">
        <v>0.37999761042603353</v>
      </c>
      <c r="AH10" s="18">
        <v>0.33904759378815602</v>
      </c>
      <c r="AI10" s="18">
        <v>0.35162297901969608</v>
      </c>
      <c r="AJ10" s="18">
        <v>0.36626271233484881</v>
      </c>
      <c r="AK10" s="18">
        <v>0.40944477518924999</v>
      </c>
      <c r="AL10" s="18">
        <v>0.2417754666536984</v>
      </c>
      <c r="AM10" s="18">
        <v>0.30720036227823522</v>
      </c>
      <c r="AO10" s="18">
        <v>0.46970000866204009</v>
      </c>
      <c r="AP10" s="18">
        <v>0.39975162742618481</v>
      </c>
      <c r="AQ10" s="18">
        <v>0.3090848891651376</v>
      </c>
      <c r="AR10" s="18">
        <v>0.33651540225455479</v>
      </c>
      <c r="AS10" s="18">
        <v>0.37380428610369432</v>
      </c>
      <c r="AT10" s="18">
        <v>0.39875049819736541</v>
      </c>
      <c r="AU10" s="18">
        <v>0.22288497046782851</v>
      </c>
      <c r="AV10" s="18">
        <v>0.33437523849160938</v>
      </c>
      <c r="AW10" s="18">
        <v>0.25589160132843802</v>
      </c>
    </row>
    <row r="11" spans="2:51" ht="32.15" customHeight="1" x14ac:dyDescent="0.35">
      <c r="B11" s="21" t="s">
        <v>217</v>
      </c>
      <c r="C11" s="18">
        <v>0.14154628149567061</v>
      </c>
      <c r="D11" s="18">
        <v>6.094758074405604E-2</v>
      </c>
      <c r="E11" s="18">
        <v>0.1092112452279646</v>
      </c>
      <c r="F11" s="18">
        <v>0.10250964605906809</v>
      </c>
      <c r="G11" s="18">
        <v>0.1741355926276052</v>
      </c>
      <c r="H11" s="18">
        <v>0.19743183284360849</v>
      </c>
      <c r="I11" s="18">
        <v>0.1691288291430528</v>
      </c>
      <c r="K11" s="18">
        <v>0.17412306861498489</v>
      </c>
      <c r="L11" s="18">
        <v>0.1117124994704459</v>
      </c>
      <c r="N11" s="18">
        <v>0.171156460760964</v>
      </c>
      <c r="O11" s="18">
        <v>0.12725448088097319</v>
      </c>
      <c r="P11" s="18">
        <v>0.18383656991457109</v>
      </c>
      <c r="Q11" s="18">
        <v>0.1244623732215739</v>
      </c>
      <c r="R11" s="18">
        <v>9.1413991720771887E-2</v>
      </c>
      <c r="S11" s="18">
        <v>5.8054512387348392E-2</v>
      </c>
      <c r="T11" s="18">
        <v>0.20389173903710281</v>
      </c>
      <c r="V11" s="18">
        <v>0.20736023723632671</v>
      </c>
      <c r="W11" s="18">
        <v>6.9743459246886491E-2</v>
      </c>
      <c r="X11" s="18">
        <v>7.42356405725067E-2</v>
      </c>
      <c r="Y11" s="18">
        <v>0.10402109193737991</v>
      </c>
      <c r="Z11" s="18">
        <v>0.44329584785745901</v>
      </c>
      <c r="AA11" s="18">
        <v>0.14020113202926071</v>
      </c>
      <c r="AB11" s="18">
        <v>0.1093458850615165</v>
      </c>
      <c r="AC11" s="18">
        <v>0.14545661612074839</v>
      </c>
      <c r="AD11" s="18">
        <v>0.30693796156663711</v>
      </c>
      <c r="AF11" s="18">
        <v>0.16219274898434571</v>
      </c>
      <c r="AG11" s="18">
        <v>7.8152046004338435E-2</v>
      </c>
      <c r="AH11" s="18">
        <v>7.6423949529269522E-2</v>
      </c>
      <c r="AI11" s="18">
        <v>8.5964279422549542E-2</v>
      </c>
      <c r="AJ11" s="18">
        <v>0.36249451945606231</v>
      </c>
      <c r="AK11" s="18">
        <v>0.1533414970841466</v>
      </c>
      <c r="AL11" s="18">
        <v>0.19741663453018171</v>
      </c>
      <c r="AM11" s="18">
        <v>0.1069853870417008</v>
      </c>
      <c r="AO11" s="18">
        <v>0.1348077957348999</v>
      </c>
      <c r="AP11" s="18">
        <v>5.9417942329131668E-2</v>
      </c>
      <c r="AQ11" s="18">
        <v>7.2426823408595631E-2</v>
      </c>
      <c r="AR11" s="18">
        <v>6.4953547896713454E-2</v>
      </c>
      <c r="AS11" s="18">
        <v>0.29532991165643652</v>
      </c>
      <c r="AT11" s="18">
        <v>0.16658384484332861</v>
      </c>
      <c r="AU11" s="18">
        <v>0.1244621531479071</v>
      </c>
      <c r="AV11" s="18">
        <v>8.1768237064348992E-2</v>
      </c>
      <c r="AW11" s="18">
        <v>0.31961894510365552</v>
      </c>
    </row>
    <row r="12" spans="2:51" ht="19" customHeight="1" x14ac:dyDescent="0.35">
      <c r="B12" s="21" t="s">
        <v>80</v>
      </c>
      <c r="C12" s="18">
        <v>8.0624635365762323E-2</v>
      </c>
      <c r="D12" s="18">
        <v>8.7324500162950305E-2</v>
      </c>
      <c r="E12" s="18">
        <v>6.8248977513287665E-2</v>
      </c>
      <c r="F12" s="18">
        <v>9.3031139689222844E-2</v>
      </c>
      <c r="G12" s="18">
        <v>8.294388865269417E-2</v>
      </c>
      <c r="H12" s="18">
        <v>6.4088860840400053E-2</v>
      </c>
      <c r="I12" s="18">
        <v>8.7328410323355476E-2</v>
      </c>
      <c r="K12" s="18">
        <v>5.7457212634249751E-2</v>
      </c>
      <c r="L12" s="18">
        <v>0.1010257677444128</v>
      </c>
      <c r="N12" s="18">
        <v>0.1026818543291141</v>
      </c>
      <c r="O12" s="18">
        <v>7.4319297110583257E-2</v>
      </c>
      <c r="P12" s="18">
        <v>7.8925233371368073E-2</v>
      </c>
      <c r="Q12" s="18">
        <v>6.3355666580474049E-2</v>
      </c>
      <c r="R12" s="18">
        <v>5.2963097164039859E-2</v>
      </c>
      <c r="S12" s="18">
        <v>2.3574384813953859E-2</v>
      </c>
      <c r="T12" s="18">
        <v>0.19545792771681161</v>
      </c>
      <c r="V12" s="18">
        <v>4.8356242017310778E-2</v>
      </c>
      <c r="W12" s="18">
        <v>5.4926453149629788E-2</v>
      </c>
      <c r="X12" s="18">
        <v>6.8363050280218024E-2</v>
      </c>
      <c r="Y12" s="18">
        <v>4.3961605755748423E-2</v>
      </c>
      <c r="Z12" s="18">
        <v>9.1637001582663011E-2</v>
      </c>
      <c r="AA12" s="18">
        <v>6.6954485811044934E-2</v>
      </c>
      <c r="AB12" s="18">
        <v>0.1416241317391583</v>
      </c>
      <c r="AC12" s="18">
        <v>0.29233969124566439</v>
      </c>
      <c r="AD12" s="18">
        <v>7.4805673055760247E-2</v>
      </c>
      <c r="AF12" s="18">
        <v>5.2007637989573273E-2</v>
      </c>
      <c r="AG12" s="18">
        <v>4.6982342991319863E-2</v>
      </c>
      <c r="AH12" s="18">
        <v>3.7250987718430419E-2</v>
      </c>
      <c r="AI12" s="18">
        <v>4.6006482196099083E-2</v>
      </c>
      <c r="AJ12" s="18">
        <v>4.644190715556084E-2</v>
      </c>
      <c r="AK12" s="18">
        <v>0.1072711347971559</v>
      </c>
      <c r="AL12" s="18">
        <v>0.38747822381999192</v>
      </c>
      <c r="AM12" s="18">
        <v>0.16997097620869189</v>
      </c>
      <c r="AO12" s="18">
        <v>5.7883928580970342E-2</v>
      </c>
      <c r="AP12" s="18">
        <v>4.9321834961109187E-2</v>
      </c>
      <c r="AQ12" s="18">
        <v>4.5723501699520212E-2</v>
      </c>
      <c r="AR12" s="18">
        <v>3.7910387688858363E-2</v>
      </c>
      <c r="AS12" s="18">
        <v>5.8603227408257887E-2</v>
      </c>
      <c r="AT12" s="18">
        <v>7.5343215303307842E-2</v>
      </c>
      <c r="AU12" s="18">
        <v>0.27027826312479508</v>
      </c>
      <c r="AV12" s="18">
        <v>0.21007378147079181</v>
      </c>
      <c r="AW12" s="18">
        <v>0.10746715166883709</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218</v>
      </c>
      <c r="C9" s="18">
        <v>0.32776355425153281</v>
      </c>
      <c r="D9" s="18">
        <v>0.36249127772522871</v>
      </c>
      <c r="E9" s="18">
        <v>0.36151666495278301</v>
      </c>
      <c r="F9" s="18">
        <v>0.39765434955576068</v>
      </c>
      <c r="G9" s="18">
        <v>0.32871471998572283</v>
      </c>
      <c r="H9" s="18">
        <v>0.2736654566886268</v>
      </c>
      <c r="I9" s="18">
        <v>0.27460418874562842</v>
      </c>
      <c r="K9" s="18">
        <v>0.34664418318816909</v>
      </c>
      <c r="L9" s="18">
        <v>0.31096061629605459</v>
      </c>
      <c r="N9" s="18">
        <v>0.25947445156289028</v>
      </c>
      <c r="O9" s="18">
        <v>0.31544633391569049</v>
      </c>
      <c r="P9" s="18">
        <v>0.27774986536001139</v>
      </c>
      <c r="Q9" s="18">
        <v>0.38227586107622141</v>
      </c>
      <c r="R9" s="18">
        <v>0.43764588563160772</v>
      </c>
      <c r="S9" s="18">
        <v>0.50610875540307054</v>
      </c>
      <c r="T9" s="18">
        <v>0.25710157283473162</v>
      </c>
      <c r="V9" s="18">
        <v>0.2162757024145413</v>
      </c>
      <c r="W9" s="18">
        <v>0.43354939234317702</v>
      </c>
      <c r="X9" s="18">
        <v>0.48073192697726841</v>
      </c>
      <c r="Y9" s="18">
        <v>0.49546826676867117</v>
      </c>
      <c r="Z9" s="18">
        <v>0.14545718950757919</v>
      </c>
      <c r="AA9" s="18">
        <v>0.40009002470703242</v>
      </c>
      <c r="AB9" s="18">
        <v>0.31418998621552913</v>
      </c>
      <c r="AC9" s="18">
        <v>0.16647623229958911</v>
      </c>
      <c r="AD9" s="18">
        <v>0.27469129128257858</v>
      </c>
      <c r="AF9" s="18">
        <v>0.2548368209238645</v>
      </c>
      <c r="AG9" s="18">
        <v>0.42736000753110448</v>
      </c>
      <c r="AH9" s="18">
        <v>0.47071662454869978</v>
      </c>
      <c r="AI9" s="18">
        <v>0.44157398953485288</v>
      </c>
      <c r="AJ9" s="18">
        <v>9.9334998216997206E-2</v>
      </c>
      <c r="AK9" s="18">
        <v>0.30250049877115343</v>
      </c>
      <c r="AL9" s="18">
        <v>0.13364674707343371</v>
      </c>
      <c r="AM9" s="18">
        <v>0.33010488847029817</v>
      </c>
      <c r="AO9" s="18">
        <v>0.26074698717324019</v>
      </c>
      <c r="AP9" s="18">
        <v>0.44413581007041603</v>
      </c>
      <c r="AQ9" s="18">
        <v>0.4885701915782823</v>
      </c>
      <c r="AR9" s="18">
        <v>0.57387757758834734</v>
      </c>
      <c r="AS9" s="18">
        <v>0.14275938916114039</v>
      </c>
      <c r="AT9" s="18">
        <v>0.25420820046042802</v>
      </c>
      <c r="AU9" s="18">
        <v>0.21876733317526811</v>
      </c>
      <c r="AV9" s="18">
        <v>0.31061670693572641</v>
      </c>
      <c r="AW9" s="18">
        <v>0.1945082817042442</v>
      </c>
    </row>
    <row r="10" spans="2:51" ht="74.150000000000006" customHeight="1" x14ac:dyDescent="0.35">
      <c r="B10" s="21" t="s">
        <v>219</v>
      </c>
      <c r="C10" s="18">
        <v>0.48198732066309852</v>
      </c>
      <c r="D10" s="18">
        <v>0.46444614368889747</v>
      </c>
      <c r="E10" s="18">
        <v>0.42760876647737173</v>
      </c>
      <c r="F10" s="18">
        <v>0.39291072640031888</v>
      </c>
      <c r="G10" s="18">
        <v>0.47762727738242478</v>
      </c>
      <c r="H10" s="18">
        <v>0.51473212567024962</v>
      </c>
      <c r="I10" s="18">
        <v>0.57255393065041038</v>
      </c>
      <c r="K10" s="18">
        <v>0.45676861307245992</v>
      </c>
      <c r="L10" s="18">
        <v>0.50624886457848151</v>
      </c>
      <c r="N10" s="18">
        <v>0.49521400768957402</v>
      </c>
      <c r="O10" s="18">
        <v>0.50248680066183404</v>
      </c>
      <c r="P10" s="18">
        <v>0.53473169355790151</v>
      </c>
      <c r="Q10" s="18">
        <v>0.46840173573453681</v>
      </c>
      <c r="R10" s="18">
        <v>0.44638319549113031</v>
      </c>
      <c r="S10" s="18">
        <v>0.39216243757452751</v>
      </c>
      <c r="T10" s="18">
        <v>0.34655880963305241</v>
      </c>
      <c r="V10" s="18">
        <v>0.60162592723487329</v>
      </c>
      <c r="W10" s="18">
        <v>0.44649089737676562</v>
      </c>
      <c r="X10" s="18">
        <v>0.38739304205146119</v>
      </c>
      <c r="Y10" s="18">
        <v>0.39119392150120558</v>
      </c>
      <c r="Z10" s="18">
        <v>0.47052200303928848</v>
      </c>
      <c r="AA10" s="18">
        <v>0.4872646555134183</v>
      </c>
      <c r="AB10" s="18">
        <v>0.4269408308370235</v>
      </c>
      <c r="AC10" s="18">
        <v>0.48302916516906402</v>
      </c>
      <c r="AD10" s="18">
        <v>0.37000234310246027</v>
      </c>
      <c r="AF10" s="18">
        <v>0.58355785523567494</v>
      </c>
      <c r="AG10" s="18">
        <v>0.46817443775638101</v>
      </c>
      <c r="AH10" s="18">
        <v>0.4403648628094709</v>
      </c>
      <c r="AI10" s="18">
        <v>0.40635843831554358</v>
      </c>
      <c r="AJ10" s="18">
        <v>0.55839375935787561</v>
      </c>
      <c r="AK10" s="18">
        <v>0.48696699862678788</v>
      </c>
      <c r="AL10" s="18">
        <v>0.32636241644330988</v>
      </c>
      <c r="AM10" s="18">
        <v>0.41591895081382979</v>
      </c>
      <c r="AO10" s="18">
        <v>0.59450013903189713</v>
      </c>
      <c r="AP10" s="18">
        <v>0.45344964098117979</v>
      </c>
      <c r="AQ10" s="18">
        <v>0.46387280660175417</v>
      </c>
      <c r="AR10" s="18">
        <v>0.29957202482101242</v>
      </c>
      <c r="AS10" s="18">
        <v>0.58526115175219862</v>
      </c>
      <c r="AT10" s="18">
        <v>0.55924786752368005</v>
      </c>
      <c r="AU10" s="18">
        <v>0.31944558242185428</v>
      </c>
      <c r="AV10" s="18">
        <v>0.41975254776562521</v>
      </c>
      <c r="AW10" s="18">
        <v>0.4975649215266123</v>
      </c>
    </row>
    <row r="11" spans="2:51" ht="32.15" customHeight="1" x14ac:dyDescent="0.35">
      <c r="B11" s="21" t="s">
        <v>220</v>
      </c>
      <c r="C11" s="18">
        <v>0.10666543641771981</v>
      </c>
      <c r="D11" s="18">
        <v>7.3546483520224512E-2</v>
      </c>
      <c r="E11" s="18">
        <v>0.11083041996464919</v>
      </c>
      <c r="F11" s="18">
        <v>0.1011236316827743</v>
      </c>
      <c r="G11" s="18">
        <v>0.1191646756551045</v>
      </c>
      <c r="H11" s="18">
        <v>0.1307056391158477</v>
      </c>
      <c r="I11" s="18">
        <v>9.7948352781866269E-2</v>
      </c>
      <c r="K11" s="18">
        <v>0.13996778330387341</v>
      </c>
      <c r="L11" s="18">
        <v>7.452977524401326E-2</v>
      </c>
      <c r="N11" s="18">
        <v>0.1200015473617404</v>
      </c>
      <c r="O11" s="18">
        <v>0.10694492537757359</v>
      </c>
      <c r="P11" s="18">
        <v>0.13287029962028701</v>
      </c>
      <c r="Q11" s="18">
        <v>0.1038089401875958</v>
      </c>
      <c r="R11" s="18">
        <v>6.5502505567358899E-2</v>
      </c>
      <c r="S11" s="18">
        <v>0</v>
      </c>
      <c r="T11" s="18">
        <v>0.13079007565232431</v>
      </c>
      <c r="V11" s="18">
        <v>0.1517924012823858</v>
      </c>
      <c r="W11" s="18">
        <v>6.698358736252201E-2</v>
      </c>
      <c r="X11" s="18">
        <v>6.3519159770842479E-2</v>
      </c>
      <c r="Y11" s="18">
        <v>8.6409784417592284E-2</v>
      </c>
      <c r="Z11" s="18">
        <v>0.2987861808446105</v>
      </c>
      <c r="AA11" s="18">
        <v>7.0026771306307689E-2</v>
      </c>
      <c r="AB11" s="18">
        <v>8.022196691651394E-2</v>
      </c>
      <c r="AC11" s="18">
        <v>4.2085993384466343E-2</v>
      </c>
      <c r="AD11" s="18">
        <v>0.24013954399591211</v>
      </c>
      <c r="AF11" s="18">
        <v>0.12383630255030929</v>
      </c>
      <c r="AG11" s="18">
        <v>6.5014158993980303E-2</v>
      </c>
      <c r="AH11" s="18">
        <v>5.9855425055159762E-2</v>
      </c>
      <c r="AI11" s="18">
        <v>9.621884158510341E-2</v>
      </c>
      <c r="AJ11" s="18">
        <v>0.2610755371602449</v>
      </c>
      <c r="AK11" s="18">
        <v>0.10915552055276009</v>
      </c>
      <c r="AL11" s="18">
        <v>6.3350300262763004E-2</v>
      </c>
      <c r="AM11" s="18">
        <v>7.7256716994736505E-2</v>
      </c>
      <c r="AO11" s="18">
        <v>0.11971485742174549</v>
      </c>
      <c r="AP11" s="18">
        <v>5.7268941313396528E-2</v>
      </c>
      <c r="AQ11" s="18">
        <v>3.2779720334238427E-2</v>
      </c>
      <c r="AR11" s="18">
        <v>6.8249371961629751E-2</v>
      </c>
      <c r="AS11" s="18">
        <v>0.20006642390422191</v>
      </c>
      <c r="AT11" s="18">
        <v>0.1184649394089342</v>
      </c>
      <c r="AU11" s="18">
        <v>0.1066446007820136</v>
      </c>
      <c r="AV11" s="18">
        <v>3.5773882957361412E-2</v>
      </c>
      <c r="AW11" s="18">
        <v>0.2255462674544145</v>
      </c>
    </row>
    <row r="12" spans="2:51" ht="19" customHeight="1" x14ac:dyDescent="0.35">
      <c r="B12" s="21" t="s">
        <v>80</v>
      </c>
      <c r="C12" s="18">
        <v>8.3583688667648898E-2</v>
      </c>
      <c r="D12" s="18">
        <v>9.9516095065649193E-2</v>
      </c>
      <c r="E12" s="18">
        <v>0.100044148605196</v>
      </c>
      <c r="F12" s="18">
        <v>0.1083112923611461</v>
      </c>
      <c r="G12" s="18">
        <v>7.4493326976748014E-2</v>
      </c>
      <c r="H12" s="18">
        <v>8.0896778525275756E-2</v>
      </c>
      <c r="I12" s="18">
        <v>5.4893527822095063E-2</v>
      </c>
      <c r="K12" s="18">
        <v>5.6619420435497718E-2</v>
      </c>
      <c r="L12" s="18">
        <v>0.1082607438814505</v>
      </c>
      <c r="N12" s="18">
        <v>0.1253099933857951</v>
      </c>
      <c r="O12" s="18">
        <v>7.5121940044901789E-2</v>
      </c>
      <c r="P12" s="18">
        <v>5.4648141461799929E-2</v>
      </c>
      <c r="Q12" s="18">
        <v>4.5513463001645917E-2</v>
      </c>
      <c r="R12" s="18">
        <v>5.046841330990328E-2</v>
      </c>
      <c r="S12" s="18">
        <v>0.10172880702240179</v>
      </c>
      <c r="T12" s="18">
        <v>0.26554954187989172</v>
      </c>
      <c r="V12" s="18">
        <v>3.0305969068199452E-2</v>
      </c>
      <c r="W12" s="18">
        <v>5.2976122917535368E-2</v>
      </c>
      <c r="X12" s="18">
        <v>6.8355871200427937E-2</v>
      </c>
      <c r="Y12" s="18">
        <v>2.6928027312531019E-2</v>
      </c>
      <c r="Z12" s="18">
        <v>8.5234626608521769E-2</v>
      </c>
      <c r="AA12" s="18">
        <v>4.2618548473241799E-2</v>
      </c>
      <c r="AB12" s="18">
        <v>0.17864721603093359</v>
      </c>
      <c r="AC12" s="18">
        <v>0.30840860914688017</v>
      </c>
      <c r="AD12" s="18">
        <v>0.1151668216190489</v>
      </c>
      <c r="AF12" s="18">
        <v>3.7769021290151278E-2</v>
      </c>
      <c r="AG12" s="18">
        <v>3.9451395718534239E-2</v>
      </c>
      <c r="AH12" s="18">
        <v>2.9063087586669409E-2</v>
      </c>
      <c r="AI12" s="18">
        <v>5.5848730564499911E-2</v>
      </c>
      <c r="AJ12" s="18">
        <v>8.1195705264882428E-2</v>
      </c>
      <c r="AK12" s="18">
        <v>0.10137698204929869</v>
      </c>
      <c r="AL12" s="18">
        <v>0.4766405362204934</v>
      </c>
      <c r="AM12" s="18">
        <v>0.17671944372113549</v>
      </c>
      <c r="AO12" s="18">
        <v>2.503801637311737E-2</v>
      </c>
      <c r="AP12" s="18">
        <v>4.5145607635007877E-2</v>
      </c>
      <c r="AQ12" s="18">
        <v>1.4777281485724981E-2</v>
      </c>
      <c r="AR12" s="18">
        <v>5.8301025629010531E-2</v>
      </c>
      <c r="AS12" s="18">
        <v>7.1913035182439106E-2</v>
      </c>
      <c r="AT12" s="18">
        <v>6.8078992606957947E-2</v>
      </c>
      <c r="AU12" s="18">
        <v>0.35514248362086409</v>
      </c>
      <c r="AV12" s="18">
        <v>0.23385686234128689</v>
      </c>
      <c r="AW12" s="18">
        <v>8.2380529314728862E-2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221</v>
      </c>
      <c r="C9" s="18">
        <v>0.28067082161444051</v>
      </c>
      <c r="D9" s="18">
        <v>0.17022869511385591</v>
      </c>
      <c r="E9" s="18">
        <v>0.24312898722776821</v>
      </c>
      <c r="F9" s="18">
        <v>0.21543029771561251</v>
      </c>
      <c r="G9" s="18">
        <v>0.28419369375546288</v>
      </c>
      <c r="H9" s="18">
        <v>0.33154633026543501</v>
      </c>
      <c r="I9" s="18">
        <v>0.36607742038726637</v>
      </c>
      <c r="K9" s="18">
        <v>0.33734631703569012</v>
      </c>
      <c r="L9" s="18">
        <v>0.22894976228260289</v>
      </c>
      <c r="N9" s="18">
        <v>0.30029288610903948</v>
      </c>
      <c r="O9" s="18">
        <v>0.26295625166508901</v>
      </c>
      <c r="P9" s="18">
        <v>0.32453302429786118</v>
      </c>
      <c r="Q9" s="18">
        <v>0.26623459153446649</v>
      </c>
      <c r="R9" s="18">
        <v>0.29055248806108303</v>
      </c>
      <c r="S9" s="18">
        <v>0.1648323425314776</v>
      </c>
      <c r="T9" s="18">
        <v>0.24714289488660529</v>
      </c>
      <c r="V9" s="18">
        <v>0.42785986553443323</v>
      </c>
      <c r="W9" s="18">
        <v>0.22119305538350159</v>
      </c>
      <c r="X9" s="18">
        <v>0.17057863471080159</v>
      </c>
      <c r="Y9" s="18">
        <v>0.18873421714459049</v>
      </c>
      <c r="Z9" s="18">
        <v>0.32125670401614681</v>
      </c>
      <c r="AA9" s="18">
        <v>0.16708338536338449</v>
      </c>
      <c r="AB9" s="18">
        <v>0.2097600478530191</v>
      </c>
      <c r="AC9" s="18">
        <v>0.16333972765511651</v>
      </c>
      <c r="AD9" s="18">
        <v>0.35477999784994441</v>
      </c>
      <c r="AF9" s="18">
        <v>0.42031643011057701</v>
      </c>
      <c r="AG9" s="18">
        <v>0.24776975179409139</v>
      </c>
      <c r="AH9" s="18">
        <v>0.18279398137627931</v>
      </c>
      <c r="AI9" s="18">
        <v>0.2097428204110697</v>
      </c>
      <c r="AJ9" s="18">
        <v>0.41605507491659971</v>
      </c>
      <c r="AK9" s="18">
        <v>0.2130249743148383</v>
      </c>
      <c r="AL9" s="18">
        <v>0.20508700531678009</v>
      </c>
      <c r="AM9" s="18">
        <v>0.18805214473868259</v>
      </c>
      <c r="AO9" s="18">
        <v>0.36567377326794809</v>
      </c>
      <c r="AP9" s="18">
        <v>0.2338181201707919</v>
      </c>
      <c r="AQ9" s="18">
        <v>0.17030319731689289</v>
      </c>
      <c r="AR9" s="18">
        <v>0.13907785673985629</v>
      </c>
      <c r="AS9" s="18">
        <v>0.38573012777479881</v>
      </c>
      <c r="AT9" s="18">
        <v>0.19726961676340179</v>
      </c>
      <c r="AU9" s="18">
        <v>0.2125926382393114</v>
      </c>
      <c r="AV9" s="18">
        <v>0.21659006597142719</v>
      </c>
      <c r="AW9" s="18">
        <v>0.49953580774722578</v>
      </c>
    </row>
    <row r="10" spans="2:51" ht="46" customHeight="1" x14ac:dyDescent="0.35">
      <c r="B10" s="21" t="s">
        <v>222</v>
      </c>
      <c r="C10" s="18">
        <v>0.42915443665702269</v>
      </c>
      <c r="D10" s="18">
        <v>0.47423753429060828</v>
      </c>
      <c r="E10" s="18">
        <v>0.44824186151323858</v>
      </c>
      <c r="F10" s="18">
        <v>0.45997932444965062</v>
      </c>
      <c r="G10" s="18">
        <v>0.43361549515484071</v>
      </c>
      <c r="H10" s="18">
        <v>0.40499479451716303</v>
      </c>
      <c r="I10" s="18">
        <v>0.38710588835887511</v>
      </c>
      <c r="K10" s="18">
        <v>0.44800934250105051</v>
      </c>
      <c r="L10" s="18">
        <v>0.41303060423164811</v>
      </c>
      <c r="N10" s="18">
        <v>0.37973389982002231</v>
      </c>
      <c r="O10" s="18">
        <v>0.43285899248609078</v>
      </c>
      <c r="P10" s="18">
        <v>0.44353650410523038</v>
      </c>
      <c r="Q10" s="18">
        <v>0.46838162833898278</v>
      </c>
      <c r="R10" s="18">
        <v>0.4699983895321953</v>
      </c>
      <c r="S10" s="18">
        <v>0.48078642312438102</v>
      </c>
      <c r="T10" s="18">
        <v>0.3107211935078264</v>
      </c>
      <c r="V10" s="18">
        <v>0.3987607123453934</v>
      </c>
      <c r="W10" s="18">
        <v>0.52551839031476777</v>
      </c>
      <c r="X10" s="18">
        <v>0.47149786626731982</v>
      </c>
      <c r="Y10" s="18">
        <v>0.41359594065114219</v>
      </c>
      <c r="Z10" s="18">
        <v>0.32162472272744852</v>
      </c>
      <c r="AA10" s="18">
        <v>0.33322879083159063</v>
      </c>
      <c r="AB10" s="18">
        <v>0.37719030846138202</v>
      </c>
      <c r="AC10" s="18">
        <v>0.3189838920911876</v>
      </c>
      <c r="AD10" s="18">
        <v>0.37336642898321148</v>
      </c>
      <c r="AF10" s="18">
        <v>0.40516413557211561</v>
      </c>
      <c r="AG10" s="18">
        <v>0.53007525801812139</v>
      </c>
      <c r="AH10" s="18">
        <v>0.47084079075381913</v>
      </c>
      <c r="AI10" s="18">
        <v>0.38977358737144302</v>
      </c>
      <c r="AJ10" s="18">
        <v>0.37074365395808839</v>
      </c>
      <c r="AK10" s="18">
        <v>0.33234552618172741</v>
      </c>
      <c r="AL10" s="18">
        <v>0.26449438412293408</v>
      </c>
      <c r="AM10" s="18">
        <v>0.35357412736220728</v>
      </c>
      <c r="AO10" s="18">
        <v>0.43031039026009471</v>
      </c>
      <c r="AP10" s="18">
        <v>0.54306687574342294</v>
      </c>
      <c r="AQ10" s="18">
        <v>0.50773586752970645</v>
      </c>
      <c r="AR10" s="18">
        <v>0.48717865017394241</v>
      </c>
      <c r="AS10" s="18">
        <v>0.37214059756097018</v>
      </c>
      <c r="AT10" s="18">
        <v>0.39398208232676007</v>
      </c>
      <c r="AU10" s="18">
        <v>0.199814573228798</v>
      </c>
      <c r="AV10" s="18">
        <v>0.35074132321069751</v>
      </c>
      <c r="AW10" s="18">
        <v>0.23758211174464569</v>
      </c>
    </row>
    <row r="11" spans="2:51" ht="46" customHeight="1" x14ac:dyDescent="0.35">
      <c r="B11" s="21" t="s">
        <v>223</v>
      </c>
      <c r="C11" s="18">
        <v>0.12662077143576031</v>
      </c>
      <c r="D11" s="18">
        <v>0.23390870118563131</v>
      </c>
      <c r="E11" s="18">
        <v>0.19423399134761249</v>
      </c>
      <c r="F11" s="18">
        <v>0.1223077566233798</v>
      </c>
      <c r="G11" s="18">
        <v>0.1209557766215397</v>
      </c>
      <c r="H11" s="18">
        <v>9.1776954028163535E-2</v>
      </c>
      <c r="I11" s="18">
        <v>6.1289071567680417E-2</v>
      </c>
      <c r="K11" s="18">
        <v>0.1010061346209039</v>
      </c>
      <c r="L11" s="18">
        <v>0.15030642824361479</v>
      </c>
      <c r="N11" s="18">
        <v>0.1071351788256243</v>
      </c>
      <c r="O11" s="18">
        <v>0.13235196920065881</v>
      </c>
      <c r="P11" s="18">
        <v>0.1154163142770628</v>
      </c>
      <c r="Q11" s="18">
        <v>0.1322592240414569</v>
      </c>
      <c r="R11" s="18">
        <v>0.13147823878966011</v>
      </c>
      <c r="S11" s="18">
        <v>0.24910567919947921</v>
      </c>
      <c r="T11" s="18">
        <v>0.15239978566221271</v>
      </c>
      <c r="V11" s="18">
        <v>5.5344998789669538E-2</v>
      </c>
      <c r="W11" s="18">
        <v>0.1492095012813773</v>
      </c>
      <c r="X11" s="18">
        <v>0.1724630561074032</v>
      </c>
      <c r="Y11" s="18">
        <v>0.28654718847974092</v>
      </c>
      <c r="Z11" s="18">
        <v>0.1316051628519006</v>
      </c>
      <c r="AA11" s="18">
        <v>0.24556869775313811</v>
      </c>
      <c r="AB11" s="18">
        <v>0.1605356233515734</v>
      </c>
      <c r="AC11" s="18">
        <v>0.11206506604430309</v>
      </c>
      <c r="AD11" s="18">
        <v>6.3712835849721303E-2</v>
      </c>
      <c r="AF11" s="18">
        <v>5.4709495178120217E-2</v>
      </c>
      <c r="AG11" s="18">
        <v>0.1233220198821022</v>
      </c>
      <c r="AH11" s="18">
        <v>0.16652348346354179</v>
      </c>
      <c r="AI11" s="18">
        <v>0.26171174754924342</v>
      </c>
      <c r="AJ11" s="18">
        <v>0.1057270416139553</v>
      </c>
      <c r="AK11" s="18">
        <v>0.20325287487806229</v>
      </c>
      <c r="AL11" s="18">
        <v>0.1013718423514096</v>
      </c>
      <c r="AM11" s="18">
        <v>0.15110513335138179</v>
      </c>
      <c r="AO11" s="18">
        <v>6.9306997062404868E-2</v>
      </c>
      <c r="AP11" s="18">
        <v>0.13350539345545481</v>
      </c>
      <c r="AQ11" s="18">
        <v>0.16213825737851759</v>
      </c>
      <c r="AR11" s="18">
        <v>0.25076730376269979</v>
      </c>
      <c r="AS11" s="18">
        <v>0.1097666333199209</v>
      </c>
      <c r="AT11" s="18">
        <v>0.21880652676718609</v>
      </c>
      <c r="AU11" s="18">
        <v>0.14262775170876071</v>
      </c>
      <c r="AV11" s="18">
        <v>8.2345278738477343E-2</v>
      </c>
      <c r="AW11" s="18">
        <v>4.3767900523258713E-2</v>
      </c>
    </row>
    <row r="12" spans="2:51" ht="19" customHeight="1" x14ac:dyDescent="0.35">
      <c r="B12" s="21" t="s">
        <v>80</v>
      </c>
      <c r="C12" s="18">
        <v>0.16355397029277649</v>
      </c>
      <c r="D12" s="18">
        <v>0.1216250694099045</v>
      </c>
      <c r="E12" s="18">
        <v>0.1143951599113805</v>
      </c>
      <c r="F12" s="18">
        <v>0.20228262121135709</v>
      </c>
      <c r="G12" s="18">
        <v>0.1612350344681569</v>
      </c>
      <c r="H12" s="18">
        <v>0.17168192118923831</v>
      </c>
      <c r="I12" s="18">
        <v>0.18552761968617809</v>
      </c>
      <c r="K12" s="18">
        <v>0.1136382058423554</v>
      </c>
      <c r="L12" s="18">
        <v>0.20771320524213421</v>
      </c>
      <c r="N12" s="18">
        <v>0.21283803524531381</v>
      </c>
      <c r="O12" s="18">
        <v>0.1718327866481614</v>
      </c>
      <c r="P12" s="18">
        <v>0.1165141573198455</v>
      </c>
      <c r="Q12" s="18">
        <v>0.13312455608509391</v>
      </c>
      <c r="R12" s="18">
        <v>0.1079708836170617</v>
      </c>
      <c r="S12" s="18">
        <v>0.105275555144662</v>
      </c>
      <c r="T12" s="18">
        <v>0.28973612594335563</v>
      </c>
      <c r="V12" s="18">
        <v>0.11803442333050369</v>
      </c>
      <c r="W12" s="18">
        <v>0.1040790530203535</v>
      </c>
      <c r="X12" s="18">
        <v>0.18546044291447519</v>
      </c>
      <c r="Y12" s="18">
        <v>0.1111226537245264</v>
      </c>
      <c r="Z12" s="18">
        <v>0.22551341040450421</v>
      </c>
      <c r="AA12" s="18">
        <v>0.25411912605188702</v>
      </c>
      <c r="AB12" s="18">
        <v>0.25251402033402581</v>
      </c>
      <c r="AC12" s="18">
        <v>0.40561131420939239</v>
      </c>
      <c r="AD12" s="18">
        <v>0.20814073731712279</v>
      </c>
      <c r="AF12" s="18">
        <v>0.1198099391391874</v>
      </c>
      <c r="AG12" s="18">
        <v>9.8832970305684942E-2</v>
      </c>
      <c r="AH12" s="18">
        <v>0.17984174440635969</v>
      </c>
      <c r="AI12" s="18">
        <v>0.13877184466824391</v>
      </c>
      <c r="AJ12" s="18">
        <v>0.1074742295113567</v>
      </c>
      <c r="AK12" s="18">
        <v>0.25137662462537202</v>
      </c>
      <c r="AL12" s="18">
        <v>0.42904676820887627</v>
      </c>
      <c r="AM12" s="18">
        <v>0.30726859454772831</v>
      </c>
      <c r="AO12" s="18">
        <v>0.13470883940955239</v>
      </c>
      <c r="AP12" s="18">
        <v>8.9609610630330447E-2</v>
      </c>
      <c r="AQ12" s="18">
        <v>0.1598226777748831</v>
      </c>
      <c r="AR12" s="18">
        <v>0.1229761893235016</v>
      </c>
      <c r="AS12" s="18">
        <v>0.13236264134431011</v>
      </c>
      <c r="AT12" s="18">
        <v>0.18994177414265201</v>
      </c>
      <c r="AU12" s="18">
        <v>0.44496503682312999</v>
      </c>
      <c r="AV12" s="18">
        <v>0.35032333207939798</v>
      </c>
      <c r="AW12" s="18">
        <v>0.21911417998486951</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225</v>
      </c>
      <c r="C9" s="18">
        <v>0.45981587704872823</v>
      </c>
      <c r="D9" s="18">
        <v>0.44430823579744649</v>
      </c>
      <c r="E9" s="18">
        <v>0.52110223099431974</v>
      </c>
      <c r="F9" s="18">
        <v>0.47248817474921662</v>
      </c>
      <c r="G9" s="18">
        <v>0.41374605204245207</v>
      </c>
      <c r="H9" s="18">
        <v>0.44144538069235922</v>
      </c>
      <c r="I9" s="18">
        <v>0.45633192910782089</v>
      </c>
      <c r="K9" s="18">
        <v>0.49334112531064073</v>
      </c>
      <c r="L9" s="18">
        <v>0.42934150164662821</v>
      </c>
      <c r="N9" s="18">
        <v>0.41446316117360021</v>
      </c>
      <c r="O9" s="18">
        <v>0.46042352454976843</v>
      </c>
      <c r="P9" s="18">
        <v>0.46159558180903731</v>
      </c>
      <c r="Q9" s="18">
        <v>0.45334103472480131</v>
      </c>
      <c r="R9" s="18">
        <v>0.55687516030240514</v>
      </c>
      <c r="S9" s="18">
        <v>0.57676343511408512</v>
      </c>
      <c r="T9" s="18">
        <v>0.47667724484698171</v>
      </c>
      <c r="V9" s="18">
        <v>0.46108011565492713</v>
      </c>
      <c r="W9" s="18">
        <v>0.46932003260444849</v>
      </c>
      <c r="X9" s="18">
        <v>0.64040884468601922</v>
      </c>
      <c r="Y9" s="18">
        <v>0.4065085144636939</v>
      </c>
      <c r="Z9" s="18">
        <v>0.31352035987437382</v>
      </c>
      <c r="AA9" s="18">
        <v>0.53265744937392334</v>
      </c>
      <c r="AB9" s="18">
        <v>0.43690189661364343</v>
      </c>
      <c r="AC9" s="18">
        <v>0.24974418498497111</v>
      </c>
      <c r="AD9" s="18">
        <v>0.47790474106725972</v>
      </c>
      <c r="AF9" s="18">
        <v>0.45527240381322248</v>
      </c>
      <c r="AG9" s="18">
        <v>0.4828663524452152</v>
      </c>
      <c r="AH9" s="18">
        <v>0.52904686822309233</v>
      </c>
      <c r="AI9" s="18">
        <v>0.40636919914979841</v>
      </c>
      <c r="AJ9" s="18">
        <v>0.42742504875135429</v>
      </c>
      <c r="AK9" s="18">
        <v>0.50103901284293917</v>
      </c>
      <c r="AL9" s="18">
        <v>0.27666450620266092</v>
      </c>
      <c r="AM9" s="18">
        <v>0.45782099657507669</v>
      </c>
      <c r="AO9" s="18">
        <v>0.47747475324628269</v>
      </c>
      <c r="AP9" s="18">
        <v>0.49745231229111309</v>
      </c>
      <c r="AQ9" s="18">
        <v>0.58609328231926749</v>
      </c>
      <c r="AR9" s="18">
        <v>0.43618165194031899</v>
      </c>
      <c r="AS9" s="18">
        <v>0.40367201835580052</v>
      </c>
      <c r="AT9" s="18">
        <v>0.49695647525904468</v>
      </c>
      <c r="AU9" s="18">
        <v>0.46643965694497103</v>
      </c>
      <c r="AV9" s="18">
        <v>0.38900196696919609</v>
      </c>
      <c r="AW9" s="18">
        <v>0.39575709544084081</v>
      </c>
    </row>
    <row r="10" spans="2:51" ht="19" customHeight="1" x14ac:dyDescent="0.35">
      <c r="B10" s="21" t="s">
        <v>226</v>
      </c>
      <c r="C10" s="18">
        <v>0.1987813802031739</v>
      </c>
      <c r="D10" s="18">
        <v>0.2332560733997899</v>
      </c>
      <c r="E10" s="18">
        <v>0.18128245140567459</v>
      </c>
      <c r="F10" s="18">
        <v>0.17680096419136851</v>
      </c>
      <c r="G10" s="18">
        <v>0.18773359714150969</v>
      </c>
      <c r="H10" s="18">
        <v>0.2379667473837816</v>
      </c>
      <c r="I10" s="18">
        <v>0.19219587255276699</v>
      </c>
      <c r="K10" s="18">
        <v>0.20882969194138301</v>
      </c>
      <c r="L10" s="18">
        <v>0.18762007620816801</v>
      </c>
      <c r="N10" s="18">
        <v>0.19781777841996109</v>
      </c>
      <c r="O10" s="18">
        <v>0.17970766148022929</v>
      </c>
      <c r="P10" s="18">
        <v>0.23566507002932591</v>
      </c>
      <c r="Q10" s="18">
        <v>0.22303016476203441</v>
      </c>
      <c r="R10" s="18">
        <v>0.1698618275076485</v>
      </c>
      <c r="S10" s="18">
        <v>0.18116190956612041</v>
      </c>
      <c r="T10" s="18">
        <v>0.151373727724366</v>
      </c>
      <c r="V10" s="18">
        <v>0.19027883457576331</v>
      </c>
      <c r="W10" s="18">
        <v>0.22314110432781911</v>
      </c>
      <c r="X10" s="18">
        <v>0.14571262645882899</v>
      </c>
      <c r="Y10" s="18">
        <v>0.26394941491260671</v>
      </c>
      <c r="Z10" s="18">
        <v>0.32861449052853059</v>
      </c>
      <c r="AA10" s="18">
        <v>0.1617675736702219</v>
      </c>
      <c r="AB10" s="18">
        <v>0.1936022426617299</v>
      </c>
      <c r="AC10" s="18">
        <v>9.2525697148860206E-2</v>
      </c>
      <c r="AD10" s="18">
        <v>0.1736601141225389</v>
      </c>
      <c r="AF10" s="18">
        <v>0.187087415418386</v>
      </c>
      <c r="AG10" s="18">
        <v>0.216177645359557</v>
      </c>
      <c r="AH10" s="18">
        <v>0.18396163801909671</v>
      </c>
      <c r="AI10" s="18">
        <v>0.29912665912471031</v>
      </c>
      <c r="AJ10" s="18">
        <v>0.19591954526059921</v>
      </c>
      <c r="AK10" s="18">
        <v>0.16593449731619361</v>
      </c>
      <c r="AL10" s="18">
        <v>8.8888439640749772E-2</v>
      </c>
      <c r="AM10" s="18">
        <v>0.17323071198985859</v>
      </c>
      <c r="AO10" s="18">
        <v>0.16662886908995961</v>
      </c>
      <c r="AP10" s="18">
        <v>0.2166232697600145</v>
      </c>
      <c r="AQ10" s="18">
        <v>0.20128247711664651</v>
      </c>
      <c r="AR10" s="18">
        <v>0.26894820648811862</v>
      </c>
      <c r="AS10" s="18">
        <v>0.21811849808696221</v>
      </c>
      <c r="AT10" s="18">
        <v>0.1117361362232594</v>
      </c>
      <c r="AU10" s="18">
        <v>0.1163617317752714</v>
      </c>
      <c r="AV10" s="18">
        <v>0.13024961089024861</v>
      </c>
      <c r="AW10" s="18">
        <v>0.23114928598353979</v>
      </c>
    </row>
    <row r="11" spans="2:51" ht="19" customHeight="1" x14ac:dyDescent="0.35">
      <c r="B11" s="21" t="s">
        <v>227</v>
      </c>
      <c r="C11" s="18">
        <v>0.21221480640338161</v>
      </c>
      <c r="D11" s="18">
        <v>0.22767326778219479</v>
      </c>
      <c r="E11" s="18">
        <v>0.20990834022204269</v>
      </c>
      <c r="F11" s="18">
        <v>0.22378144400160441</v>
      </c>
      <c r="G11" s="18">
        <v>0.24721252516324091</v>
      </c>
      <c r="H11" s="18">
        <v>0.1953473152146078</v>
      </c>
      <c r="I11" s="18">
        <v>0.18753558314197169</v>
      </c>
      <c r="K11" s="18">
        <v>0.18832126772485649</v>
      </c>
      <c r="L11" s="18">
        <v>0.23577042337707699</v>
      </c>
      <c r="N11" s="18">
        <v>0.2450185597237278</v>
      </c>
      <c r="O11" s="18">
        <v>0.21176927714621391</v>
      </c>
      <c r="P11" s="18">
        <v>0.19042438261185371</v>
      </c>
      <c r="Q11" s="18">
        <v>0.21512517559635611</v>
      </c>
      <c r="R11" s="18">
        <v>0.18637169829769529</v>
      </c>
      <c r="S11" s="18">
        <v>0.2185002705058405</v>
      </c>
      <c r="T11" s="18">
        <v>8.6116152954589062E-2</v>
      </c>
      <c r="V11" s="18">
        <v>0.21962111040789281</v>
      </c>
      <c r="W11" s="18">
        <v>0.20871317161617131</v>
      </c>
      <c r="X11" s="18">
        <v>0.1137816480194942</v>
      </c>
      <c r="Y11" s="18">
        <v>0.26443243020454871</v>
      </c>
      <c r="Z11" s="18">
        <v>5.745065272911009E-2</v>
      </c>
      <c r="AA11" s="18">
        <v>0.1496593518310739</v>
      </c>
      <c r="AB11" s="18">
        <v>0.23276779908186229</v>
      </c>
      <c r="AC11" s="18">
        <v>0.21491067463715999</v>
      </c>
      <c r="AD11" s="18">
        <v>0.27159357504809878</v>
      </c>
      <c r="AF11" s="18">
        <v>0.23327679501449269</v>
      </c>
      <c r="AG11" s="18">
        <v>0.2201026408119319</v>
      </c>
      <c r="AH11" s="18">
        <v>0.16945152608860831</v>
      </c>
      <c r="AI11" s="18">
        <v>0.2146000122153322</v>
      </c>
      <c r="AJ11" s="18">
        <v>0.2089746009227933</v>
      </c>
      <c r="AK11" s="18">
        <v>0.15900204735974441</v>
      </c>
      <c r="AL11" s="18">
        <v>0.19688589714105709</v>
      </c>
      <c r="AM11" s="18">
        <v>0.2029638749874165</v>
      </c>
      <c r="AO11" s="18">
        <v>0.22420800239739661</v>
      </c>
      <c r="AP11" s="18">
        <v>0.21451779181991201</v>
      </c>
      <c r="AQ11" s="18">
        <v>0.1239778218405005</v>
      </c>
      <c r="AR11" s="18">
        <v>0.22313161222441549</v>
      </c>
      <c r="AS11" s="18">
        <v>0.25450886717915222</v>
      </c>
      <c r="AT11" s="18">
        <v>0.26597779283915318</v>
      </c>
      <c r="AU11" s="18">
        <v>0.16276395462610141</v>
      </c>
      <c r="AV11" s="18">
        <v>0.18388565051748559</v>
      </c>
      <c r="AW11" s="18">
        <v>0.14388193698423629</v>
      </c>
    </row>
    <row r="12" spans="2:51" ht="19" customHeight="1" x14ac:dyDescent="0.35">
      <c r="B12" s="21" t="s">
        <v>80</v>
      </c>
      <c r="C12" s="18">
        <v>0.1291879363447164</v>
      </c>
      <c r="D12" s="18">
        <v>9.4762423020568712E-2</v>
      </c>
      <c r="E12" s="18">
        <v>8.7706977377962819E-2</v>
      </c>
      <c r="F12" s="18">
        <v>0.12692941705781041</v>
      </c>
      <c r="G12" s="18">
        <v>0.1513078256527973</v>
      </c>
      <c r="H12" s="18">
        <v>0.12524055670925119</v>
      </c>
      <c r="I12" s="18">
        <v>0.16393661519744041</v>
      </c>
      <c r="K12" s="18">
        <v>0.10950791502312</v>
      </c>
      <c r="L12" s="18">
        <v>0.1472679987681268</v>
      </c>
      <c r="N12" s="18">
        <v>0.1427005006827107</v>
      </c>
      <c r="O12" s="18">
        <v>0.14809953682378829</v>
      </c>
      <c r="P12" s="18">
        <v>0.1123149655497831</v>
      </c>
      <c r="Q12" s="18">
        <v>0.10850362491680821</v>
      </c>
      <c r="R12" s="18">
        <v>8.6891313892251174E-2</v>
      </c>
      <c r="S12" s="18">
        <v>2.3574384813953859E-2</v>
      </c>
      <c r="T12" s="18">
        <v>0.28583287447406319</v>
      </c>
      <c r="V12" s="18">
        <v>0.12901993936141659</v>
      </c>
      <c r="W12" s="18">
        <v>9.8825691451561268E-2</v>
      </c>
      <c r="X12" s="18">
        <v>0.1000968808356576</v>
      </c>
      <c r="Y12" s="18">
        <v>6.5109640419150711E-2</v>
      </c>
      <c r="Z12" s="18">
        <v>0.30041449686798549</v>
      </c>
      <c r="AA12" s="18">
        <v>0.15591562512478099</v>
      </c>
      <c r="AB12" s="18">
        <v>0.13672806164276449</v>
      </c>
      <c r="AC12" s="18">
        <v>0.44281944322900851</v>
      </c>
      <c r="AD12" s="18">
        <v>7.6841569762102477E-2</v>
      </c>
      <c r="AF12" s="18">
        <v>0.1243633857538988</v>
      </c>
      <c r="AG12" s="18">
        <v>8.0853361383296102E-2</v>
      </c>
      <c r="AH12" s="18">
        <v>0.11753996766920249</v>
      </c>
      <c r="AI12" s="18">
        <v>7.9904129510159044E-2</v>
      </c>
      <c r="AJ12" s="18">
        <v>0.16768080506525321</v>
      </c>
      <c r="AK12" s="18">
        <v>0.17402444248112281</v>
      </c>
      <c r="AL12" s="18">
        <v>0.43756115701553211</v>
      </c>
      <c r="AM12" s="18">
        <v>0.16598441644764819</v>
      </c>
      <c r="AO12" s="18">
        <v>0.1316883752663611</v>
      </c>
      <c r="AP12" s="18">
        <v>7.1406626128960468E-2</v>
      </c>
      <c r="AQ12" s="18">
        <v>8.8646418723585571E-2</v>
      </c>
      <c r="AR12" s="18">
        <v>7.173852934714689E-2</v>
      </c>
      <c r="AS12" s="18">
        <v>0.1237006163780853</v>
      </c>
      <c r="AT12" s="18">
        <v>0.12532959567854279</v>
      </c>
      <c r="AU12" s="18">
        <v>0.25443465665365628</v>
      </c>
      <c r="AV12" s="18">
        <v>0.29686277162306962</v>
      </c>
      <c r="AW12" s="18">
        <v>0.22921168159138269</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G19"/>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9" t="s">
        <v>493</v>
      </c>
    </row>
    <row r="6" spans="2:7" ht="120" customHeight="1" x14ac:dyDescent="0.35">
      <c r="C6" s="20" t="s">
        <v>503</v>
      </c>
      <c r="D6" s="20" t="s">
        <v>504</v>
      </c>
      <c r="E6" s="20" t="s">
        <v>505</v>
      </c>
      <c r="F6" s="20" t="s">
        <v>506</v>
      </c>
      <c r="G6" s="20" t="s">
        <v>507</v>
      </c>
    </row>
    <row r="7" spans="2:7" x14ac:dyDescent="0.35">
      <c r="B7" s="21" t="s">
        <v>229</v>
      </c>
      <c r="C7" s="18">
        <v>0.1162765555033493</v>
      </c>
      <c r="D7" s="18">
        <v>0.1117603911429792</v>
      </c>
      <c r="E7" s="18">
        <v>0.10990476080912751</v>
      </c>
      <c r="F7" s="18">
        <v>0.1358859088071506</v>
      </c>
      <c r="G7" s="18">
        <v>0.187268261495002</v>
      </c>
    </row>
    <row r="8" spans="2:7" x14ac:dyDescent="0.35">
      <c r="B8" s="21" t="s">
        <v>149</v>
      </c>
      <c r="C8" s="18">
        <v>0.30521336872497129</v>
      </c>
      <c r="D8" s="18">
        <v>0.27374608322242699</v>
      </c>
      <c r="E8" s="18">
        <v>0.2852711776880596</v>
      </c>
      <c r="F8" s="18">
        <v>0.39077226114234359</v>
      </c>
      <c r="G8" s="18">
        <v>0.3901945876411011</v>
      </c>
    </row>
    <row r="9" spans="2:7" x14ac:dyDescent="0.35">
      <c r="B9" s="21" t="s">
        <v>230</v>
      </c>
      <c r="C9" s="18">
        <v>0.23666991416272029</v>
      </c>
      <c r="D9" s="18">
        <v>0.2968011702288994</v>
      </c>
      <c r="E9" s="18">
        <v>0.26608003196137048</v>
      </c>
      <c r="F9" s="18">
        <v>0.22786162893295339</v>
      </c>
      <c r="G9" s="18">
        <v>0.22655583065199131</v>
      </c>
    </row>
    <row r="10" spans="2:7" x14ac:dyDescent="0.35">
      <c r="B10" s="21" t="s">
        <v>151</v>
      </c>
      <c r="C10" s="18">
        <v>0.2133030968380307</v>
      </c>
      <c r="D10" s="18">
        <v>0.19867164369847809</v>
      </c>
      <c r="E10" s="18">
        <v>0.22747433260958319</v>
      </c>
      <c r="F10" s="18">
        <v>0.13211702726143101</v>
      </c>
      <c r="G10" s="18">
        <v>0.1242440243139773</v>
      </c>
    </row>
    <row r="11" spans="2:7" x14ac:dyDescent="0.35">
      <c r="B11" s="21" t="s">
        <v>231</v>
      </c>
      <c r="C11" s="18">
        <v>6.6896362558024627E-2</v>
      </c>
      <c r="D11" s="18">
        <v>6.4852878014058604E-2</v>
      </c>
      <c r="E11" s="18">
        <v>6.0116922341048283E-2</v>
      </c>
      <c r="F11" s="18">
        <v>7.8176935068122469E-2</v>
      </c>
      <c r="G11" s="18">
        <v>2.6032213878406971E-2</v>
      </c>
    </row>
    <row r="12" spans="2:7" x14ac:dyDescent="0.35">
      <c r="B12" s="21" t="s">
        <v>80</v>
      </c>
      <c r="C12" s="18">
        <v>6.1640702212903742E-2</v>
      </c>
      <c r="D12" s="18">
        <v>5.416783369315778E-2</v>
      </c>
      <c r="E12" s="18">
        <v>5.1152774590811072E-2</v>
      </c>
      <c r="F12" s="18">
        <v>3.5186238787998918E-2</v>
      </c>
      <c r="G12" s="18">
        <v>4.5705082019521358E-2</v>
      </c>
    </row>
    <row r="15" spans="2:7" x14ac:dyDescent="0.35">
      <c r="B15" t="s">
        <v>490</v>
      </c>
    </row>
    <row r="16" spans="2:7"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229</v>
      </c>
      <c r="C9" s="18">
        <v>0.1162765555033493</v>
      </c>
      <c r="D9" s="18">
        <v>6.4610837624333464E-2</v>
      </c>
      <c r="E9" s="18">
        <v>9.4222889583802066E-2</v>
      </c>
      <c r="F9" s="18">
        <v>0.12466873008502589</v>
      </c>
      <c r="G9" s="18">
        <v>0.10477037280799591</v>
      </c>
      <c r="H9" s="18">
        <v>0.14618450843776951</v>
      </c>
      <c r="I9" s="18">
        <v>0.13607796677722439</v>
      </c>
      <c r="K9" s="18">
        <v>0.13598998011822711</v>
      </c>
      <c r="L9" s="18">
        <v>9.8385220293754128E-2</v>
      </c>
      <c r="N9" s="18">
        <v>0.15263668879345629</v>
      </c>
      <c r="O9" s="18">
        <v>8.1142353537679415E-2</v>
      </c>
      <c r="P9" s="18">
        <v>0.1552865293885079</v>
      </c>
      <c r="Q9" s="18">
        <v>9.5279273069956996E-2</v>
      </c>
      <c r="R9" s="18">
        <v>0.10077778297814451</v>
      </c>
      <c r="S9" s="18">
        <v>0.18477648979796019</v>
      </c>
      <c r="T9" s="18">
        <v>0.1108490396420342</v>
      </c>
      <c r="V9" s="18">
        <v>0.15269489513044779</v>
      </c>
      <c r="W9" s="18">
        <v>0.1015980715264158</v>
      </c>
      <c r="X9" s="18">
        <v>0.10191479514607921</v>
      </c>
      <c r="Y9" s="18">
        <v>0.16103598876042829</v>
      </c>
      <c r="Z9" s="18">
        <v>0.1585863630187192</v>
      </c>
      <c r="AA9" s="18">
        <v>0.10936138749893889</v>
      </c>
      <c r="AB9" s="18">
        <v>7.6743152696916631E-2</v>
      </c>
      <c r="AC9" s="18">
        <v>7.9787679581114865E-2</v>
      </c>
      <c r="AD9" s="18">
        <v>0.15276376870422781</v>
      </c>
      <c r="AF9" s="18">
        <v>0.14910219312465209</v>
      </c>
      <c r="AG9" s="18">
        <v>9.6254138046000678E-2</v>
      </c>
      <c r="AH9" s="18">
        <v>9.6156457097756484E-2</v>
      </c>
      <c r="AI9" s="18">
        <v>0.1298305990566791</v>
      </c>
      <c r="AJ9" s="18">
        <v>0.16722011963917341</v>
      </c>
      <c r="AK9" s="18">
        <v>0.12365437199141679</v>
      </c>
      <c r="AL9" s="18">
        <v>9.4516865312355841E-2</v>
      </c>
      <c r="AM9" s="18">
        <v>8.97895488989435E-2</v>
      </c>
      <c r="AO9" s="18">
        <v>0.13711997851721991</v>
      </c>
      <c r="AP9" s="18">
        <v>0.1007995293790689</v>
      </c>
      <c r="AQ9" s="18">
        <v>0.1048956357583288</v>
      </c>
      <c r="AR9" s="18">
        <v>7.4171275317947372E-2</v>
      </c>
      <c r="AS9" s="18">
        <v>0.1759842876348732</v>
      </c>
      <c r="AT9" s="18">
        <v>0.16222477648879341</v>
      </c>
      <c r="AU9" s="18">
        <v>5.1992859167880719E-2</v>
      </c>
      <c r="AV9" s="18">
        <v>4.7591934886990893E-2</v>
      </c>
      <c r="AW9" s="18">
        <v>0.15119035373158851</v>
      </c>
    </row>
    <row r="10" spans="2:51" ht="19" customHeight="1" x14ac:dyDescent="0.35">
      <c r="B10" s="21" t="s">
        <v>149</v>
      </c>
      <c r="C10" s="18">
        <v>0.30521336872497129</v>
      </c>
      <c r="D10" s="18">
        <v>0.2490017398295713</v>
      </c>
      <c r="E10" s="18">
        <v>0.30916612352963968</v>
      </c>
      <c r="F10" s="18">
        <v>0.29453698298124731</v>
      </c>
      <c r="G10" s="18">
        <v>0.28017835738100427</v>
      </c>
      <c r="H10" s="18">
        <v>0.3233440192677155</v>
      </c>
      <c r="I10" s="18">
        <v>0.33885290244844612</v>
      </c>
      <c r="K10" s="18">
        <v>0.28437837401703842</v>
      </c>
      <c r="L10" s="18">
        <v>0.32475975726574979</v>
      </c>
      <c r="N10" s="18">
        <v>0.32483433518266952</v>
      </c>
      <c r="O10" s="18">
        <v>0.26579103173250551</v>
      </c>
      <c r="P10" s="18">
        <v>0.30436136337351771</v>
      </c>
      <c r="Q10" s="18">
        <v>0.30890586907928241</v>
      </c>
      <c r="R10" s="18">
        <v>0.31372593794094711</v>
      </c>
      <c r="S10" s="18">
        <v>0.34041110316439921</v>
      </c>
      <c r="T10" s="18">
        <v>0.34231327855121019</v>
      </c>
      <c r="V10" s="18">
        <v>0.33647168166400171</v>
      </c>
      <c r="W10" s="18">
        <v>0.32172261432083549</v>
      </c>
      <c r="X10" s="18">
        <v>0.28282592819107588</v>
      </c>
      <c r="Y10" s="18">
        <v>0.30369254878914792</v>
      </c>
      <c r="Z10" s="18">
        <v>0.43494479706988309</v>
      </c>
      <c r="AA10" s="18">
        <v>0.26000319223769919</v>
      </c>
      <c r="AB10" s="18">
        <v>0.25342924841269021</v>
      </c>
      <c r="AC10" s="18">
        <v>0.14572595152134121</v>
      </c>
      <c r="AD10" s="18">
        <v>0.33883497019415421</v>
      </c>
      <c r="AF10" s="18">
        <v>0.33541913144641411</v>
      </c>
      <c r="AG10" s="18">
        <v>0.31016055000164028</v>
      </c>
      <c r="AH10" s="18">
        <v>0.2780448209721823</v>
      </c>
      <c r="AI10" s="18">
        <v>0.27995469969355569</v>
      </c>
      <c r="AJ10" s="18">
        <v>0.37707761337947188</v>
      </c>
      <c r="AK10" s="18">
        <v>0.19454832615013029</v>
      </c>
      <c r="AL10" s="18">
        <v>0.16386174174445409</v>
      </c>
      <c r="AM10" s="18">
        <v>0.26551135634697243</v>
      </c>
      <c r="AO10" s="18">
        <v>0.32540480986026132</v>
      </c>
      <c r="AP10" s="18">
        <v>0.29358773011966971</v>
      </c>
      <c r="AQ10" s="18">
        <v>0.27970764379665303</v>
      </c>
      <c r="AR10" s="18">
        <v>0.24107720133723909</v>
      </c>
      <c r="AS10" s="18">
        <v>0.36180709305654479</v>
      </c>
      <c r="AT10" s="18">
        <v>0.22873144073670429</v>
      </c>
      <c r="AU10" s="18">
        <v>0.27702053716894431</v>
      </c>
      <c r="AV10" s="18">
        <v>0.25511094752204599</v>
      </c>
      <c r="AW10" s="18">
        <v>0.37300125262847511</v>
      </c>
    </row>
    <row r="11" spans="2:51" ht="32.15" customHeight="1" x14ac:dyDescent="0.35">
      <c r="B11" s="21" t="s">
        <v>230</v>
      </c>
      <c r="C11" s="18">
        <v>0.23666991416272029</v>
      </c>
      <c r="D11" s="18">
        <v>0.28495438790329658</v>
      </c>
      <c r="E11" s="18">
        <v>0.2267895022848738</v>
      </c>
      <c r="F11" s="18">
        <v>0.2006010653591368</v>
      </c>
      <c r="G11" s="18">
        <v>0.27824462041439618</v>
      </c>
      <c r="H11" s="18">
        <v>0.20584485272821629</v>
      </c>
      <c r="I11" s="18">
        <v>0.24196635497696631</v>
      </c>
      <c r="K11" s="18">
        <v>0.25173060826357402</v>
      </c>
      <c r="L11" s="18">
        <v>0.2230440786392992</v>
      </c>
      <c r="N11" s="18">
        <v>0.2293531067833024</v>
      </c>
      <c r="O11" s="18">
        <v>0.28031958262027951</v>
      </c>
      <c r="P11" s="18">
        <v>0.23150376138317719</v>
      </c>
      <c r="Q11" s="18">
        <v>0.21799083647405809</v>
      </c>
      <c r="R11" s="18">
        <v>0.22626032306935581</v>
      </c>
      <c r="S11" s="18">
        <v>0.18284842480796101</v>
      </c>
      <c r="T11" s="18">
        <v>0.2164779582859577</v>
      </c>
      <c r="V11" s="18">
        <v>0.2449995505469347</v>
      </c>
      <c r="W11" s="18">
        <v>0.22603307735016659</v>
      </c>
      <c r="X11" s="18">
        <v>0.1452407757748399</v>
      </c>
      <c r="Y11" s="18">
        <v>0.12524453833378829</v>
      </c>
      <c r="Z11" s="18">
        <v>0.32590416662939331</v>
      </c>
      <c r="AA11" s="18">
        <v>0.15587694845280359</v>
      </c>
      <c r="AB11" s="18">
        <v>0.26904746751044861</v>
      </c>
      <c r="AC11" s="18">
        <v>0.33072077334510369</v>
      </c>
      <c r="AD11" s="18">
        <v>0.2334768171146884</v>
      </c>
      <c r="AF11" s="18">
        <v>0.240639596252577</v>
      </c>
      <c r="AG11" s="18">
        <v>0.23352364778320051</v>
      </c>
      <c r="AH11" s="18">
        <v>0.1808325651295197</v>
      </c>
      <c r="AI11" s="18">
        <v>0.18740854815910871</v>
      </c>
      <c r="AJ11" s="18">
        <v>0.25302595689793439</v>
      </c>
      <c r="AK11" s="18">
        <v>0.29812887971744451</v>
      </c>
      <c r="AL11" s="18">
        <v>0.29359247534482352</v>
      </c>
      <c r="AM11" s="18">
        <v>0.24591794447830989</v>
      </c>
      <c r="AO11" s="18">
        <v>0.2448402798680942</v>
      </c>
      <c r="AP11" s="18">
        <v>0.24249255715229531</v>
      </c>
      <c r="AQ11" s="18">
        <v>0.19382891078012129</v>
      </c>
      <c r="AR11" s="18">
        <v>0.19393539177130409</v>
      </c>
      <c r="AS11" s="18">
        <v>0.2258149307651533</v>
      </c>
      <c r="AT11" s="18">
        <v>0.24759612332524661</v>
      </c>
      <c r="AU11" s="18">
        <v>0.27172371199805778</v>
      </c>
      <c r="AV11" s="18">
        <v>0.3017572160852402</v>
      </c>
      <c r="AW11" s="18">
        <v>0.21467231119502411</v>
      </c>
    </row>
    <row r="12" spans="2:51" ht="19" customHeight="1" x14ac:dyDescent="0.35">
      <c r="B12" s="21" t="s">
        <v>151</v>
      </c>
      <c r="C12" s="18">
        <v>0.2133030968380307</v>
      </c>
      <c r="D12" s="18">
        <v>0.26942647200884379</v>
      </c>
      <c r="E12" s="18">
        <v>0.22940975788767029</v>
      </c>
      <c r="F12" s="18">
        <v>0.22543028877080809</v>
      </c>
      <c r="G12" s="18">
        <v>0.18790570569219461</v>
      </c>
      <c r="H12" s="18">
        <v>0.21064566429750139</v>
      </c>
      <c r="I12" s="18">
        <v>0.18655672743229351</v>
      </c>
      <c r="K12" s="18">
        <v>0.2035479928639034</v>
      </c>
      <c r="L12" s="18">
        <v>0.22174511423653159</v>
      </c>
      <c r="N12" s="18">
        <v>0.15689440784788031</v>
      </c>
      <c r="O12" s="18">
        <v>0.24858506531576069</v>
      </c>
      <c r="P12" s="18">
        <v>0.19290712354058889</v>
      </c>
      <c r="Q12" s="18">
        <v>0.25891723638953629</v>
      </c>
      <c r="R12" s="18">
        <v>0.24710542829275159</v>
      </c>
      <c r="S12" s="18">
        <v>9.5821407466280581E-2</v>
      </c>
      <c r="T12" s="18">
        <v>0.1121836446934113</v>
      </c>
      <c r="V12" s="18">
        <v>0.16167881942291421</v>
      </c>
      <c r="W12" s="18">
        <v>0.2434347201642611</v>
      </c>
      <c r="X12" s="18">
        <v>0.29678798338146051</v>
      </c>
      <c r="Y12" s="18">
        <v>0.24282826454517251</v>
      </c>
      <c r="Z12" s="18">
        <v>5.4458266265235353E-2</v>
      </c>
      <c r="AA12" s="18">
        <v>0.29016850037370778</v>
      </c>
      <c r="AB12" s="18">
        <v>0.24561652995475841</v>
      </c>
      <c r="AC12" s="18">
        <v>0.1137843964691858</v>
      </c>
      <c r="AD12" s="18">
        <v>0.17656608877720051</v>
      </c>
      <c r="AF12" s="18">
        <v>0.15969481238691791</v>
      </c>
      <c r="AG12" s="18">
        <v>0.25974821503785528</v>
      </c>
      <c r="AH12" s="18">
        <v>0.30627510890752241</v>
      </c>
      <c r="AI12" s="18">
        <v>0.26497296787967678</v>
      </c>
      <c r="AJ12" s="18">
        <v>0.1078780874273074</v>
      </c>
      <c r="AK12" s="18">
        <v>0.18256134098300009</v>
      </c>
      <c r="AL12" s="18">
        <v>7.1893496711264035E-2</v>
      </c>
      <c r="AM12" s="18">
        <v>0.23039384172878291</v>
      </c>
      <c r="AO12" s="18">
        <v>0.19552539942470351</v>
      </c>
      <c r="AP12" s="18">
        <v>0.25734839015988359</v>
      </c>
      <c r="AQ12" s="18">
        <v>0.2902535700515666</v>
      </c>
      <c r="AR12" s="18">
        <v>0.36330962114650001</v>
      </c>
      <c r="AS12" s="18">
        <v>0.12871708850370059</v>
      </c>
      <c r="AT12" s="18">
        <v>0.1953465130335115</v>
      </c>
      <c r="AU12" s="18">
        <v>0.14151161009363281</v>
      </c>
      <c r="AV12" s="18">
        <v>0.17407994379103309</v>
      </c>
      <c r="AW12" s="18">
        <v>0.15246356757543891</v>
      </c>
    </row>
    <row r="13" spans="2:51" ht="19" customHeight="1" x14ac:dyDescent="0.35">
      <c r="B13" s="21" t="s">
        <v>231</v>
      </c>
      <c r="C13" s="18">
        <v>6.6896362558024627E-2</v>
      </c>
      <c r="D13" s="18">
        <v>6.9017631734413665E-2</v>
      </c>
      <c r="E13" s="18">
        <v>8.9034594165376096E-2</v>
      </c>
      <c r="F13" s="18">
        <v>8.2949578852983541E-2</v>
      </c>
      <c r="G13" s="18">
        <v>7.2250217497274255E-2</v>
      </c>
      <c r="H13" s="18">
        <v>4.8444226006325072E-2</v>
      </c>
      <c r="I13" s="18">
        <v>4.7806353486896207E-2</v>
      </c>
      <c r="K13" s="18">
        <v>7.5519621096218265E-2</v>
      </c>
      <c r="L13" s="18">
        <v>5.915506695824857E-2</v>
      </c>
      <c r="N13" s="18">
        <v>6.5992537268969378E-2</v>
      </c>
      <c r="O13" s="18">
        <v>6.3405592134435626E-2</v>
      </c>
      <c r="P13" s="18">
        <v>7.2021302140022683E-2</v>
      </c>
      <c r="Q13" s="18">
        <v>7.0481741675604101E-2</v>
      </c>
      <c r="R13" s="18">
        <v>6.8068723715116672E-2</v>
      </c>
      <c r="S13" s="18">
        <v>0.1145136775620967</v>
      </c>
      <c r="T13" s="18">
        <v>2.759244401338614E-2</v>
      </c>
      <c r="V13" s="18">
        <v>5.9525439478899822E-2</v>
      </c>
      <c r="W13" s="18">
        <v>6.3868182513214161E-2</v>
      </c>
      <c r="X13" s="18">
        <v>8.060601481329574E-2</v>
      </c>
      <c r="Y13" s="18">
        <v>0.13554501084588871</v>
      </c>
      <c r="Z13" s="18">
        <v>0</v>
      </c>
      <c r="AA13" s="18">
        <v>0.16168143172235469</v>
      </c>
      <c r="AB13" s="18">
        <v>6.669371842181171E-2</v>
      </c>
      <c r="AC13" s="18">
        <v>4.8303440931765272E-2</v>
      </c>
      <c r="AD13" s="18">
        <v>6.3335324084558595E-2</v>
      </c>
      <c r="AF13" s="18">
        <v>6.4233278661918206E-2</v>
      </c>
      <c r="AG13" s="18">
        <v>6.9295339396218139E-2</v>
      </c>
      <c r="AH13" s="18">
        <v>7.8465477128464106E-2</v>
      </c>
      <c r="AI13" s="18">
        <v>6.2913926205423118E-2</v>
      </c>
      <c r="AJ13" s="18">
        <v>5.8600897330266043E-2</v>
      </c>
      <c r="AK13" s="18">
        <v>0.13175685240875931</v>
      </c>
      <c r="AL13" s="18">
        <v>4.6479322894957618E-2</v>
      </c>
      <c r="AM13" s="18">
        <v>6.3779059834508225E-2</v>
      </c>
      <c r="AO13" s="18">
        <v>4.6739153172809973E-2</v>
      </c>
      <c r="AP13" s="18">
        <v>7.4257397343178627E-2</v>
      </c>
      <c r="AQ13" s="18">
        <v>7.2058002143903205E-2</v>
      </c>
      <c r="AR13" s="18">
        <v>7.9504400214325532E-2</v>
      </c>
      <c r="AS13" s="18">
        <v>5.8286921370331993E-2</v>
      </c>
      <c r="AT13" s="18">
        <v>0.112675848682153</v>
      </c>
      <c r="AU13" s="18">
        <v>6.9380335103170265E-2</v>
      </c>
      <c r="AV13" s="18">
        <v>6.7848388861490014E-2</v>
      </c>
      <c r="AW13" s="18">
        <v>8.0140824114663778E-2</v>
      </c>
    </row>
    <row r="14" spans="2:51" ht="19" customHeight="1" x14ac:dyDescent="0.35">
      <c r="B14" s="21" t="s">
        <v>80</v>
      </c>
      <c r="C14" s="18">
        <v>6.1640702212903742E-2</v>
      </c>
      <c r="D14" s="18">
        <v>6.2988930899540954E-2</v>
      </c>
      <c r="E14" s="18">
        <v>5.1377132548637919E-2</v>
      </c>
      <c r="F14" s="18">
        <v>7.1813353950798339E-2</v>
      </c>
      <c r="G14" s="18">
        <v>7.6650726207134812E-2</v>
      </c>
      <c r="H14" s="18">
        <v>6.5536729262472004E-2</v>
      </c>
      <c r="I14" s="18">
        <v>4.873969487817343E-2</v>
      </c>
      <c r="K14" s="18">
        <v>4.8833423641038792E-2</v>
      </c>
      <c r="L14" s="18">
        <v>7.2910762606416671E-2</v>
      </c>
      <c r="N14" s="18">
        <v>7.0288924123721952E-2</v>
      </c>
      <c r="O14" s="18">
        <v>6.0756374659339182E-2</v>
      </c>
      <c r="P14" s="18">
        <v>4.3919920174185362E-2</v>
      </c>
      <c r="Q14" s="18">
        <v>4.8425043311561992E-2</v>
      </c>
      <c r="R14" s="18">
        <v>4.4061804003684382E-2</v>
      </c>
      <c r="S14" s="18">
        <v>8.1628897201302245E-2</v>
      </c>
      <c r="T14" s="18">
        <v>0.1905836348140004</v>
      </c>
      <c r="V14" s="18">
        <v>4.4629613756801662E-2</v>
      </c>
      <c r="W14" s="18">
        <v>4.334333412510686E-2</v>
      </c>
      <c r="X14" s="18">
        <v>9.2624502693248706E-2</v>
      </c>
      <c r="Y14" s="18">
        <v>3.1653648725574378E-2</v>
      </c>
      <c r="Z14" s="18">
        <v>2.6106407016769129E-2</v>
      </c>
      <c r="AA14" s="18">
        <v>2.2908539714495881E-2</v>
      </c>
      <c r="AB14" s="18">
        <v>8.8469883003374702E-2</v>
      </c>
      <c r="AC14" s="18">
        <v>0.28167775815148882</v>
      </c>
      <c r="AD14" s="18">
        <v>3.502303112517053E-2</v>
      </c>
      <c r="AF14" s="18">
        <v>5.091098812752072E-2</v>
      </c>
      <c r="AG14" s="18">
        <v>3.1018109735085231E-2</v>
      </c>
      <c r="AH14" s="18">
        <v>6.0225570764554807E-2</v>
      </c>
      <c r="AI14" s="18">
        <v>7.4919259005556418E-2</v>
      </c>
      <c r="AJ14" s="18">
        <v>3.6197325325846831E-2</v>
      </c>
      <c r="AK14" s="18">
        <v>6.9350228749248982E-2</v>
      </c>
      <c r="AL14" s="18">
        <v>0.32965609799214479</v>
      </c>
      <c r="AM14" s="18">
        <v>0.1046082487124831</v>
      </c>
      <c r="AO14" s="18">
        <v>5.0370379156911171E-2</v>
      </c>
      <c r="AP14" s="18">
        <v>3.151439584590409E-2</v>
      </c>
      <c r="AQ14" s="18">
        <v>5.9256237469427042E-2</v>
      </c>
      <c r="AR14" s="18">
        <v>4.8002110212683892E-2</v>
      </c>
      <c r="AS14" s="18">
        <v>4.9389678669396073E-2</v>
      </c>
      <c r="AT14" s="18">
        <v>5.3425297733591157E-2</v>
      </c>
      <c r="AU14" s="18">
        <v>0.1883709464683142</v>
      </c>
      <c r="AV14" s="18">
        <v>0.15361156885319971</v>
      </c>
      <c r="AW14" s="18">
        <v>2.8531690754809481E-2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232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229</v>
      </c>
      <c r="C9" s="18">
        <v>0.1117603911429792</v>
      </c>
      <c r="D9" s="18">
        <v>7.7776345906472713E-2</v>
      </c>
      <c r="E9" s="18">
        <v>0.10207812232093059</v>
      </c>
      <c r="F9" s="18">
        <v>9.2526553423177185E-2</v>
      </c>
      <c r="G9" s="18">
        <v>6.9668311671269426E-2</v>
      </c>
      <c r="H9" s="18">
        <v>0.1495694761492817</v>
      </c>
      <c r="I9" s="18">
        <v>0.14904622006765139</v>
      </c>
      <c r="K9" s="18">
        <v>0.14827826654676901</v>
      </c>
      <c r="L9" s="18">
        <v>7.8068895199068566E-2</v>
      </c>
      <c r="N9" s="18">
        <v>0.1162375531666754</v>
      </c>
      <c r="O9" s="18">
        <v>9.0247817635856681E-2</v>
      </c>
      <c r="P9" s="18">
        <v>0.17636957974806949</v>
      </c>
      <c r="Q9" s="18">
        <v>8.477366053233229E-2</v>
      </c>
      <c r="R9" s="18">
        <v>0.1096028940329737</v>
      </c>
      <c r="S9" s="18">
        <v>0.30717815336815912</v>
      </c>
      <c r="T9" s="18">
        <v>0.1196815763488038</v>
      </c>
      <c r="V9" s="18">
        <v>0.19848172374305409</v>
      </c>
      <c r="W9" s="18">
        <v>8.3722834811096061E-2</v>
      </c>
      <c r="X9" s="18">
        <v>6.5745058000613019E-2</v>
      </c>
      <c r="Y9" s="18">
        <v>5.0134171113686912E-2</v>
      </c>
      <c r="Z9" s="18">
        <v>0.17715243531128791</v>
      </c>
      <c r="AA9" s="18">
        <v>4.3576946023782877E-2</v>
      </c>
      <c r="AB9" s="18">
        <v>6.4350262211293516E-2</v>
      </c>
      <c r="AC9" s="18">
        <v>1.544580810501424E-2</v>
      </c>
      <c r="AD9" s="18">
        <v>0.1188470000661367</v>
      </c>
      <c r="AF9" s="18">
        <v>0.1700971112829131</v>
      </c>
      <c r="AG9" s="18">
        <v>8.4178799962387682E-2</v>
      </c>
      <c r="AH9" s="18">
        <v>6.5069294752480439E-2</v>
      </c>
      <c r="AI9" s="18">
        <v>6.8204297184592338E-2</v>
      </c>
      <c r="AJ9" s="18">
        <v>0.2388960746062975</v>
      </c>
      <c r="AK9" s="18">
        <v>0.15220571765838159</v>
      </c>
      <c r="AL9" s="18">
        <v>2.2031561085430869E-2</v>
      </c>
      <c r="AM9" s="18">
        <v>5.2859463978789177E-2</v>
      </c>
      <c r="AO9" s="18">
        <v>0.17535044527598881</v>
      </c>
      <c r="AP9" s="18">
        <v>7.771525125244394E-2</v>
      </c>
      <c r="AQ9" s="18">
        <v>4.6654493894000768E-2</v>
      </c>
      <c r="AR9" s="18">
        <v>4.1429086104100177E-2</v>
      </c>
      <c r="AS9" s="18">
        <v>0.1901885530496171</v>
      </c>
      <c r="AT9" s="18">
        <v>0.15196360147357829</v>
      </c>
      <c r="AU9" s="18">
        <v>4.6949443827646611E-2</v>
      </c>
      <c r="AV9" s="18">
        <v>2.8475616677929961E-2</v>
      </c>
      <c r="AW9" s="18">
        <v>0.19060932152246701</v>
      </c>
    </row>
    <row r="10" spans="2:51" ht="19" customHeight="1" x14ac:dyDescent="0.35">
      <c r="B10" s="21" t="s">
        <v>149</v>
      </c>
      <c r="C10" s="18">
        <v>0.27374608322242699</v>
      </c>
      <c r="D10" s="18">
        <v>0.19993192893137099</v>
      </c>
      <c r="E10" s="18">
        <v>0.29545005106535921</v>
      </c>
      <c r="F10" s="18">
        <v>0.27860474518642597</v>
      </c>
      <c r="G10" s="18">
        <v>0.28259317178463228</v>
      </c>
      <c r="H10" s="18">
        <v>0.24790151031656249</v>
      </c>
      <c r="I10" s="18">
        <v>0.29936512687646061</v>
      </c>
      <c r="K10" s="18">
        <v>0.30093864281639471</v>
      </c>
      <c r="L10" s="18">
        <v>0.24897159290816831</v>
      </c>
      <c r="N10" s="18">
        <v>0.27368279371675552</v>
      </c>
      <c r="O10" s="18">
        <v>0.2691250853895864</v>
      </c>
      <c r="P10" s="18">
        <v>0.24954335153247659</v>
      </c>
      <c r="Q10" s="18">
        <v>0.29123326348485012</v>
      </c>
      <c r="R10" s="18">
        <v>0.2980862316272278</v>
      </c>
      <c r="S10" s="18">
        <v>0.26541400378105012</v>
      </c>
      <c r="T10" s="18">
        <v>0.18120062010076379</v>
      </c>
      <c r="V10" s="18">
        <v>0.3397014017781827</v>
      </c>
      <c r="W10" s="18">
        <v>0.27144970107020561</v>
      </c>
      <c r="X10" s="18">
        <v>0.22522594116584921</v>
      </c>
      <c r="Y10" s="18">
        <v>0.1966142513260834</v>
      </c>
      <c r="Z10" s="18">
        <v>0.37222888942032839</v>
      </c>
      <c r="AA10" s="18">
        <v>0.34981809015080129</v>
      </c>
      <c r="AB10" s="18">
        <v>0.19138838441901829</v>
      </c>
      <c r="AC10" s="18">
        <v>0.26859992439219149</v>
      </c>
      <c r="AD10" s="18">
        <v>0.28299101418742439</v>
      </c>
      <c r="AF10" s="18">
        <v>0.38122853254024219</v>
      </c>
      <c r="AG10" s="18">
        <v>0.289674506156614</v>
      </c>
      <c r="AH10" s="18">
        <v>0.27446474982294922</v>
      </c>
      <c r="AI10" s="18">
        <v>0.22081305307307111</v>
      </c>
      <c r="AJ10" s="18">
        <v>0.31187477328822499</v>
      </c>
      <c r="AK10" s="18">
        <v>0.26877346703899713</v>
      </c>
      <c r="AL10" s="18">
        <v>0.16946822576170109</v>
      </c>
      <c r="AM10" s="18">
        <v>0.15693099216537021</v>
      </c>
      <c r="AO10" s="18">
        <v>0.35190671415079111</v>
      </c>
      <c r="AP10" s="18">
        <v>0.29888929670761383</v>
      </c>
      <c r="AQ10" s="18">
        <v>0.2449896263776381</v>
      </c>
      <c r="AR10" s="18">
        <v>0.16586988822414089</v>
      </c>
      <c r="AS10" s="18">
        <v>0.32044959893042751</v>
      </c>
      <c r="AT10" s="18">
        <v>0.2780455319426271</v>
      </c>
      <c r="AU10" s="18">
        <v>0.13167218144491091</v>
      </c>
      <c r="AV10" s="18">
        <v>0.1847445183356699</v>
      </c>
      <c r="AW10" s="18">
        <v>0.25617780423063702</v>
      </c>
    </row>
    <row r="11" spans="2:51" ht="32.15" customHeight="1" x14ac:dyDescent="0.35">
      <c r="B11" s="21" t="s">
        <v>230</v>
      </c>
      <c r="C11" s="18">
        <v>0.2968011702288994</v>
      </c>
      <c r="D11" s="18">
        <v>0.28505031078950532</v>
      </c>
      <c r="E11" s="18">
        <v>0.28792474440202642</v>
      </c>
      <c r="F11" s="18">
        <v>0.26750824927200378</v>
      </c>
      <c r="G11" s="18">
        <v>0.3258353615867865</v>
      </c>
      <c r="H11" s="18">
        <v>0.29821115710020429</v>
      </c>
      <c r="I11" s="18">
        <v>0.30944631839790349</v>
      </c>
      <c r="K11" s="18">
        <v>0.29132692724011788</v>
      </c>
      <c r="L11" s="18">
        <v>0.30351254234850328</v>
      </c>
      <c r="N11" s="18">
        <v>0.31731464829556488</v>
      </c>
      <c r="O11" s="18">
        <v>0.30527296628703549</v>
      </c>
      <c r="P11" s="18">
        <v>0.27665659944397852</v>
      </c>
      <c r="Q11" s="18">
        <v>0.27894882295061291</v>
      </c>
      <c r="R11" s="18">
        <v>0.27274280383540522</v>
      </c>
      <c r="S11" s="18">
        <v>0.20573459577730541</v>
      </c>
      <c r="T11" s="18">
        <v>0.3926372917519616</v>
      </c>
      <c r="V11" s="18">
        <v>0.27275457142640752</v>
      </c>
      <c r="W11" s="18">
        <v>0.29635243272456141</v>
      </c>
      <c r="X11" s="18">
        <v>0.30300506307343411</v>
      </c>
      <c r="Y11" s="18">
        <v>0.33902505441916619</v>
      </c>
      <c r="Z11" s="18">
        <v>0.35735522141693188</v>
      </c>
      <c r="AA11" s="18">
        <v>0.26281037499160492</v>
      </c>
      <c r="AB11" s="18">
        <v>0.30850672489314451</v>
      </c>
      <c r="AC11" s="18">
        <v>0.30069731381816772</v>
      </c>
      <c r="AD11" s="18">
        <v>0.35253671607680492</v>
      </c>
      <c r="AF11" s="18">
        <v>0.28558908755455981</v>
      </c>
      <c r="AG11" s="18">
        <v>0.29180924171098088</v>
      </c>
      <c r="AH11" s="18">
        <v>0.28338422061364382</v>
      </c>
      <c r="AI11" s="18">
        <v>0.25675824437990757</v>
      </c>
      <c r="AJ11" s="18">
        <v>0.30695523843430078</v>
      </c>
      <c r="AK11" s="18">
        <v>0.26409200269459088</v>
      </c>
      <c r="AL11" s="18">
        <v>0.242044732383419</v>
      </c>
      <c r="AM11" s="18">
        <v>0.33247437416350101</v>
      </c>
      <c r="AO11" s="18">
        <v>0.28831845671364248</v>
      </c>
      <c r="AP11" s="18">
        <v>0.28971596439916791</v>
      </c>
      <c r="AQ11" s="18">
        <v>0.32126480764645088</v>
      </c>
      <c r="AR11" s="18">
        <v>0.26255400755435337</v>
      </c>
      <c r="AS11" s="18">
        <v>0.30185567056603863</v>
      </c>
      <c r="AT11" s="18">
        <v>0.26895638755816942</v>
      </c>
      <c r="AU11" s="18">
        <v>0.29680909528018962</v>
      </c>
      <c r="AV11" s="18">
        <v>0.35729024179303032</v>
      </c>
      <c r="AW11" s="18">
        <v>0.29358258167796059</v>
      </c>
    </row>
    <row r="12" spans="2:51" ht="19" customHeight="1" x14ac:dyDescent="0.35">
      <c r="B12" s="21" t="s">
        <v>151</v>
      </c>
      <c r="C12" s="18">
        <v>0.19867164369847809</v>
      </c>
      <c r="D12" s="18">
        <v>0.29319087718195008</v>
      </c>
      <c r="E12" s="18">
        <v>0.18383912300825411</v>
      </c>
      <c r="F12" s="18">
        <v>0.20450463668371799</v>
      </c>
      <c r="G12" s="18">
        <v>0.20684090764927041</v>
      </c>
      <c r="H12" s="18">
        <v>0.18242197482221931</v>
      </c>
      <c r="I12" s="18">
        <v>0.16888133324170099</v>
      </c>
      <c r="K12" s="18">
        <v>0.1613356490889975</v>
      </c>
      <c r="L12" s="18">
        <v>0.23280840483228671</v>
      </c>
      <c r="N12" s="18">
        <v>0.17676660336635411</v>
      </c>
      <c r="O12" s="18">
        <v>0.21848134784877021</v>
      </c>
      <c r="P12" s="18">
        <v>0.20649617334199261</v>
      </c>
      <c r="Q12" s="18">
        <v>0.2079379027057468</v>
      </c>
      <c r="R12" s="18">
        <v>0.22386305349771279</v>
      </c>
      <c r="S12" s="18">
        <v>5.0633232197628032E-2</v>
      </c>
      <c r="T12" s="18">
        <v>0.14842502665202881</v>
      </c>
      <c r="V12" s="18">
        <v>0.13652910428415799</v>
      </c>
      <c r="W12" s="18">
        <v>0.22787537260067661</v>
      </c>
      <c r="X12" s="18">
        <v>0.24985423455324171</v>
      </c>
      <c r="Y12" s="18">
        <v>0.2749017139503192</v>
      </c>
      <c r="Z12" s="18">
        <v>3.2811932899582293E-2</v>
      </c>
      <c r="AA12" s="18">
        <v>0.21098893731297089</v>
      </c>
      <c r="AB12" s="18">
        <v>0.25966940726495008</v>
      </c>
      <c r="AC12" s="18">
        <v>7.87221314524717E-2</v>
      </c>
      <c r="AD12" s="18">
        <v>0.15727091813406771</v>
      </c>
      <c r="AF12" s="18">
        <v>0.1087394650087323</v>
      </c>
      <c r="AG12" s="18">
        <v>0.2199448803776107</v>
      </c>
      <c r="AH12" s="18">
        <v>0.27911332628030072</v>
      </c>
      <c r="AI12" s="18">
        <v>0.31877810652252331</v>
      </c>
      <c r="AJ12" s="18">
        <v>9.4738017230759183E-2</v>
      </c>
      <c r="AK12" s="18">
        <v>0.15710562647743179</v>
      </c>
      <c r="AL12" s="18">
        <v>0.1417259708353843</v>
      </c>
      <c r="AM12" s="18">
        <v>0.26258650600393058</v>
      </c>
      <c r="AO12" s="18">
        <v>0.12644030389411681</v>
      </c>
      <c r="AP12" s="18">
        <v>0.22481460131296349</v>
      </c>
      <c r="AQ12" s="18">
        <v>0.2808016350230273</v>
      </c>
      <c r="AR12" s="18">
        <v>0.34796913528211182</v>
      </c>
      <c r="AS12" s="18">
        <v>0.12769067076177271</v>
      </c>
      <c r="AT12" s="18">
        <v>0.1928555094855729</v>
      </c>
      <c r="AU12" s="18">
        <v>0.1982814535319137</v>
      </c>
      <c r="AV12" s="18">
        <v>0.21635979357490659</v>
      </c>
      <c r="AW12" s="18">
        <v>0.16240686425491979</v>
      </c>
    </row>
    <row r="13" spans="2:51" ht="19" customHeight="1" x14ac:dyDescent="0.35">
      <c r="B13" s="21" t="s">
        <v>231</v>
      </c>
      <c r="C13" s="18">
        <v>6.4852878014058604E-2</v>
      </c>
      <c r="D13" s="18">
        <v>9.8229240212267269E-2</v>
      </c>
      <c r="E13" s="18">
        <v>6.9898861251972519E-2</v>
      </c>
      <c r="F13" s="18">
        <v>6.6121856893999797E-2</v>
      </c>
      <c r="G13" s="18">
        <v>6.4209783861756839E-2</v>
      </c>
      <c r="H13" s="18">
        <v>7.6548080970801596E-2</v>
      </c>
      <c r="I13" s="18">
        <v>3.804523414978167E-2</v>
      </c>
      <c r="K13" s="18">
        <v>5.8187264750476107E-2</v>
      </c>
      <c r="L13" s="18">
        <v>7.0713914668428079E-2</v>
      </c>
      <c r="N13" s="18">
        <v>4.692245130971244E-2</v>
      </c>
      <c r="O13" s="18">
        <v>6.6435655375588321E-2</v>
      </c>
      <c r="P13" s="18">
        <v>5.2599164482992823E-2</v>
      </c>
      <c r="Q13" s="18">
        <v>9.2406308314492411E-2</v>
      </c>
      <c r="R13" s="18">
        <v>5.6684821345907493E-2</v>
      </c>
      <c r="S13" s="18">
        <v>8.9411117674555091E-2</v>
      </c>
      <c r="T13" s="18">
        <v>4.762990773080767E-2</v>
      </c>
      <c r="V13" s="18">
        <v>3.1765229734148352E-2</v>
      </c>
      <c r="W13" s="18">
        <v>8.2021057899078875E-2</v>
      </c>
      <c r="X13" s="18">
        <v>9.9557954907686708E-2</v>
      </c>
      <c r="Y13" s="18">
        <v>0.12921548925796139</v>
      </c>
      <c r="Z13" s="18">
        <v>0</v>
      </c>
      <c r="AA13" s="18">
        <v>0.13280565152084031</v>
      </c>
      <c r="AB13" s="18">
        <v>6.2769548443896928E-2</v>
      </c>
      <c r="AC13" s="18">
        <v>0.1068441843556715</v>
      </c>
      <c r="AD13" s="18">
        <v>5.6455218235091947E-2</v>
      </c>
      <c r="AF13" s="18">
        <v>3.4526545482835611E-2</v>
      </c>
      <c r="AG13" s="18">
        <v>8.3298162830670291E-2</v>
      </c>
      <c r="AH13" s="18">
        <v>7.7896305945298186E-2</v>
      </c>
      <c r="AI13" s="18">
        <v>0.1035950692340435</v>
      </c>
      <c r="AJ13" s="18">
        <v>1.074662708989339E-2</v>
      </c>
      <c r="AK13" s="18">
        <v>0.1116851467898267</v>
      </c>
      <c r="AL13" s="18">
        <v>0.13315454520729569</v>
      </c>
      <c r="AM13" s="18">
        <v>7.0174309646422739E-2</v>
      </c>
      <c r="AO13" s="18">
        <v>2.8743854751442349E-2</v>
      </c>
      <c r="AP13" s="18">
        <v>8.2087301849190081E-2</v>
      </c>
      <c r="AQ13" s="18">
        <v>8.5145895529588816E-2</v>
      </c>
      <c r="AR13" s="18">
        <v>0.14629375388938409</v>
      </c>
      <c r="AS13" s="18">
        <v>1.8846286489190851E-2</v>
      </c>
      <c r="AT13" s="18">
        <v>0.1081789695400525</v>
      </c>
      <c r="AU13" s="18">
        <v>8.6597191582796912E-2</v>
      </c>
      <c r="AV13" s="18">
        <v>6.5101462846951563E-2</v>
      </c>
      <c r="AW13" s="18">
        <v>5.3273133885187833E-2</v>
      </c>
    </row>
    <row r="14" spans="2:51" ht="19" customHeight="1" x14ac:dyDescent="0.35">
      <c r="B14" s="21" t="s">
        <v>80</v>
      </c>
      <c r="C14" s="18">
        <v>5.416783369315778E-2</v>
      </c>
      <c r="D14" s="18">
        <v>4.5821296978433429E-2</v>
      </c>
      <c r="E14" s="18">
        <v>6.0809097951457287E-2</v>
      </c>
      <c r="F14" s="18">
        <v>9.0733958540675105E-2</v>
      </c>
      <c r="G14" s="18">
        <v>5.0852463446284607E-2</v>
      </c>
      <c r="H14" s="18">
        <v>4.5347800640930323E-2</v>
      </c>
      <c r="I14" s="18">
        <v>3.5215767266501941E-2</v>
      </c>
      <c r="K14" s="18">
        <v>3.9933249557244713E-2</v>
      </c>
      <c r="L14" s="18">
        <v>6.5924650043544988E-2</v>
      </c>
      <c r="N14" s="18">
        <v>6.9075950144937531E-2</v>
      </c>
      <c r="O14" s="18">
        <v>5.0437127463162902E-2</v>
      </c>
      <c r="P14" s="18">
        <v>3.8335131450489751E-2</v>
      </c>
      <c r="Q14" s="18">
        <v>4.4700042011965473E-2</v>
      </c>
      <c r="R14" s="18">
        <v>3.9020195660773083E-2</v>
      </c>
      <c r="S14" s="18">
        <v>8.1628897201302245E-2</v>
      </c>
      <c r="T14" s="18">
        <v>0.1104255774156342</v>
      </c>
      <c r="V14" s="18">
        <v>2.076796903404908E-2</v>
      </c>
      <c r="W14" s="18">
        <v>3.8578600894381657E-2</v>
      </c>
      <c r="X14" s="18">
        <v>5.6611748299175348E-2</v>
      </c>
      <c r="Y14" s="18">
        <v>1.0109319932782889E-2</v>
      </c>
      <c r="Z14" s="18">
        <v>6.0451520951869522E-2</v>
      </c>
      <c r="AA14" s="18">
        <v>0</v>
      </c>
      <c r="AB14" s="18">
        <v>0.1133156727676968</v>
      </c>
      <c r="AC14" s="18">
        <v>0.229690637876483</v>
      </c>
      <c r="AD14" s="18">
        <v>3.1899133300474412E-2</v>
      </c>
      <c r="AF14" s="18">
        <v>1.9819258130717061E-2</v>
      </c>
      <c r="AG14" s="18">
        <v>3.1094408961736559E-2</v>
      </c>
      <c r="AH14" s="18">
        <v>2.0072102585327559E-2</v>
      </c>
      <c r="AI14" s="18">
        <v>3.1851229605862161E-2</v>
      </c>
      <c r="AJ14" s="18">
        <v>3.6789269350524109E-2</v>
      </c>
      <c r="AK14" s="18">
        <v>4.6138039340772062E-2</v>
      </c>
      <c r="AL14" s="18">
        <v>0.29157496472676891</v>
      </c>
      <c r="AM14" s="18">
        <v>0.1249743540419862</v>
      </c>
      <c r="AO14" s="18">
        <v>2.924022521401845E-2</v>
      </c>
      <c r="AP14" s="18">
        <v>2.6777584478620959E-2</v>
      </c>
      <c r="AQ14" s="18">
        <v>2.114354152929402E-2</v>
      </c>
      <c r="AR14" s="18">
        <v>3.5884128945909741E-2</v>
      </c>
      <c r="AS14" s="18">
        <v>4.096922020295328E-2</v>
      </c>
      <c r="AT14" s="18">
        <v>0</v>
      </c>
      <c r="AU14" s="18">
        <v>0.23969063433254231</v>
      </c>
      <c r="AV14" s="18">
        <v>0.14802836677151171</v>
      </c>
      <c r="AW14" s="18">
        <v>4.3950294428827641E-2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229</v>
      </c>
      <c r="C9" s="18">
        <v>0.10990476080912751</v>
      </c>
      <c r="D9" s="18">
        <v>9.8208950264860692E-2</v>
      </c>
      <c r="E9" s="18">
        <v>9.8810918320928559E-2</v>
      </c>
      <c r="F9" s="18">
        <v>7.7585825004873321E-2</v>
      </c>
      <c r="G9" s="18">
        <v>8.1345562811750344E-2</v>
      </c>
      <c r="H9" s="18">
        <v>0.1396160975996775</v>
      </c>
      <c r="I9" s="18">
        <v>0.14436183007411829</v>
      </c>
      <c r="K9" s="18">
        <v>0.1317065999765831</v>
      </c>
      <c r="L9" s="18">
        <v>9.0019044724160016E-2</v>
      </c>
      <c r="N9" s="18">
        <v>0.1417820464494372</v>
      </c>
      <c r="O9" s="18">
        <v>7.7520953669245815E-2</v>
      </c>
      <c r="P9" s="18">
        <v>0.12764957563106971</v>
      </c>
      <c r="Q9" s="18">
        <v>9.2620194294329883E-2</v>
      </c>
      <c r="R9" s="18">
        <v>8.0298957441468796E-2</v>
      </c>
      <c r="S9" s="18">
        <v>0.30842128121597101</v>
      </c>
      <c r="T9" s="18">
        <v>0.1335956933549077</v>
      </c>
      <c r="V9" s="18">
        <v>0.1616537669605288</v>
      </c>
      <c r="W9" s="18">
        <v>7.9821251062510895E-2</v>
      </c>
      <c r="X9" s="18">
        <v>7.7389340213837463E-2</v>
      </c>
      <c r="Y9" s="18">
        <v>8.448599020572313E-2</v>
      </c>
      <c r="Z9" s="18">
        <v>0.1585863630187192</v>
      </c>
      <c r="AA9" s="18">
        <v>6.7474366001554306E-2</v>
      </c>
      <c r="AB9" s="18">
        <v>0.1020972789710819</v>
      </c>
      <c r="AC9" s="18">
        <v>1.544580810501424E-2</v>
      </c>
      <c r="AD9" s="18">
        <v>0.12425277719843621</v>
      </c>
      <c r="AF9" s="18">
        <v>0.1356434446734979</v>
      </c>
      <c r="AG9" s="18">
        <v>8.0336822104502909E-2</v>
      </c>
      <c r="AH9" s="18">
        <v>0.1008067919218692</v>
      </c>
      <c r="AI9" s="18">
        <v>8.9688780471324808E-2</v>
      </c>
      <c r="AJ9" s="18">
        <v>0.1944709462715597</v>
      </c>
      <c r="AK9" s="18">
        <v>0.1040764131921826</v>
      </c>
      <c r="AL9" s="18">
        <v>2.2031561085430869E-2</v>
      </c>
      <c r="AM9" s="18">
        <v>9.7232909183237112E-2</v>
      </c>
      <c r="AO9" s="18">
        <v>0.13165596049054029</v>
      </c>
      <c r="AP9" s="18">
        <v>8.3531849443001141E-2</v>
      </c>
      <c r="AQ9" s="18">
        <v>7.4254964675781271E-2</v>
      </c>
      <c r="AR9" s="18">
        <v>6.5587152433126211E-2</v>
      </c>
      <c r="AS9" s="18">
        <v>0.17231073756794921</v>
      </c>
      <c r="AT9" s="18">
        <v>6.9177513290487588E-2</v>
      </c>
      <c r="AU9" s="18">
        <v>9.9061269055997644E-2</v>
      </c>
      <c r="AV9" s="18">
        <v>4.8293133452974778E-2</v>
      </c>
      <c r="AW9" s="18">
        <v>0.18255590295212801</v>
      </c>
    </row>
    <row r="10" spans="2:51" ht="19" customHeight="1" x14ac:dyDescent="0.35">
      <c r="B10" s="21" t="s">
        <v>149</v>
      </c>
      <c r="C10" s="18">
        <v>0.2852711776880596</v>
      </c>
      <c r="D10" s="18">
        <v>0.24738374335419469</v>
      </c>
      <c r="E10" s="18">
        <v>0.23773474833821201</v>
      </c>
      <c r="F10" s="18">
        <v>0.26697570094494327</v>
      </c>
      <c r="G10" s="18">
        <v>0.28598578600367491</v>
      </c>
      <c r="H10" s="18">
        <v>0.30749264338538101</v>
      </c>
      <c r="I10" s="18">
        <v>0.3334092514337379</v>
      </c>
      <c r="K10" s="18">
        <v>0.281237892190218</v>
      </c>
      <c r="L10" s="18">
        <v>0.29056868848156769</v>
      </c>
      <c r="N10" s="18">
        <v>0.30773514715313349</v>
      </c>
      <c r="O10" s="18">
        <v>0.27853562337376181</v>
      </c>
      <c r="P10" s="18">
        <v>0.2966492875960775</v>
      </c>
      <c r="Q10" s="18">
        <v>0.2909280353903872</v>
      </c>
      <c r="R10" s="18">
        <v>0.2308327769370947</v>
      </c>
      <c r="S10" s="18">
        <v>0.22989075753594021</v>
      </c>
      <c r="T10" s="18">
        <v>0.28397814767832141</v>
      </c>
      <c r="V10" s="18">
        <v>0.34600744935218419</v>
      </c>
      <c r="W10" s="18">
        <v>0.26623139038129162</v>
      </c>
      <c r="X10" s="18">
        <v>0.2325886828626762</v>
      </c>
      <c r="Y10" s="18">
        <v>0.2183325890769966</v>
      </c>
      <c r="Z10" s="18">
        <v>0.43029142319479791</v>
      </c>
      <c r="AA10" s="18">
        <v>0.37074099840302388</v>
      </c>
      <c r="AB10" s="18">
        <v>0.23866752031690311</v>
      </c>
      <c r="AC10" s="18">
        <v>0.2528667005996707</v>
      </c>
      <c r="AD10" s="18">
        <v>0.26068778479390409</v>
      </c>
      <c r="AF10" s="18">
        <v>0.32695854859767842</v>
      </c>
      <c r="AG10" s="18">
        <v>0.27949649368727519</v>
      </c>
      <c r="AH10" s="18">
        <v>0.26627341604878119</v>
      </c>
      <c r="AI10" s="18">
        <v>0.19125061586982151</v>
      </c>
      <c r="AJ10" s="18">
        <v>0.36032680863209299</v>
      </c>
      <c r="AK10" s="18">
        <v>0.31625004065600482</v>
      </c>
      <c r="AL10" s="18">
        <v>0.20713987618743709</v>
      </c>
      <c r="AM10" s="18">
        <v>0.2465358351623568</v>
      </c>
      <c r="AO10" s="18">
        <v>0.3250865794779223</v>
      </c>
      <c r="AP10" s="18">
        <v>0.25221030203860723</v>
      </c>
      <c r="AQ10" s="18">
        <v>0.29745970847911513</v>
      </c>
      <c r="AR10" s="18">
        <v>0.15695051038727351</v>
      </c>
      <c r="AS10" s="18">
        <v>0.33745326769400641</v>
      </c>
      <c r="AT10" s="18">
        <v>0.39866854160197429</v>
      </c>
      <c r="AU10" s="18">
        <v>0.29220619703735901</v>
      </c>
      <c r="AV10" s="18">
        <v>0.2821758238909175</v>
      </c>
      <c r="AW10" s="18">
        <v>0.30458660987787789</v>
      </c>
    </row>
    <row r="11" spans="2:51" ht="32.15" customHeight="1" x14ac:dyDescent="0.35">
      <c r="B11" s="21" t="s">
        <v>230</v>
      </c>
      <c r="C11" s="18">
        <v>0.26608003196137048</v>
      </c>
      <c r="D11" s="18">
        <v>0.29619898621856661</v>
      </c>
      <c r="E11" s="18">
        <v>0.26141366469464361</v>
      </c>
      <c r="F11" s="18">
        <v>0.27349622710714222</v>
      </c>
      <c r="G11" s="18">
        <v>0.29374335654661637</v>
      </c>
      <c r="H11" s="18">
        <v>0.23190658660449109</v>
      </c>
      <c r="I11" s="18">
        <v>0.25601573119267312</v>
      </c>
      <c r="K11" s="18">
        <v>0.24090852004261959</v>
      </c>
      <c r="L11" s="18">
        <v>0.28949032059958379</v>
      </c>
      <c r="N11" s="18">
        <v>0.29554395453827742</v>
      </c>
      <c r="O11" s="18">
        <v>0.26290762779502941</v>
      </c>
      <c r="P11" s="18">
        <v>0.27948372283067269</v>
      </c>
      <c r="Q11" s="18">
        <v>0.24143698722722581</v>
      </c>
      <c r="R11" s="18">
        <v>0.23341227464561659</v>
      </c>
      <c r="S11" s="18">
        <v>0.20492155501006051</v>
      </c>
      <c r="T11" s="18">
        <v>0.32899141432480378</v>
      </c>
      <c r="V11" s="18">
        <v>0.23688210151343889</v>
      </c>
      <c r="W11" s="18">
        <v>0.26807201028791722</v>
      </c>
      <c r="X11" s="18">
        <v>0.21721231191230811</v>
      </c>
      <c r="Y11" s="18">
        <v>0.20677482402644951</v>
      </c>
      <c r="Z11" s="18">
        <v>0.38547806368765553</v>
      </c>
      <c r="AA11" s="18">
        <v>0.1998432294158175</v>
      </c>
      <c r="AB11" s="18">
        <v>0.30979666332050798</v>
      </c>
      <c r="AC11" s="18">
        <v>0.34651315785286879</v>
      </c>
      <c r="AD11" s="18">
        <v>0.27189677254147943</v>
      </c>
      <c r="AF11" s="18">
        <v>0.2591668988176411</v>
      </c>
      <c r="AG11" s="18">
        <v>0.23626279100448791</v>
      </c>
      <c r="AH11" s="18">
        <v>0.20501114926029029</v>
      </c>
      <c r="AI11" s="18">
        <v>0.29396157141989587</v>
      </c>
      <c r="AJ11" s="18">
        <v>0.27885854264865179</v>
      </c>
      <c r="AK11" s="18">
        <v>0.23162915426949571</v>
      </c>
      <c r="AL11" s="18">
        <v>0.33096867584759221</v>
      </c>
      <c r="AM11" s="18">
        <v>0.31831805473862812</v>
      </c>
      <c r="AO11" s="18">
        <v>0.25685239160227791</v>
      </c>
      <c r="AP11" s="18">
        <v>0.241546725182536</v>
      </c>
      <c r="AQ11" s="18">
        <v>0.20483411141242819</v>
      </c>
      <c r="AR11" s="18">
        <v>0.28323521403875768</v>
      </c>
      <c r="AS11" s="18">
        <v>0.29078684032549312</v>
      </c>
      <c r="AT11" s="18">
        <v>0.21165956247461001</v>
      </c>
      <c r="AU11" s="18">
        <v>0.292527644552522</v>
      </c>
      <c r="AV11" s="18">
        <v>0.3210413215581216</v>
      </c>
      <c r="AW11" s="18">
        <v>0.26689791836312782</v>
      </c>
    </row>
    <row r="12" spans="2:51" ht="19" customHeight="1" x14ac:dyDescent="0.35">
      <c r="B12" s="21" t="s">
        <v>151</v>
      </c>
      <c r="C12" s="18">
        <v>0.22747433260958319</v>
      </c>
      <c r="D12" s="18">
        <v>0.2323315179895146</v>
      </c>
      <c r="E12" s="18">
        <v>0.23876691400083541</v>
      </c>
      <c r="F12" s="18">
        <v>0.23769397919555099</v>
      </c>
      <c r="G12" s="18">
        <v>0.23209099248198459</v>
      </c>
      <c r="H12" s="18">
        <v>0.23972180459240941</v>
      </c>
      <c r="I12" s="18">
        <v>0.1987118424287454</v>
      </c>
      <c r="K12" s="18">
        <v>0.2314796326315228</v>
      </c>
      <c r="L12" s="18">
        <v>0.22388659834381691</v>
      </c>
      <c r="N12" s="18">
        <v>0.15305448157094381</v>
      </c>
      <c r="O12" s="18">
        <v>0.25744839692955679</v>
      </c>
      <c r="P12" s="18">
        <v>0.21098439922767331</v>
      </c>
      <c r="Q12" s="18">
        <v>0.26011749004557688</v>
      </c>
      <c r="R12" s="18">
        <v>0.34056206924400262</v>
      </c>
      <c r="S12" s="18">
        <v>0.16147814739252189</v>
      </c>
      <c r="T12" s="18">
        <v>0.1019578343813098</v>
      </c>
      <c r="V12" s="18">
        <v>0.19369832436419079</v>
      </c>
      <c r="W12" s="18">
        <v>0.27184299543476043</v>
      </c>
      <c r="X12" s="18">
        <v>0.32038814540133748</v>
      </c>
      <c r="Y12" s="18">
        <v>0.29825545511862089</v>
      </c>
      <c r="Z12" s="18">
        <v>2.5644150098827461E-2</v>
      </c>
      <c r="AA12" s="18">
        <v>0.26908708035855022</v>
      </c>
      <c r="AB12" s="18">
        <v>0.19606379394399501</v>
      </c>
      <c r="AC12" s="18">
        <v>0.1662155636306881</v>
      </c>
      <c r="AD12" s="18">
        <v>0.24859989073395011</v>
      </c>
      <c r="AF12" s="18">
        <v>0.20076771577394559</v>
      </c>
      <c r="AG12" s="18">
        <v>0.28769461508994032</v>
      </c>
      <c r="AH12" s="18">
        <v>0.34132556722185531</v>
      </c>
      <c r="AI12" s="18">
        <v>0.29082607068688399</v>
      </c>
      <c r="AJ12" s="18">
        <v>0.1196406801922682</v>
      </c>
      <c r="AK12" s="18">
        <v>0.2067036042365262</v>
      </c>
      <c r="AL12" s="18">
        <v>7.5851348348457692E-2</v>
      </c>
      <c r="AM12" s="18">
        <v>0.19135912385512779</v>
      </c>
      <c r="AO12" s="18">
        <v>0.20239964157261581</v>
      </c>
      <c r="AP12" s="18">
        <v>0.29970441807457532</v>
      </c>
      <c r="AQ12" s="18">
        <v>0.29526668887416918</v>
      </c>
      <c r="AR12" s="18">
        <v>0.35821316343103238</v>
      </c>
      <c r="AS12" s="18">
        <v>0.14178713734108411</v>
      </c>
      <c r="AT12" s="18">
        <v>0.23262907279691941</v>
      </c>
      <c r="AU12" s="18">
        <v>0.11380125036373021</v>
      </c>
      <c r="AV12" s="18">
        <v>0.1799849620679875</v>
      </c>
      <c r="AW12" s="18">
        <v>0.1511746261812712</v>
      </c>
    </row>
    <row r="13" spans="2:51" ht="19" customHeight="1" x14ac:dyDescent="0.35">
      <c r="B13" s="21" t="s">
        <v>231</v>
      </c>
      <c r="C13" s="18">
        <v>6.0116922341048283E-2</v>
      </c>
      <c r="D13" s="18">
        <v>6.8644770209576475E-2</v>
      </c>
      <c r="E13" s="18">
        <v>0.10268416104368359</v>
      </c>
      <c r="F13" s="18">
        <v>7.5327356025302689E-2</v>
      </c>
      <c r="G13" s="18">
        <v>5.9449315192606163E-2</v>
      </c>
      <c r="H13" s="18">
        <v>4.0857122777244327E-2</v>
      </c>
      <c r="I13" s="18">
        <v>2.869479268229062E-2</v>
      </c>
      <c r="K13" s="18">
        <v>7.0427599737343485E-2</v>
      </c>
      <c r="L13" s="18">
        <v>5.0755546710745281E-2</v>
      </c>
      <c r="N13" s="18">
        <v>4.2306930664210138E-2</v>
      </c>
      <c r="O13" s="18">
        <v>6.3829934440751329E-2</v>
      </c>
      <c r="P13" s="18">
        <v>4.2185206482935313E-2</v>
      </c>
      <c r="Q13" s="18">
        <v>8.1080067535647726E-2</v>
      </c>
      <c r="R13" s="18">
        <v>7.4403077758928543E-2</v>
      </c>
      <c r="S13" s="18">
        <v>4.2686617837878207E-2</v>
      </c>
      <c r="T13" s="18">
        <v>4.2620314205577867E-2</v>
      </c>
      <c r="V13" s="18">
        <v>3.122560479739514E-2</v>
      </c>
      <c r="W13" s="18">
        <v>7.2518539772829474E-2</v>
      </c>
      <c r="X13" s="18">
        <v>9.1550497934085234E-2</v>
      </c>
      <c r="Y13" s="18">
        <v>0.1921511415722098</v>
      </c>
      <c r="Z13" s="18">
        <v>0</v>
      </c>
      <c r="AA13" s="18">
        <v>9.2854325821054198E-2</v>
      </c>
      <c r="AB13" s="18">
        <v>6.1740525998687179E-2</v>
      </c>
      <c r="AC13" s="18">
        <v>3.0613265191264671E-2</v>
      </c>
      <c r="AD13" s="18">
        <v>5.5463146022428383E-2</v>
      </c>
      <c r="AF13" s="18">
        <v>4.3114740592062058E-2</v>
      </c>
      <c r="AG13" s="18">
        <v>8.3663508689460167E-2</v>
      </c>
      <c r="AH13" s="18">
        <v>5.584813595764087E-2</v>
      </c>
      <c r="AI13" s="18">
        <v>0.1170764556462983</v>
      </c>
      <c r="AJ13" s="18">
        <v>1.9602971762536281E-2</v>
      </c>
      <c r="AK13" s="18">
        <v>6.7890480728734617E-2</v>
      </c>
      <c r="AL13" s="18">
        <v>7.4008037791625778E-2</v>
      </c>
      <c r="AM13" s="18">
        <v>4.6503186370382601E-2</v>
      </c>
      <c r="AO13" s="18">
        <v>3.8818757659917567E-2</v>
      </c>
      <c r="AP13" s="18">
        <v>9.2414300754246476E-2</v>
      </c>
      <c r="AQ13" s="18">
        <v>7.8822228022789362E-2</v>
      </c>
      <c r="AR13" s="18">
        <v>0.1088934628039486</v>
      </c>
      <c r="AS13" s="18">
        <v>2.7667067006578769E-2</v>
      </c>
      <c r="AT13" s="18">
        <v>5.4204425480992129E-2</v>
      </c>
      <c r="AU13" s="18">
        <v>3.2604389476554627E-2</v>
      </c>
      <c r="AV13" s="18">
        <v>3.8386752036138193E-2</v>
      </c>
      <c r="AW13" s="18">
        <v>4.3735118743176052E-2</v>
      </c>
    </row>
    <row r="14" spans="2:51" ht="19" customHeight="1" x14ac:dyDescent="0.35">
      <c r="B14" s="21" t="s">
        <v>80</v>
      </c>
      <c r="C14" s="18">
        <v>5.1152774590811072E-2</v>
      </c>
      <c r="D14" s="18">
        <v>5.7232031963286807E-2</v>
      </c>
      <c r="E14" s="18">
        <v>6.0589593601696752E-2</v>
      </c>
      <c r="F14" s="18">
        <v>6.8920911722187395E-2</v>
      </c>
      <c r="G14" s="18">
        <v>4.7384986963367702E-2</v>
      </c>
      <c r="H14" s="18">
        <v>4.0405745040796442E-2</v>
      </c>
      <c r="I14" s="18">
        <v>3.8806552188434623E-2</v>
      </c>
      <c r="K14" s="18">
        <v>4.423975542171301E-2</v>
      </c>
      <c r="L14" s="18">
        <v>5.5279801140126282E-2</v>
      </c>
      <c r="N14" s="18">
        <v>5.9577439623997697E-2</v>
      </c>
      <c r="O14" s="18">
        <v>5.9757463791654773E-2</v>
      </c>
      <c r="P14" s="18">
        <v>4.3047808231571297E-2</v>
      </c>
      <c r="Q14" s="18">
        <v>3.3817225506832527E-2</v>
      </c>
      <c r="R14" s="18">
        <v>4.0490843972888872E-2</v>
      </c>
      <c r="S14" s="18">
        <v>5.2601641007628049E-2</v>
      </c>
      <c r="T14" s="18">
        <v>0.1088565960550794</v>
      </c>
      <c r="V14" s="18">
        <v>3.0532753012261979E-2</v>
      </c>
      <c r="W14" s="18">
        <v>4.1513813060690692E-2</v>
      </c>
      <c r="X14" s="18">
        <v>6.087102167575556E-2</v>
      </c>
      <c r="Y14" s="18">
        <v>0</v>
      </c>
      <c r="Z14" s="18">
        <v>0</v>
      </c>
      <c r="AA14" s="18">
        <v>0</v>
      </c>
      <c r="AB14" s="18">
        <v>9.1634217448824981E-2</v>
      </c>
      <c r="AC14" s="18">
        <v>0.1883455046204931</v>
      </c>
      <c r="AD14" s="18">
        <v>3.9099628709801729E-2</v>
      </c>
      <c r="AF14" s="18">
        <v>3.4348651545174941E-2</v>
      </c>
      <c r="AG14" s="18">
        <v>3.2545769424333543E-2</v>
      </c>
      <c r="AH14" s="18">
        <v>3.0734939589562981E-2</v>
      </c>
      <c r="AI14" s="18">
        <v>1.7196505905775442E-2</v>
      </c>
      <c r="AJ14" s="18">
        <v>2.710005049289101E-2</v>
      </c>
      <c r="AK14" s="18">
        <v>7.3450306917056174E-2</v>
      </c>
      <c r="AL14" s="18">
        <v>0.29000050073945638</v>
      </c>
      <c r="AM14" s="18">
        <v>0.1000508906902675</v>
      </c>
      <c r="AO14" s="18">
        <v>4.518666919672621E-2</v>
      </c>
      <c r="AP14" s="18">
        <v>3.059240450703412E-2</v>
      </c>
      <c r="AQ14" s="18">
        <v>4.9362298535716768E-2</v>
      </c>
      <c r="AR14" s="18">
        <v>2.712049690586148E-2</v>
      </c>
      <c r="AS14" s="18">
        <v>2.9994950064888441E-2</v>
      </c>
      <c r="AT14" s="18">
        <v>3.3660884355016643E-2</v>
      </c>
      <c r="AU14" s="18">
        <v>0.16979924951383649</v>
      </c>
      <c r="AV14" s="18">
        <v>0.13011800699386039</v>
      </c>
      <c r="AW14" s="18">
        <v>5.1049823882418757E-2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234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229</v>
      </c>
      <c r="C9" s="18">
        <v>0.1358859088071506</v>
      </c>
      <c r="D9" s="18">
        <v>9.8563547487824657E-2</v>
      </c>
      <c r="E9" s="18">
        <v>0.16071285555426951</v>
      </c>
      <c r="F9" s="18">
        <v>0.18476388091255611</v>
      </c>
      <c r="G9" s="18">
        <v>0.1057467343258591</v>
      </c>
      <c r="H9" s="18">
        <v>0.14297762855355101</v>
      </c>
      <c r="I9" s="18">
        <v>0.1146505261388393</v>
      </c>
      <c r="K9" s="18">
        <v>0.12839095600009379</v>
      </c>
      <c r="L9" s="18">
        <v>0.14364202250147851</v>
      </c>
      <c r="N9" s="18">
        <v>0.13870063028367</v>
      </c>
      <c r="O9" s="18">
        <v>0.1111325036078249</v>
      </c>
      <c r="P9" s="18">
        <v>0.12775470529855151</v>
      </c>
      <c r="Q9" s="18">
        <v>0.14105544424614819</v>
      </c>
      <c r="R9" s="18">
        <v>0.16289998036083081</v>
      </c>
      <c r="S9" s="18">
        <v>0.3659524073729209</v>
      </c>
      <c r="T9" s="18">
        <v>5.7201652691670282E-2</v>
      </c>
      <c r="V9" s="18">
        <v>0.1153854953842845</v>
      </c>
      <c r="W9" s="18">
        <v>0.17095700463653621</v>
      </c>
      <c r="X9" s="18">
        <v>0.19708852545142849</v>
      </c>
      <c r="Y9" s="18">
        <v>0.20547932672751831</v>
      </c>
      <c r="Z9" s="18">
        <v>2.615753866456837E-2</v>
      </c>
      <c r="AA9" s="18">
        <v>0.22577093274756471</v>
      </c>
      <c r="AB9" s="18">
        <v>0.1094377854791084</v>
      </c>
      <c r="AC9" s="18">
        <v>6.2490409746311273E-2</v>
      </c>
      <c r="AD9" s="18">
        <v>9.1765054933647006E-2</v>
      </c>
      <c r="AF9" s="18">
        <v>0.14085180240740461</v>
      </c>
      <c r="AG9" s="18">
        <v>0.17304953188611241</v>
      </c>
      <c r="AH9" s="18">
        <v>0.16166646169706361</v>
      </c>
      <c r="AI9" s="18">
        <v>0.1666917733968877</v>
      </c>
      <c r="AJ9" s="18">
        <v>5.6756301415222983E-2</v>
      </c>
      <c r="AK9" s="18">
        <v>0.2081696613265909</v>
      </c>
      <c r="AL9" s="18">
        <v>6.8627374609796232E-2</v>
      </c>
      <c r="AM9" s="18">
        <v>0.10738820446803871</v>
      </c>
      <c r="AO9" s="18">
        <v>0.14364646638619299</v>
      </c>
      <c r="AP9" s="18">
        <v>0.17216806067994561</v>
      </c>
      <c r="AQ9" s="18">
        <v>0.1380762650691755</v>
      </c>
      <c r="AR9" s="18">
        <v>0.17303387323299779</v>
      </c>
      <c r="AS9" s="18">
        <v>9.0321526180590112E-2</v>
      </c>
      <c r="AT9" s="18">
        <v>0.2393611871575882</v>
      </c>
      <c r="AU9" s="18">
        <v>8.6117571866672557E-2</v>
      </c>
      <c r="AV9" s="18">
        <v>0.1220701281958414</v>
      </c>
      <c r="AW9" s="18">
        <v>7.6698288374309476E-2</v>
      </c>
    </row>
    <row r="10" spans="2:51" ht="19" customHeight="1" x14ac:dyDescent="0.35">
      <c r="B10" s="21" t="s">
        <v>149</v>
      </c>
      <c r="C10" s="18">
        <v>0.39077226114234359</v>
      </c>
      <c r="D10" s="18">
        <v>0.42735732343750371</v>
      </c>
      <c r="E10" s="18">
        <v>0.43666257680459453</v>
      </c>
      <c r="F10" s="18">
        <v>0.39451100707895043</v>
      </c>
      <c r="G10" s="18">
        <v>0.40203082025243941</v>
      </c>
      <c r="H10" s="18">
        <v>0.35715969413885418</v>
      </c>
      <c r="I10" s="18">
        <v>0.35472468242128702</v>
      </c>
      <c r="K10" s="18">
        <v>0.36230395745137811</v>
      </c>
      <c r="L10" s="18">
        <v>0.41760142559317748</v>
      </c>
      <c r="N10" s="18">
        <v>0.3009052929707004</v>
      </c>
      <c r="O10" s="18">
        <v>0.4204402421500586</v>
      </c>
      <c r="P10" s="18">
        <v>0.34531411473115842</v>
      </c>
      <c r="Q10" s="18">
        <v>0.45160213712376868</v>
      </c>
      <c r="R10" s="18">
        <v>0.47761462483195982</v>
      </c>
      <c r="S10" s="18">
        <v>0.32855845352613378</v>
      </c>
      <c r="T10" s="18">
        <v>0.35367664713243208</v>
      </c>
      <c r="V10" s="18">
        <v>0.36021967717989961</v>
      </c>
      <c r="W10" s="18">
        <v>0.45754297563170859</v>
      </c>
      <c r="X10" s="18">
        <v>0.43510840051509619</v>
      </c>
      <c r="Y10" s="18">
        <v>0.3982134880101868</v>
      </c>
      <c r="Z10" s="18">
        <v>0.25715526951281847</v>
      </c>
      <c r="AA10" s="18">
        <v>0.29007105469435518</v>
      </c>
      <c r="AB10" s="18">
        <v>0.35868375933362601</v>
      </c>
      <c r="AC10" s="18">
        <v>0.2805584599057851</v>
      </c>
      <c r="AD10" s="18">
        <v>0.42963549466205198</v>
      </c>
      <c r="AF10" s="18">
        <v>0.36926246704343518</v>
      </c>
      <c r="AG10" s="18">
        <v>0.45009643832672369</v>
      </c>
      <c r="AH10" s="18">
        <v>0.44297541246314248</v>
      </c>
      <c r="AI10" s="18">
        <v>0.45702071661875759</v>
      </c>
      <c r="AJ10" s="18">
        <v>0.33632843163265852</v>
      </c>
      <c r="AK10" s="18">
        <v>0.2308357726204795</v>
      </c>
      <c r="AL10" s="18">
        <v>0.20382827325840441</v>
      </c>
      <c r="AM10" s="18">
        <v>0.35224225131415687</v>
      </c>
      <c r="AO10" s="18">
        <v>0.37268669651982711</v>
      </c>
      <c r="AP10" s="18">
        <v>0.45099912600076902</v>
      </c>
      <c r="AQ10" s="18">
        <v>0.48584536240616227</v>
      </c>
      <c r="AR10" s="18">
        <v>0.43905701948772069</v>
      </c>
      <c r="AS10" s="18">
        <v>0.36084127843193808</v>
      </c>
      <c r="AT10" s="18">
        <v>0.31726903955611319</v>
      </c>
      <c r="AU10" s="18">
        <v>0.28064377591901729</v>
      </c>
      <c r="AV10" s="18">
        <v>0.3106402288981352</v>
      </c>
      <c r="AW10" s="18">
        <v>0.30960978157553681</v>
      </c>
    </row>
    <row r="11" spans="2:51" ht="32.15" customHeight="1" x14ac:dyDescent="0.35">
      <c r="B11" s="21" t="s">
        <v>230</v>
      </c>
      <c r="C11" s="18">
        <v>0.22786162893295339</v>
      </c>
      <c r="D11" s="18">
        <v>0.20458158190318071</v>
      </c>
      <c r="E11" s="18">
        <v>0.19294629549094611</v>
      </c>
      <c r="F11" s="18">
        <v>0.20134973424587849</v>
      </c>
      <c r="G11" s="18">
        <v>0.26325820185913812</v>
      </c>
      <c r="H11" s="18">
        <v>0.23714828410637581</v>
      </c>
      <c r="I11" s="18">
        <v>0.25270899996270069</v>
      </c>
      <c r="K11" s="18">
        <v>0.2398529479603855</v>
      </c>
      <c r="L11" s="18">
        <v>0.21630158974104341</v>
      </c>
      <c r="N11" s="18">
        <v>0.27166080196164683</v>
      </c>
      <c r="O11" s="18">
        <v>0.2373157183267631</v>
      </c>
      <c r="P11" s="18">
        <v>0.24275267087014521</v>
      </c>
      <c r="Q11" s="18">
        <v>0.1832541304894913</v>
      </c>
      <c r="R11" s="18">
        <v>0.1987408215670739</v>
      </c>
      <c r="S11" s="18">
        <v>0.1060657032795102</v>
      </c>
      <c r="T11" s="18">
        <v>0.25543038642464128</v>
      </c>
      <c r="V11" s="18">
        <v>0.21297153535530761</v>
      </c>
      <c r="W11" s="18">
        <v>0.21495267500581591</v>
      </c>
      <c r="X11" s="18">
        <v>0.1716067842352143</v>
      </c>
      <c r="Y11" s="18">
        <v>0.21095297047166589</v>
      </c>
      <c r="Z11" s="18">
        <v>0.33233350968842862</v>
      </c>
      <c r="AA11" s="18">
        <v>0.30111178572796421</v>
      </c>
      <c r="AB11" s="18">
        <v>0.27076420086521641</v>
      </c>
      <c r="AC11" s="18">
        <v>0.2227710335713102</v>
      </c>
      <c r="AD11" s="18">
        <v>0.21382468705317911</v>
      </c>
      <c r="AF11" s="18">
        <v>0.21945733614171969</v>
      </c>
      <c r="AG11" s="18">
        <v>0.20373843920669629</v>
      </c>
      <c r="AH11" s="18">
        <v>0.2005409482882316</v>
      </c>
      <c r="AI11" s="18">
        <v>0.19391420624546329</v>
      </c>
      <c r="AJ11" s="18">
        <v>0.2181294782860583</v>
      </c>
      <c r="AK11" s="18">
        <v>0.32521934777808931</v>
      </c>
      <c r="AL11" s="18">
        <v>0.32308817231444292</v>
      </c>
      <c r="AM11" s="18">
        <v>0.2778597086569124</v>
      </c>
      <c r="AO11" s="18">
        <v>0.22675949989636771</v>
      </c>
      <c r="AP11" s="18">
        <v>0.2165775499505033</v>
      </c>
      <c r="AQ11" s="18">
        <v>0.19352446306270879</v>
      </c>
      <c r="AR11" s="18">
        <v>0.17901957813259689</v>
      </c>
      <c r="AS11" s="18">
        <v>0.23250901009690109</v>
      </c>
      <c r="AT11" s="18">
        <v>0.34968098813139969</v>
      </c>
      <c r="AU11" s="18">
        <v>0.28245715931447851</v>
      </c>
      <c r="AV11" s="18">
        <v>0.28749250125162662</v>
      </c>
      <c r="AW11" s="18">
        <v>0.20092639899474099</v>
      </c>
    </row>
    <row r="12" spans="2:51" ht="19" customHeight="1" x14ac:dyDescent="0.35">
      <c r="B12" s="21" t="s">
        <v>151</v>
      </c>
      <c r="C12" s="18">
        <v>0.13211702726143101</v>
      </c>
      <c r="D12" s="18">
        <v>0.16126516107910011</v>
      </c>
      <c r="E12" s="18">
        <v>0.1136970220563287</v>
      </c>
      <c r="F12" s="18">
        <v>0.1134891304585325</v>
      </c>
      <c r="G12" s="18">
        <v>0.14447908576641591</v>
      </c>
      <c r="H12" s="18">
        <v>0.1269503147359152</v>
      </c>
      <c r="I12" s="18">
        <v>0.1410697984125289</v>
      </c>
      <c r="K12" s="18">
        <v>0.13158868840858221</v>
      </c>
      <c r="L12" s="18">
        <v>0.13257259103412869</v>
      </c>
      <c r="N12" s="18">
        <v>0.15330818120048631</v>
      </c>
      <c r="O12" s="18">
        <v>0.12212737322346651</v>
      </c>
      <c r="P12" s="18">
        <v>0.16024146890964211</v>
      </c>
      <c r="Q12" s="18">
        <v>0.12840644698697579</v>
      </c>
      <c r="R12" s="18">
        <v>9.4326041668559457E-2</v>
      </c>
      <c r="S12" s="18">
        <v>9.9455569457377033E-2</v>
      </c>
      <c r="T12" s="18">
        <v>0.1137194340975816</v>
      </c>
      <c r="V12" s="18">
        <v>0.17412129807368759</v>
      </c>
      <c r="W12" s="18">
        <v>9.2435015114516433E-2</v>
      </c>
      <c r="X12" s="18">
        <v>7.8719162679909402E-2</v>
      </c>
      <c r="Y12" s="18">
        <v>0.15950401205961531</v>
      </c>
      <c r="Z12" s="18">
        <v>0.16180262402028389</v>
      </c>
      <c r="AA12" s="18">
        <v>0.11104943421993881</v>
      </c>
      <c r="AB12" s="18">
        <v>0.13605201503264611</v>
      </c>
      <c r="AC12" s="18">
        <v>0.1886461404442524</v>
      </c>
      <c r="AD12" s="18">
        <v>0.1009745316767353</v>
      </c>
      <c r="AF12" s="18">
        <v>0.15454368172872451</v>
      </c>
      <c r="AG12" s="18">
        <v>0.11296277844081171</v>
      </c>
      <c r="AH12" s="18">
        <v>9.688139419684702E-2</v>
      </c>
      <c r="AI12" s="18">
        <v>0.12456786512977221</v>
      </c>
      <c r="AJ12" s="18">
        <v>0.1910916988940852</v>
      </c>
      <c r="AK12" s="18">
        <v>0.14093085050260259</v>
      </c>
      <c r="AL12" s="18">
        <v>0.13831980154348561</v>
      </c>
      <c r="AM12" s="18">
        <v>0.1154294714206107</v>
      </c>
      <c r="AO12" s="18">
        <v>0.1592412037577427</v>
      </c>
      <c r="AP12" s="18">
        <v>0.10858475884588981</v>
      </c>
      <c r="AQ12" s="18">
        <v>0.11508208995187511</v>
      </c>
      <c r="AR12" s="18">
        <v>0.12849022767115881</v>
      </c>
      <c r="AS12" s="18">
        <v>0.14486157783244069</v>
      </c>
      <c r="AT12" s="18">
        <v>3.3660884355016643E-2</v>
      </c>
      <c r="AU12" s="18">
        <v>0.13853030626507659</v>
      </c>
      <c r="AV12" s="18">
        <v>0.1343568134725272</v>
      </c>
      <c r="AW12" s="18">
        <v>0.18052880884779221</v>
      </c>
    </row>
    <row r="13" spans="2:51" ht="19" customHeight="1" x14ac:dyDescent="0.35">
      <c r="B13" s="21" t="s">
        <v>231</v>
      </c>
      <c r="C13" s="18">
        <v>7.8176935068122469E-2</v>
      </c>
      <c r="D13" s="18">
        <v>5.5361476447684223E-2</v>
      </c>
      <c r="E13" s="18">
        <v>5.9619733097044603E-2</v>
      </c>
      <c r="F13" s="18">
        <v>5.5744528911429378E-2</v>
      </c>
      <c r="G13" s="18">
        <v>4.8490889162707551E-2</v>
      </c>
      <c r="H13" s="18">
        <v>0.1053599013900631</v>
      </c>
      <c r="I13" s="18">
        <v>0.1182756082825404</v>
      </c>
      <c r="K13" s="18">
        <v>0.1121473532842753</v>
      </c>
      <c r="L13" s="18">
        <v>4.6699142419394539E-2</v>
      </c>
      <c r="N13" s="18">
        <v>9.3590759454963895E-2</v>
      </c>
      <c r="O13" s="18">
        <v>8.0707152221087319E-2</v>
      </c>
      <c r="P13" s="18">
        <v>9.956179296692283E-2</v>
      </c>
      <c r="Q13" s="18">
        <v>6.4392627513350453E-2</v>
      </c>
      <c r="R13" s="18">
        <v>4.8428312955668178E-2</v>
      </c>
      <c r="S13" s="18">
        <v>1.8338969162755719E-2</v>
      </c>
      <c r="T13" s="18">
        <v>0.1021402397318443</v>
      </c>
      <c r="V13" s="18">
        <v>0.12072713571425291</v>
      </c>
      <c r="W13" s="18">
        <v>3.783893527506485E-2</v>
      </c>
      <c r="X13" s="18">
        <v>8.276679497675006E-2</v>
      </c>
      <c r="Y13" s="18">
        <v>2.5850202731013721E-2</v>
      </c>
      <c r="Z13" s="18">
        <v>0.22255105811390069</v>
      </c>
      <c r="AA13" s="18">
        <v>7.1996792610177246E-2</v>
      </c>
      <c r="AB13" s="18">
        <v>6.085633155793807E-2</v>
      </c>
      <c r="AC13" s="18">
        <v>8.072062977238316E-2</v>
      </c>
      <c r="AD13" s="18">
        <v>0.11298791259503491</v>
      </c>
      <c r="AF13" s="18">
        <v>0.1012208626494876</v>
      </c>
      <c r="AG13" s="18">
        <v>4.4190183522825117E-2</v>
      </c>
      <c r="AH13" s="18">
        <v>8.2493722683885259E-2</v>
      </c>
      <c r="AI13" s="18">
        <v>2.426167295015481E-2</v>
      </c>
      <c r="AJ13" s="18">
        <v>0.172505534004114</v>
      </c>
      <c r="AK13" s="18">
        <v>4.8706328431465683E-2</v>
      </c>
      <c r="AL13" s="18">
        <v>7.5774132197071936E-2</v>
      </c>
      <c r="AM13" s="18">
        <v>6.7784411699874772E-2</v>
      </c>
      <c r="AO13" s="18">
        <v>7.6406310125805746E-2</v>
      </c>
      <c r="AP13" s="18">
        <v>3.4389392593895438E-2</v>
      </c>
      <c r="AQ13" s="18">
        <v>4.4983311609535913E-2</v>
      </c>
      <c r="AR13" s="18">
        <v>5.1501319973526943E-2</v>
      </c>
      <c r="AS13" s="18">
        <v>0.1499195593698775</v>
      </c>
      <c r="AT13" s="18">
        <v>6.0027900799882308E-2</v>
      </c>
      <c r="AU13" s="18">
        <v>5.2763112858936187E-2</v>
      </c>
      <c r="AV13" s="18">
        <v>6.0611199157824813E-2</v>
      </c>
      <c r="AW13" s="18">
        <v>0.197297316481336</v>
      </c>
    </row>
    <row r="14" spans="2:51" ht="19" customHeight="1" x14ac:dyDescent="0.35">
      <c r="B14" s="21" t="s">
        <v>80</v>
      </c>
      <c r="C14" s="18">
        <v>3.5186238787998918E-2</v>
      </c>
      <c r="D14" s="18">
        <v>5.287090964470658E-2</v>
      </c>
      <c r="E14" s="18">
        <v>3.6361516996816473E-2</v>
      </c>
      <c r="F14" s="18">
        <v>5.0141718392652877E-2</v>
      </c>
      <c r="G14" s="18">
        <v>3.5994268633440199E-2</v>
      </c>
      <c r="H14" s="18">
        <v>3.040417707524044E-2</v>
      </c>
      <c r="I14" s="18">
        <v>1.857038478210379E-2</v>
      </c>
      <c r="K14" s="18">
        <v>2.5716096895285059E-2</v>
      </c>
      <c r="L14" s="18">
        <v>4.3183228710777427E-2</v>
      </c>
      <c r="N14" s="18">
        <v>4.1834334128532442E-2</v>
      </c>
      <c r="O14" s="18">
        <v>2.8277010470799571E-2</v>
      </c>
      <c r="P14" s="18">
        <v>2.4375247223579831E-2</v>
      </c>
      <c r="Q14" s="18">
        <v>3.1289213640265552E-2</v>
      </c>
      <c r="R14" s="18">
        <v>1.799021861590783E-2</v>
      </c>
      <c r="S14" s="18">
        <v>8.1628897201302245E-2</v>
      </c>
      <c r="T14" s="18">
        <v>0.11783163992183041</v>
      </c>
      <c r="V14" s="18">
        <v>1.6574858292567801E-2</v>
      </c>
      <c r="W14" s="18">
        <v>2.627339433635811E-2</v>
      </c>
      <c r="X14" s="18">
        <v>3.4710332141601442E-2</v>
      </c>
      <c r="Y14" s="18">
        <v>0</v>
      </c>
      <c r="Z14" s="18">
        <v>0</v>
      </c>
      <c r="AA14" s="18">
        <v>0</v>
      </c>
      <c r="AB14" s="18">
        <v>6.42059077314652E-2</v>
      </c>
      <c r="AC14" s="18">
        <v>0.16481332655995751</v>
      </c>
      <c r="AD14" s="18">
        <v>5.0812319079351569E-2</v>
      </c>
      <c r="AF14" s="18">
        <v>1.4663850029228541E-2</v>
      </c>
      <c r="AG14" s="18">
        <v>1.5962628616830829E-2</v>
      </c>
      <c r="AH14" s="18">
        <v>1.5442060670829901E-2</v>
      </c>
      <c r="AI14" s="18">
        <v>3.3543765658964282E-2</v>
      </c>
      <c r="AJ14" s="18">
        <v>2.5188555767861009E-2</v>
      </c>
      <c r="AK14" s="18">
        <v>4.6138039340772062E-2</v>
      </c>
      <c r="AL14" s="18">
        <v>0.19036224607679891</v>
      </c>
      <c r="AM14" s="18">
        <v>7.9295952440406506E-2</v>
      </c>
      <c r="AO14" s="18">
        <v>2.125982331406373E-2</v>
      </c>
      <c r="AP14" s="18">
        <v>1.7281111928997089E-2</v>
      </c>
      <c r="AQ14" s="18">
        <v>2.248850790054226E-2</v>
      </c>
      <c r="AR14" s="18">
        <v>2.88979815019988E-2</v>
      </c>
      <c r="AS14" s="18">
        <v>2.1547048088252429E-2</v>
      </c>
      <c r="AT14" s="18">
        <v>0</v>
      </c>
      <c r="AU14" s="18">
        <v>0.15948807377581881</v>
      </c>
      <c r="AV14" s="18">
        <v>8.4829129024044755E-2</v>
      </c>
      <c r="AW14" s="18">
        <v>3.4939405726284303E-2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235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229</v>
      </c>
      <c r="C9" s="18">
        <v>0.187268261495002</v>
      </c>
      <c r="D9" s="18">
        <v>0.1363315621226921</v>
      </c>
      <c r="E9" s="18">
        <v>0.1837873461356147</v>
      </c>
      <c r="F9" s="18">
        <v>0.15969093012462129</v>
      </c>
      <c r="G9" s="18">
        <v>0.19230056586211219</v>
      </c>
      <c r="H9" s="18">
        <v>0.2168315039366176</v>
      </c>
      <c r="I9" s="18">
        <v>0.2086838680069793</v>
      </c>
      <c r="K9" s="18">
        <v>0.21022600986788409</v>
      </c>
      <c r="L9" s="18">
        <v>0.16596689934525061</v>
      </c>
      <c r="N9" s="18">
        <v>0.21603311887991311</v>
      </c>
      <c r="O9" s="18">
        <v>0.1875160870770913</v>
      </c>
      <c r="P9" s="18">
        <v>0.24841543769432539</v>
      </c>
      <c r="Q9" s="18">
        <v>0.14399988546120349</v>
      </c>
      <c r="R9" s="18">
        <v>0.15308983697905151</v>
      </c>
      <c r="S9" s="18">
        <v>0.27791610593727117</v>
      </c>
      <c r="T9" s="18">
        <v>0.1481297046172767</v>
      </c>
      <c r="V9" s="18">
        <v>0.27034376618721379</v>
      </c>
      <c r="W9" s="18">
        <v>0.14277445044917311</v>
      </c>
      <c r="X9" s="18">
        <v>0.13341370152774959</v>
      </c>
      <c r="Y9" s="18">
        <v>0.1173631163554381</v>
      </c>
      <c r="Z9" s="18">
        <v>0.30829372969110308</v>
      </c>
      <c r="AA9" s="18">
        <v>8.2401291655917697E-2</v>
      </c>
      <c r="AB9" s="18">
        <v>0.16800047078049271</v>
      </c>
      <c r="AC9" s="18">
        <v>9.5710285317208044E-2</v>
      </c>
      <c r="AD9" s="18">
        <v>0.19963606868449249</v>
      </c>
      <c r="AF9" s="18">
        <v>0.24521855920583829</v>
      </c>
      <c r="AG9" s="18">
        <v>0.14118332890135221</v>
      </c>
      <c r="AH9" s="18">
        <v>0.12554031286544959</v>
      </c>
      <c r="AI9" s="18">
        <v>0.1237077631502725</v>
      </c>
      <c r="AJ9" s="18">
        <v>0.35957863502441301</v>
      </c>
      <c r="AK9" s="18">
        <v>0.17633209414529999</v>
      </c>
      <c r="AL9" s="18">
        <v>0.14597260622191341</v>
      </c>
      <c r="AM9" s="18">
        <v>0.1390176224111899</v>
      </c>
      <c r="AO9" s="18">
        <v>0.23507912384221979</v>
      </c>
      <c r="AP9" s="18">
        <v>0.13310939648914749</v>
      </c>
      <c r="AQ9" s="18">
        <v>8.9535137765864067E-2</v>
      </c>
      <c r="AR9" s="18">
        <v>9.0074836820338469E-2</v>
      </c>
      <c r="AS9" s="18">
        <v>0.29772109868554081</v>
      </c>
      <c r="AT9" s="18">
        <v>0.2159532135801398</v>
      </c>
      <c r="AU9" s="18">
        <v>0.12952968948526269</v>
      </c>
      <c r="AV9" s="18">
        <v>0.1194136241020054</v>
      </c>
      <c r="AW9" s="18">
        <v>0.38066801451408461</v>
      </c>
    </row>
    <row r="10" spans="2:51" ht="19" customHeight="1" x14ac:dyDescent="0.35">
      <c r="B10" s="21" t="s">
        <v>149</v>
      </c>
      <c r="C10" s="18">
        <v>0.3901945876411011</v>
      </c>
      <c r="D10" s="18">
        <v>0.42019715939966618</v>
      </c>
      <c r="E10" s="18">
        <v>0.39030171582088868</v>
      </c>
      <c r="F10" s="18">
        <v>0.40978779339472893</v>
      </c>
      <c r="G10" s="18">
        <v>0.3621313152758906</v>
      </c>
      <c r="H10" s="18">
        <v>0.38612923344938238</v>
      </c>
      <c r="I10" s="18">
        <v>0.38377813881476008</v>
      </c>
      <c r="K10" s="18">
        <v>0.37393273756607431</v>
      </c>
      <c r="L10" s="18">
        <v>0.4058977717736072</v>
      </c>
      <c r="N10" s="18">
        <v>0.39512554007088518</v>
      </c>
      <c r="O10" s="18">
        <v>0.40536712916301593</v>
      </c>
      <c r="P10" s="18">
        <v>0.31064503427778511</v>
      </c>
      <c r="Q10" s="18">
        <v>0.41088078162727459</v>
      </c>
      <c r="R10" s="18">
        <v>0.39617644694922538</v>
      </c>
      <c r="S10" s="18">
        <v>0.38529891914633801</v>
      </c>
      <c r="T10" s="18">
        <v>0.32765970434157993</v>
      </c>
      <c r="V10" s="18">
        <v>0.44043634625555189</v>
      </c>
      <c r="W10" s="18">
        <v>0.39639818694842988</v>
      </c>
      <c r="X10" s="18">
        <v>0.31298562690952259</v>
      </c>
      <c r="Y10" s="18">
        <v>0.2814335463074728</v>
      </c>
      <c r="Z10" s="18">
        <v>0.47654019953143151</v>
      </c>
      <c r="AA10" s="18">
        <v>0.47973650815879071</v>
      </c>
      <c r="AB10" s="18">
        <v>0.35682116240052258</v>
      </c>
      <c r="AC10" s="18">
        <v>0.28053042977733827</v>
      </c>
      <c r="AD10" s="18">
        <v>0.34564022186261162</v>
      </c>
      <c r="AF10" s="18">
        <v>0.45316350751294571</v>
      </c>
      <c r="AG10" s="18">
        <v>0.40254554238517598</v>
      </c>
      <c r="AH10" s="18">
        <v>0.31736068848250748</v>
      </c>
      <c r="AI10" s="18">
        <v>0.33213979174656127</v>
      </c>
      <c r="AJ10" s="18">
        <v>0.38315123945984031</v>
      </c>
      <c r="AK10" s="18">
        <v>0.41520493614804271</v>
      </c>
      <c r="AL10" s="18">
        <v>0.1557884340542332</v>
      </c>
      <c r="AM10" s="18">
        <v>0.38120794763125909</v>
      </c>
      <c r="AO10" s="18">
        <v>0.46008024277297432</v>
      </c>
      <c r="AP10" s="18">
        <v>0.4012810406241199</v>
      </c>
      <c r="AQ10" s="18">
        <v>0.380207023213678</v>
      </c>
      <c r="AR10" s="18">
        <v>0.30210380159987182</v>
      </c>
      <c r="AS10" s="18">
        <v>0.40742823137647921</v>
      </c>
      <c r="AT10" s="18">
        <v>0.40420787993077029</v>
      </c>
      <c r="AU10" s="18">
        <v>0.31116059473177471</v>
      </c>
      <c r="AV10" s="18">
        <v>0.36589502197672608</v>
      </c>
      <c r="AW10" s="18">
        <v>0.3477696767529691</v>
      </c>
    </row>
    <row r="11" spans="2:51" ht="32.15" customHeight="1" x14ac:dyDescent="0.35">
      <c r="B11" s="21" t="s">
        <v>230</v>
      </c>
      <c r="C11" s="18">
        <v>0.22655583065199131</v>
      </c>
      <c r="D11" s="18">
        <v>0.23020718648165439</v>
      </c>
      <c r="E11" s="18">
        <v>0.23731453561960511</v>
      </c>
      <c r="F11" s="18">
        <v>0.18487013565316429</v>
      </c>
      <c r="G11" s="18">
        <v>0.26062436690514967</v>
      </c>
      <c r="H11" s="18">
        <v>0.21783268892126459</v>
      </c>
      <c r="I11" s="18">
        <v>0.2308375253207354</v>
      </c>
      <c r="K11" s="18">
        <v>0.21392758802610909</v>
      </c>
      <c r="L11" s="18">
        <v>0.23961140007764201</v>
      </c>
      <c r="N11" s="18">
        <v>0.2202065378629364</v>
      </c>
      <c r="O11" s="18">
        <v>0.23659573348310919</v>
      </c>
      <c r="P11" s="18">
        <v>0.26454654016368301</v>
      </c>
      <c r="Q11" s="18">
        <v>0.21649913161768419</v>
      </c>
      <c r="R11" s="18">
        <v>0.20422445394611899</v>
      </c>
      <c r="S11" s="18">
        <v>0.18866020292149119</v>
      </c>
      <c r="T11" s="18">
        <v>0.25832926987537608</v>
      </c>
      <c r="V11" s="18">
        <v>0.19054910923624099</v>
      </c>
      <c r="W11" s="18">
        <v>0.23392953441102479</v>
      </c>
      <c r="X11" s="18">
        <v>0.25788730226382289</v>
      </c>
      <c r="Y11" s="18">
        <v>0.30283774257199991</v>
      </c>
      <c r="Z11" s="18">
        <v>0.138437064008156</v>
      </c>
      <c r="AA11" s="18">
        <v>0.15065095065564491</v>
      </c>
      <c r="AB11" s="18">
        <v>0.25607835063172829</v>
      </c>
      <c r="AC11" s="18">
        <v>0.30845833307871579</v>
      </c>
      <c r="AD11" s="18">
        <v>0.20135901775457091</v>
      </c>
      <c r="AF11" s="18">
        <v>0.19519145653703979</v>
      </c>
      <c r="AG11" s="18">
        <v>0.24532802213374311</v>
      </c>
      <c r="AH11" s="18">
        <v>0.2403394689614963</v>
      </c>
      <c r="AI11" s="18">
        <v>0.26076388873429279</v>
      </c>
      <c r="AJ11" s="18">
        <v>0.14533779226330021</v>
      </c>
      <c r="AK11" s="18">
        <v>0.1661785069384632</v>
      </c>
      <c r="AL11" s="18">
        <v>0.33371394744802479</v>
      </c>
      <c r="AM11" s="18">
        <v>0.25869564315424348</v>
      </c>
      <c r="AO11" s="18">
        <v>0.19342079737394721</v>
      </c>
      <c r="AP11" s="18">
        <v>0.2421150929819755</v>
      </c>
      <c r="AQ11" s="18">
        <v>0.26346693797337117</v>
      </c>
      <c r="AR11" s="18">
        <v>0.30566512703787779</v>
      </c>
      <c r="AS11" s="18">
        <v>0.18672819929321749</v>
      </c>
      <c r="AT11" s="18">
        <v>0.14274847036068941</v>
      </c>
      <c r="AU11" s="18">
        <v>0.27740427761660702</v>
      </c>
      <c r="AV11" s="18">
        <v>0.25446032453954781</v>
      </c>
      <c r="AW11" s="18">
        <v>0.1064721018421261</v>
      </c>
    </row>
    <row r="12" spans="2:51" ht="19" customHeight="1" x14ac:dyDescent="0.35">
      <c r="B12" s="21" t="s">
        <v>151</v>
      </c>
      <c r="C12" s="18">
        <v>0.1242440243139773</v>
      </c>
      <c r="D12" s="18">
        <v>0.12268404035225999</v>
      </c>
      <c r="E12" s="18">
        <v>0.11953685461878021</v>
      </c>
      <c r="F12" s="18">
        <v>0.14135468047027361</v>
      </c>
      <c r="G12" s="18">
        <v>0.12688834471460861</v>
      </c>
      <c r="H12" s="18">
        <v>0.1050908004349867</v>
      </c>
      <c r="I12" s="18">
        <v>0.12736598889935741</v>
      </c>
      <c r="K12" s="18">
        <v>0.13708226625523839</v>
      </c>
      <c r="L12" s="18">
        <v>0.1110033875891917</v>
      </c>
      <c r="N12" s="18">
        <v>8.4272024185900629E-2</v>
      </c>
      <c r="O12" s="18">
        <v>0.10118562745611399</v>
      </c>
      <c r="P12" s="18">
        <v>0.1106851483068227</v>
      </c>
      <c r="Q12" s="18">
        <v>0.17397615223303739</v>
      </c>
      <c r="R12" s="18">
        <v>0.1941488249051522</v>
      </c>
      <c r="S12" s="18">
        <v>5.1019521665827162E-2</v>
      </c>
      <c r="T12" s="18">
        <v>9.0242773505020246E-2</v>
      </c>
      <c r="V12" s="18">
        <v>6.6914512628292122E-2</v>
      </c>
      <c r="W12" s="18">
        <v>0.1703164116443345</v>
      </c>
      <c r="X12" s="18">
        <v>0.21117619461690201</v>
      </c>
      <c r="Y12" s="18">
        <v>0.19680837033616599</v>
      </c>
      <c r="Z12" s="18">
        <v>5.5977057576629907E-2</v>
      </c>
      <c r="AA12" s="18">
        <v>0.1631894174739838</v>
      </c>
      <c r="AB12" s="18">
        <v>0.10191887857798659</v>
      </c>
      <c r="AC12" s="18">
        <v>6.0446632216831643E-2</v>
      </c>
      <c r="AD12" s="18">
        <v>0.19872334586246351</v>
      </c>
      <c r="AF12" s="18">
        <v>6.3196383486739935E-2</v>
      </c>
      <c r="AG12" s="18">
        <v>0.1648097900670972</v>
      </c>
      <c r="AH12" s="18">
        <v>0.22471798119175429</v>
      </c>
      <c r="AI12" s="18">
        <v>0.1931732095546117</v>
      </c>
      <c r="AJ12" s="18">
        <v>8.1975062434662002E-2</v>
      </c>
      <c r="AK12" s="18">
        <v>9.2082074336454364E-2</v>
      </c>
      <c r="AL12" s="18">
        <v>8.913760466199655E-2</v>
      </c>
      <c r="AM12" s="18">
        <v>9.7078980351141611E-2</v>
      </c>
      <c r="AO12" s="18">
        <v>6.9218952323634286E-2</v>
      </c>
      <c r="AP12" s="18">
        <v>0.16691727750159591</v>
      </c>
      <c r="AQ12" s="18">
        <v>0.18059253441742409</v>
      </c>
      <c r="AR12" s="18">
        <v>0.23190268160457739</v>
      </c>
      <c r="AS12" s="18">
        <v>6.7710701425683389E-2</v>
      </c>
      <c r="AT12" s="18">
        <v>0.13830368527973971</v>
      </c>
      <c r="AU12" s="18">
        <v>8.0912203303681707E-2</v>
      </c>
      <c r="AV12" s="18">
        <v>9.1393456911552221E-2</v>
      </c>
      <c r="AW12" s="18">
        <v>0.1372879377648521</v>
      </c>
    </row>
    <row r="13" spans="2:51" ht="19" customHeight="1" x14ac:dyDescent="0.35">
      <c r="B13" s="21" t="s">
        <v>231</v>
      </c>
      <c r="C13" s="18">
        <v>2.6032213878406971E-2</v>
      </c>
      <c r="D13" s="18">
        <v>2.8722642903996749E-2</v>
      </c>
      <c r="E13" s="18">
        <v>2.5366693628215128E-2</v>
      </c>
      <c r="F13" s="18">
        <v>4.6365530274567551E-2</v>
      </c>
      <c r="G13" s="18">
        <v>2.0978665795542709E-2</v>
      </c>
      <c r="H13" s="18">
        <v>2.301785255894518E-2</v>
      </c>
      <c r="I13" s="18">
        <v>1.614067039927361E-2</v>
      </c>
      <c r="K13" s="18">
        <v>3.1612733544705521E-2</v>
      </c>
      <c r="L13" s="18">
        <v>1.9850957923683452E-2</v>
      </c>
      <c r="N13" s="18">
        <v>2.021817726831816E-2</v>
      </c>
      <c r="O13" s="18">
        <v>2.9786620365892889E-2</v>
      </c>
      <c r="P13" s="18">
        <v>1.930260254895548E-2</v>
      </c>
      <c r="Q13" s="18">
        <v>2.6897040625159619E-2</v>
      </c>
      <c r="R13" s="18">
        <v>2.681028466672571E-2</v>
      </c>
      <c r="S13" s="18">
        <v>2.4403699500344749E-2</v>
      </c>
      <c r="T13" s="18">
        <v>5.829830418118865E-2</v>
      </c>
      <c r="V13" s="18">
        <v>1.3705886884985389E-2</v>
      </c>
      <c r="W13" s="18">
        <v>2.8480989588582629E-2</v>
      </c>
      <c r="X13" s="18">
        <v>1.6411175897589579E-2</v>
      </c>
      <c r="Y13" s="18">
        <v>0.10155722442892311</v>
      </c>
      <c r="Z13" s="18">
        <v>0</v>
      </c>
      <c r="AA13" s="18">
        <v>7.0304252784815918E-2</v>
      </c>
      <c r="AB13" s="18">
        <v>2.7727404566280211E-2</v>
      </c>
      <c r="AC13" s="18">
        <v>3.5692607752042763E-2</v>
      </c>
      <c r="AD13" s="18">
        <v>2.3093078163038391E-2</v>
      </c>
      <c r="AF13" s="18">
        <v>1.3372462253279279E-2</v>
      </c>
      <c r="AG13" s="18">
        <v>3.1034770818170129E-2</v>
      </c>
      <c r="AH13" s="18">
        <v>3.1119217520154591E-2</v>
      </c>
      <c r="AI13" s="18">
        <v>6.0715695676563777E-2</v>
      </c>
      <c r="AJ13" s="18">
        <v>7.2316654032647957E-3</v>
      </c>
      <c r="AK13" s="18">
        <v>7.2395033137292397E-2</v>
      </c>
      <c r="AL13" s="18">
        <v>5.0911150950539948E-2</v>
      </c>
      <c r="AM13" s="18">
        <v>2.232730459586248E-2</v>
      </c>
      <c r="AO13" s="18">
        <v>1.295192506814672E-2</v>
      </c>
      <c r="AP13" s="18">
        <v>3.6229849768509959E-2</v>
      </c>
      <c r="AQ13" s="18">
        <v>2.1922884397799259E-2</v>
      </c>
      <c r="AR13" s="18">
        <v>5.1522071983819112E-2</v>
      </c>
      <c r="AS13" s="18">
        <v>1.361951194729176E-2</v>
      </c>
      <c r="AT13" s="18">
        <v>3.1705230653250073E-2</v>
      </c>
      <c r="AU13" s="18">
        <v>2.7594275764411029E-2</v>
      </c>
      <c r="AV13" s="18">
        <v>2.5654187061846471E-2</v>
      </c>
      <c r="AW13" s="18">
        <v>1.6609275806897261E-2</v>
      </c>
    </row>
    <row r="14" spans="2:51" ht="19" customHeight="1" x14ac:dyDescent="0.35">
      <c r="B14" s="21" t="s">
        <v>80</v>
      </c>
      <c r="C14" s="18">
        <v>4.5705082019521358E-2</v>
      </c>
      <c r="D14" s="18">
        <v>6.1857408739730363E-2</v>
      </c>
      <c r="E14" s="18">
        <v>4.3692854176896147E-2</v>
      </c>
      <c r="F14" s="18">
        <v>5.7930930082644098E-2</v>
      </c>
      <c r="G14" s="18">
        <v>3.7076741446696253E-2</v>
      </c>
      <c r="H14" s="18">
        <v>5.1097920698803187E-2</v>
      </c>
      <c r="I14" s="18">
        <v>3.3193808558894262E-2</v>
      </c>
      <c r="K14" s="18">
        <v>3.321866473998851E-2</v>
      </c>
      <c r="L14" s="18">
        <v>5.7669583290625069E-2</v>
      </c>
      <c r="N14" s="18">
        <v>6.414460173204628E-2</v>
      </c>
      <c r="O14" s="18">
        <v>3.9548802454776731E-2</v>
      </c>
      <c r="P14" s="18">
        <v>4.6405237008428267E-2</v>
      </c>
      <c r="Q14" s="18">
        <v>2.7747008435640461E-2</v>
      </c>
      <c r="R14" s="18">
        <v>2.555015255372637E-2</v>
      </c>
      <c r="S14" s="18">
        <v>7.270155082872759E-2</v>
      </c>
      <c r="T14" s="18">
        <v>0.11734024347955831</v>
      </c>
      <c r="V14" s="18">
        <v>1.8050378807715539E-2</v>
      </c>
      <c r="W14" s="18">
        <v>2.8100426958455191E-2</v>
      </c>
      <c r="X14" s="18">
        <v>6.8125998784413097E-2</v>
      </c>
      <c r="Y14" s="18">
        <v>0</v>
      </c>
      <c r="Z14" s="18">
        <v>2.0751949192679631E-2</v>
      </c>
      <c r="AA14" s="18">
        <v>5.37175792708472E-2</v>
      </c>
      <c r="AB14" s="18">
        <v>8.9453733042989564E-2</v>
      </c>
      <c r="AC14" s="18">
        <v>0.21916171185786321</v>
      </c>
      <c r="AD14" s="18">
        <v>3.1548267672823219E-2</v>
      </c>
      <c r="AF14" s="18">
        <v>2.9857631004157021E-2</v>
      </c>
      <c r="AG14" s="18">
        <v>1.5098545694461431E-2</v>
      </c>
      <c r="AH14" s="18">
        <v>6.0922330978637543E-2</v>
      </c>
      <c r="AI14" s="18">
        <v>2.9499651137697831E-2</v>
      </c>
      <c r="AJ14" s="18">
        <v>2.2725605414519751E-2</v>
      </c>
      <c r="AK14" s="18">
        <v>7.7807355294447531E-2</v>
      </c>
      <c r="AL14" s="18">
        <v>0.2244762566632921</v>
      </c>
      <c r="AM14" s="18">
        <v>0.1016725018563034</v>
      </c>
      <c r="AO14" s="18">
        <v>2.924895861907786E-2</v>
      </c>
      <c r="AP14" s="18">
        <v>2.0347342634651312E-2</v>
      </c>
      <c r="AQ14" s="18">
        <v>6.4275482231863315E-2</v>
      </c>
      <c r="AR14" s="18">
        <v>1.8731480953515268E-2</v>
      </c>
      <c r="AS14" s="18">
        <v>2.6792257271787349E-2</v>
      </c>
      <c r="AT14" s="18">
        <v>6.7081520195410818E-2</v>
      </c>
      <c r="AU14" s="18">
        <v>0.17339895909826289</v>
      </c>
      <c r="AV14" s="18">
        <v>0.1431833854083219</v>
      </c>
      <c r="AW14" s="18">
        <v>1.11929933190707E-2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236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02" customHeight="1" x14ac:dyDescent="0.35">
      <c r="B9" s="21" t="s">
        <v>237</v>
      </c>
      <c r="C9" s="18">
        <v>0.53984763597262753</v>
      </c>
      <c r="D9" s="18">
        <v>0.51163651662454568</v>
      </c>
      <c r="E9" s="18">
        <v>0.52771560073597168</v>
      </c>
      <c r="F9" s="18">
        <v>0.56504593784361157</v>
      </c>
      <c r="G9" s="18">
        <v>0.55576316828089711</v>
      </c>
      <c r="H9" s="18">
        <v>0.51909797885044784</v>
      </c>
      <c r="I9" s="18">
        <v>0.54679972252349829</v>
      </c>
      <c r="K9" s="18">
        <v>0.52221485094247178</v>
      </c>
      <c r="L9" s="18">
        <v>0.55926096314321727</v>
      </c>
      <c r="N9" s="18">
        <v>0.48938185866366712</v>
      </c>
      <c r="O9" s="18">
        <v>0.52783294994782348</v>
      </c>
      <c r="P9" s="18">
        <v>0.4877665333542765</v>
      </c>
      <c r="Q9" s="18">
        <v>0.5969081612670466</v>
      </c>
      <c r="R9" s="18">
        <v>0.61510098474153574</v>
      </c>
      <c r="S9" s="18">
        <v>0.6503290576007329</v>
      </c>
      <c r="T9" s="18">
        <v>0.46352521325805568</v>
      </c>
      <c r="V9" s="18">
        <v>0.51410598349149739</v>
      </c>
      <c r="W9" s="18">
        <v>0.64169962604115927</v>
      </c>
      <c r="X9" s="18">
        <v>0.59554081273411907</v>
      </c>
      <c r="Y9" s="18">
        <v>0.5965017588735968</v>
      </c>
      <c r="Z9" s="18">
        <v>0.32525410745856309</v>
      </c>
      <c r="AA9" s="18">
        <v>0.56635591220825454</v>
      </c>
      <c r="AB9" s="18">
        <v>0.46621802573656629</v>
      </c>
      <c r="AC9" s="18">
        <v>0.42750117018682299</v>
      </c>
      <c r="AD9" s="18">
        <v>0.43717246404448051</v>
      </c>
      <c r="AF9" s="18">
        <v>0.52751166735597765</v>
      </c>
      <c r="AG9" s="18">
        <v>0.65107181940452319</v>
      </c>
      <c r="AH9" s="18">
        <v>0.5742727467531199</v>
      </c>
      <c r="AI9" s="18">
        <v>0.58390916944966542</v>
      </c>
      <c r="AJ9" s="18">
        <v>0.40432041525270418</v>
      </c>
      <c r="AK9" s="18">
        <v>0.48457843386464727</v>
      </c>
      <c r="AL9" s="18">
        <v>0.32137399756103618</v>
      </c>
      <c r="AM9" s="18">
        <v>0.468129450391292</v>
      </c>
      <c r="AO9" s="18">
        <v>0.5365216987882484</v>
      </c>
      <c r="AP9" s="18">
        <v>0.64488672618208853</v>
      </c>
      <c r="AQ9" s="18">
        <v>0.6244493630918645</v>
      </c>
      <c r="AR9" s="18">
        <v>0.59515520827368829</v>
      </c>
      <c r="AS9" s="18">
        <v>0.44102142127796568</v>
      </c>
      <c r="AT9" s="18">
        <v>0.60068054627827872</v>
      </c>
      <c r="AU9" s="18">
        <v>0.43237418609381228</v>
      </c>
      <c r="AV9" s="18">
        <v>0.4847865528173399</v>
      </c>
      <c r="AW9" s="18">
        <v>0.36095845477010352</v>
      </c>
    </row>
    <row r="10" spans="2:51" ht="102" customHeight="1" x14ac:dyDescent="0.35">
      <c r="B10" s="21" t="s">
        <v>238</v>
      </c>
      <c r="C10" s="18">
        <v>0.36098048583229447</v>
      </c>
      <c r="D10" s="18">
        <v>0.36725599435384071</v>
      </c>
      <c r="E10" s="18">
        <v>0.36139973724083502</v>
      </c>
      <c r="F10" s="18">
        <v>0.32862678496368081</v>
      </c>
      <c r="G10" s="18">
        <v>0.34199988619348443</v>
      </c>
      <c r="H10" s="18">
        <v>0.39186320438704669</v>
      </c>
      <c r="I10" s="18">
        <v>0.37230443744354852</v>
      </c>
      <c r="K10" s="18">
        <v>0.3960355579679164</v>
      </c>
      <c r="L10" s="18">
        <v>0.32720163339676323</v>
      </c>
      <c r="N10" s="18">
        <v>0.37666503989235189</v>
      </c>
      <c r="O10" s="18">
        <v>0.37790480505945939</v>
      </c>
      <c r="P10" s="18">
        <v>0.424850851213668</v>
      </c>
      <c r="Q10" s="18">
        <v>0.33094541971152919</v>
      </c>
      <c r="R10" s="18">
        <v>0.31114153005040263</v>
      </c>
      <c r="S10" s="18">
        <v>0.24975912686043131</v>
      </c>
      <c r="T10" s="18">
        <v>0.36808170556202591</v>
      </c>
      <c r="V10" s="18">
        <v>0.40397984608028498</v>
      </c>
      <c r="W10" s="18">
        <v>0.29002963189502501</v>
      </c>
      <c r="X10" s="18">
        <v>0.30119514385057111</v>
      </c>
      <c r="Y10" s="18">
        <v>0.36246099206617127</v>
      </c>
      <c r="Z10" s="18">
        <v>0.54988622900000517</v>
      </c>
      <c r="AA10" s="18">
        <v>0.34591766993009432</v>
      </c>
      <c r="AB10" s="18">
        <v>0.38546889317859462</v>
      </c>
      <c r="AC10" s="18">
        <v>0.26967521523351762</v>
      </c>
      <c r="AD10" s="18">
        <v>0.4858343563462329</v>
      </c>
      <c r="AF10" s="18">
        <v>0.39072255601275607</v>
      </c>
      <c r="AG10" s="18">
        <v>0.29938614939129587</v>
      </c>
      <c r="AH10" s="18">
        <v>0.34254762932613658</v>
      </c>
      <c r="AI10" s="18">
        <v>0.33091937085211193</v>
      </c>
      <c r="AJ10" s="18">
        <v>0.46817582215513798</v>
      </c>
      <c r="AK10" s="18">
        <v>0.42249925023839152</v>
      </c>
      <c r="AL10" s="18">
        <v>0.2051108417258935</v>
      </c>
      <c r="AM10" s="18">
        <v>0.38660222560282342</v>
      </c>
      <c r="AO10" s="18">
        <v>0.36746437470973942</v>
      </c>
      <c r="AP10" s="18">
        <v>0.29754199132990089</v>
      </c>
      <c r="AQ10" s="18">
        <v>0.32957545898760338</v>
      </c>
      <c r="AR10" s="18">
        <v>0.35238215086636759</v>
      </c>
      <c r="AS10" s="18">
        <v>0.46563582573359219</v>
      </c>
      <c r="AT10" s="18">
        <v>0.34166037732344978</v>
      </c>
      <c r="AU10" s="18">
        <v>0.31115703520459143</v>
      </c>
      <c r="AV10" s="18">
        <v>0.2882707983414402</v>
      </c>
      <c r="AW10" s="18">
        <v>0.49593921696219923</v>
      </c>
    </row>
    <row r="11" spans="2:51" ht="19" customHeight="1" x14ac:dyDescent="0.35">
      <c r="B11" s="21" t="s">
        <v>80</v>
      </c>
      <c r="C11" s="18">
        <v>9.9171878195078042E-2</v>
      </c>
      <c r="D11" s="18">
        <v>0.1211074890216135</v>
      </c>
      <c r="E11" s="18">
        <v>0.11088466202319321</v>
      </c>
      <c r="F11" s="18">
        <v>0.1063272771927076</v>
      </c>
      <c r="G11" s="18">
        <v>0.1022369455256185</v>
      </c>
      <c r="H11" s="18">
        <v>8.9038816762505288E-2</v>
      </c>
      <c r="I11" s="18">
        <v>8.089584003295322E-2</v>
      </c>
      <c r="K11" s="18">
        <v>8.1749591089611787E-2</v>
      </c>
      <c r="L11" s="18">
        <v>0.1135374034600196</v>
      </c>
      <c r="N11" s="18">
        <v>0.13395310144398101</v>
      </c>
      <c r="O11" s="18">
        <v>9.426224499271689E-2</v>
      </c>
      <c r="P11" s="18">
        <v>8.738261543205543E-2</v>
      </c>
      <c r="Q11" s="18">
        <v>7.2146419021424074E-2</v>
      </c>
      <c r="R11" s="18">
        <v>7.3757485208061829E-2</v>
      </c>
      <c r="S11" s="18">
        <v>9.9911815538835713E-2</v>
      </c>
      <c r="T11" s="18">
        <v>0.1683930811799185</v>
      </c>
      <c r="V11" s="18">
        <v>8.1914170428217387E-2</v>
      </c>
      <c r="W11" s="18">
        <v>6.8270742063815865E-2</v>
      </c>
      <c r="X11" s="18">
        <v>0.1032640434153098</v>
      </c>
      <c r="Y11" s="18">
        <v>4.1037249060231963E-2</v>
      </c>
      <c r="Z11" s="18">
        <v>0.12485966354143201</v>
      </c>
      <c r="AA11" s="18">
        <v>8.7726417861651376E-2</v>
      </c>
      <c r="AB11" s="18">
        <v>0.14831308108483929</v>
      </c>
      <c r="AC11" s="18">
        <v>0.30282361457965912</v>
      </c>
      <c r="AD11" s="18">
        <v>7.6993179609286533E-2</v>
      </c>
      <c r="AF11" s="18">
        <v>8.176577663126619E-2</v>
      </c>
      <c r="AG11" s="18">
        <v>4.9542031204181082E-2</v>
      </c>
      <c r="AH11" s="18">
        <v>8.3179623920743448E-2</v>
      </c>
      <c r="AI11" s="18">
        <v>8.5171459698222735E-2</v>
      </c>
      <c r="AJ11" s="18">
        <v>0.12750376259215779</v>
      </c>
      <c r="AK11" s="18">
        <v>9.292231589696133E-2</v>
      </c>
      <c r="AL11" s="18">
        <v>0.4735151607130702</v>
      </c>
      <c r="AM11" s="18">
        <v>0.1452683240058846</v>
      </c>
      <c r="AO11" s="18">
        <v>9.6013926502012389E-2</v>
      </c>
      <c r="AP11" s="18">
        <v>5.7571282488010717E-2</v>
      </c>
      <c r="AQ11" s="18">
        <v>4.5975177920532129E-2</v>
      </c>
      <c r="AR11" s="18">
        <v>5.246264085994419E-2</v>
      </c>
      <c r="AS11" s="18">
        <v>9.3342752988442149E-2</v>
      </c>
      <c r="AT11" s="18">
        <v>5.7659076398271648E-2</v>
      </c>
      <c r="AU11" s="18">
        <v>0.25646877870159629</v>
      </c>
      <c r="AV11" s="18">
        <v>0.22694264884122001</v>
      </c>
      <c r="AW11" s="18">
        <v>0.143102328267697</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239</v>
      </c>
      <c r="C9" s="18">
        <v>0.49806518823825391</v>
      </c>
      <c r="D9" s="18">
        <v>0.29903618151925399</v>
      </c>
      <c r="E9" s="18">
        <v>0.37298546310778657</v>
      </c>
      <c r="F9" s="18">
        <v>0.45634047660450339</v>
      </c>
      <c r="G9" s="18">
        <v>0.51545390467842522</v>
      </c>
      <c r="H9" s="18">
        <v>0.65271605117346154</v>
      </c>
      <c r="I9" s="18">
        <v>0.58897033280188804</v>
      </c>
      <c r="K9" s="18">
        <v>0.48182101892027318</v>
      </c>
      <c r="L9" s="18">
        <v>0.51358289855485195</v>
      </c>
      <c r="N9" s="18">
        <v>0.61018927294858594</v>
      </c>
      <c r="O9" s="18">
        <v>0.47241049387314682</v>
      </c>
      <c r="P9" s="18">
        <v>0.58007662482600086</v>
      </c>
      <c r="Q9" s="18">
        <v>0.39843624197678351</v>
      </c>
      <c r="R9" s="18">
        <v>0.39898925128941909</v>
      </c>
      <c r="S9" s="18">
        <v>0.30812102568755301</v>
      </c>
      <c r="T9" s="18">
        <v>0.67350113891177954</v>
      </c>
      <c r="V9" s="18">
        <v>0.65426787378928741</v>
      </c>
      <c r="W9" s="18">
        <v>0.39101044816282859</v>
      </c>
      <c r="X9" s="18">
        <v>0.30602009218339332</v>
      </c>
      <c r="Y9" s="18">
        <v>0.30116922009178482</v>
      </c>
      <c r="Z9" s="18">
        <v>0.86663124757214749</v>
      </c>
      <c r="AA9" s="18">
        <v>0.43550424538316251</v>
      </c>
      <c r="AB9" s="18">
        <v>0.44441352535161038</v>
      </c>
      <c r="AC9" s="18">
        <v>0.54417072965506896</v>
      </c>
      <c r="AD9" s="18">
        <v>0.64473943209170304</v>
      </c>
      <c r="AF9" s="18">
        <v>0.58874254083944444</v>
      </c>
      <c r="AG9" s="18">
        <v>0.41533500033642667</v>
      </c>
      <c r="AH9" s="18">
        <v>0.29278808607508322</v>
      </c>
      <c r="AI9" s="18">
        <v>0.28837747390958518</v>
      </c>
      <c r="AJ9" s="18">
        <v>0.8015843072794373</v>
      </c>
      <c r="AK9" s="18">
        <v>0.46689934988620219</v>
      </c>
      <c r="AL9" s="18">
        <v>0.48682610180644431</v>
      </c>
      <c r="AM9" s="18">
        <v>0.47738485638663342</v>
      </c>
      <c r="AO9" s="18">
        <v>0.55166055529048252</v>
      </c>
      <c r="AP9" s="18">
        <v>0.37233168332047589</v>
      </c>
      <c r="AQ9" s="18">
        <v>0.36654620561590551</v>
      </c>
      <c r="AR9" s="18">
        <v>0.23085198671976989</v>
      </c>
      <c r="AS9" s="18">
        <v>0.77117946838436213</v>
      </c>
      <c r="AT9" s="18">
        <v>0.44786423148814258</v>
      </c>
      <c r="AU9" s="18">
        <v>0.48139393800015512</v>
      </c>
      <c r="AV9" s="18">
        <v>0.45674486719635721</v>
      </c>
      <c r="AW9" s="18">
        <v>0.64434564730062871</v>
      </c>
    </row>
    <row r="10" spans="2:51" ht="32.15" customHeight="1" x14ac:dyDescent="0.35">
      <c r="B10" s="21" t="s">
        <v>240</v>
      </c>
      <c r="C10" s="18">
        <v>0.3300344398322515</v>
      </c>
      <c r="D10" s="18">
        <v>0.43624296887099873</v>
      </c>
      <c r="E10" s="18">
        <v>0.41562241498585373</v>
      </c>
      <c r="F10" s="18">
        <v>0.36061532466859042</v>
      </c>
      <c r="G10" s="18">
        <v>0.30371307291947169</v>
      </c>
      <c r="H10" s="18">
        <v>0.23816673658126281</v>
      </c>
      <c r="I10" s="18">
        <v>0.27955785298461477</v>
      </c>
      <c r="K10" s="18">
        <v>0.36303766876465843</v>
      </c>
      <c r="L10" s="18">
        <v>0.2997663028699788</v>
      </c>
      <c r="N10" s="18">
        <v>0.25488510802605241</v>
      </c>
      <c r="O10" s="18">
        <v>0.31511141650280239</v>
      </c>
      <c r="P10" s="18">
        <v>0.28319358213877399</v>
      </c>
      <c r="Q10" s="18">
        <v>0.42718448375184842</v>
      </c>
      <c r="R10" s="18">
        <v>0.40504328516253651</v>
      </c>
      <c r="S10" s="18">
        <v>0.50368434586974142</v>
      </c>
      <c r="T10" s="18">
        <v>0.1328583024544657</v>
      </c>
      <c r="V10" s="18">
        <v>0.2597968746683802</v>
      </c>
      <c r="W10" s="18">
        <v>0.42933911953973558</v>
      </c>
      <c r="X10" s="18">
        <v>0.44121103170993908</v>
      </c>
      <c r="Y10" s="18">
        <v>0.49329690546289962</v>
      </c>
      <c r="Z10" s="18">
        <v>7.5938661714328448E-2</v>
      </c>
      <c r="AA10" s="18">
        <v>0.27354540462577492</v>
      </c>
      <c r="AB10" s="18">
        <v>0.3201718862422972</v>
      </c>
      <c r="AC10" s="18">
        <v>0.113496133295706</v>
      </c>
      <c r="AD10" s="18">
        <v>0.21677207188129999</v>
      </c>
      <c r="AF10" s="18">
        <v>0.29331204517731729</v>
      </c>
      <c r="AG10" s="18">
        <v>0.41297838935657089</v>
      </c>
      <c r="AH10" s="18">
        <v>0.49135405201271343</v>
      </c>
      <c r="AI10" s="18">
        <v>0.47348625443881592</v>
      </c>
      <c r="AJ10" s="18">
        <v>0.14940434209346359</v>
      </c>
      <c r="AK10" s="18">
        <v>0.2985188933569507</v>
      </c>
      <c r="AL10" s="18">
        <v>2.2711654743404908E-2</v>
      </c>
      <c r="AM10" s="18">
        <v>0.29448269969604879</v>
      </c>
      <c r="AO10" s="18">
        <v>0.33008727583436082</v>
      </c>
      <c r="AP10" s="18">
        <v>0.45954733199008257</v>
      </c>
      <c r="AQ10" s="18">
        <v>0.47881667662274358</v>
      </c>
      <c r="AR10" s="18">
        <v>0.46998874664904139</v>
      </c>
      <c r="AS10" s="18">
        <v>0.15295107602510391</v>
      </c>
      <c r="AT10" s="18">
        <v>0.36102021885872809</v>
      </c>
      <c r="AU10" s="18">
        <v>0.21447600002808959</v>
      </c>
      <c r="AV10" s="18">
        <v>0.20385053548669779</v>
      </c>
      <c r="AW10" s="18">
        <v>0.25435547967484262</v>
      </c>
    </row>
    <row r="11" spans="2:51" ht="32.15" customHeight="1" x14ac:dyDescent="0.35">
      <c r="B11" s="21" t="s">
        <v>241</v>
      </c>
      <c r="C11" s="18">
        <v>7.188944436361018E-2</v>
      </c>
      <c r="D11" s="18">
        <v>0.117335152811456</v>
      </c>
      <c r="E11" s="18">
        <v>0.1047243350159817</v>
      </c>
      <c r="F11" s="18">
        <v>5.8484545360128579E-2</v>
      </c>
      <c r="G11" s="18">
        <v>8.5400639731823352E-2</v>
      </c>
      <c r="H11" s="18">
        <v>3.9790973148421407E-2</v>
      </c>
      <c r="I11" s="18">
        <v>5.0932671012228682E-2</v>
      </c>
      <c r="K11" s="18">
        <v>8.7409149081893692E-2</v>
      </c>
      <c r="L11" s="18">
        <v>5.7700121338479723E-2</v>
      </c>
      <c r="N11" s="18">
        <v>4.6172303127066661E-2</v>
      </c>
      <c r="O11" s="18">
        <v>8.4177869752327592E-2</v>
      </c>
      <c r="P11" s="18">
        <v>6.2764608662536234E-2</v>
      </c>
      <c r="Q11" s="18">
        <v>8.0136547336920563E-2</v>
      </c>
      <c r="R11" s="18">
        <v>0.10207007320590911</v>
      </c>
      <c r="S11" s="18">
        <v>0.1427314279213798</v>
      </c>
      <c r="T11" s="18">
        <v>2.61001458719511E-2</v>
      </c>
      <c r="V11" s="18">
        <v>2.8417759723933411E-2</v>
      </c>
      <c r="W11" s="18">
        <v>8.8281336729356091E-2</v>
      </c>
      <c r="X11" s="18">
        <v>0.13632323730602669</v>
      </c>
      <c r="Y11" s="18">
        <v>9.612668158562114E-2</v>
      </c>
      <c r="Z11" s="18">
        <v>2.615753866456837E-2</v>
      </c>
      <c r="AA11" s="18">
        <v>0.18296724474713219</v>
      </c>
      <c r="AB11" s="18">
        <v>8.4696235652261989E-2</v>
      </c>
      <c r="AC11" s="18">
        <v>7.1243662791694792E-2</v>
      </c>
      <c r="AD11" s="18">
        <v>5.8182541845087143E-2</v>
      </c>
      <c r="AF11" s="18">
        <v>4.5533354672070668E-2</v>
      </c>
      <c r="AG11" s="18">
        <v>8.1610973372099507E-2</v>
      </c>
      <c r="AH11" s="18">
        <v>0.11270588348444061</v>
      </c>
      <c r="AI11" s="18">
        <v>0.11313644962447229</v>
      </c>
      <c r="AJ11" s="18">
        <v>1.7485983016942031E-2</v>
      </c>
      <c r="AK11" s="18">
        <v>0.18844371741607521</v>
      </c>
      <c r="AL11" s="18">
        <v>5.7291696755727338E-2</v>
      </c>
      <c r="AM11" s="18">
        <v>8.012174887551804E-2</v>
      </c>
      <c r="AO11" s="18">
        <v>4.4800666583336743E-2</v>
      </c>
      <c r="AP11" s="18">
        <v>8.4799347426179061E-2</v>
      </c>
      <c r="AQ11" s="18">
        <v>7.5451147547358932E-2</v>
      </c>
      <c r="AR11" s="18">
        <v>0.14266691990815281</v>
      </c>
      <c r="AS11" s="18">
        <v>3.5999295629288261E-2</v>
      </c>
      <c r="AT11" s="18">
        <v>0.19111554965312949</v>
      </c>
      <c r="AU11" s="18">
        <v>8.668636307079032E-2</v>
      </c>
      <c r="AV11" s="18">
        <v>6.9037106036134555E-2</v>
      </c>
      <c r="AW11" s="18">
        <v>3.4042206490726583E-2</v>
      </c>
    </row>
    <row r="12" spans="2:51" ht="19" customHeight="1" x14ac:dyDescent="0.35">
      <c r="B12" s="21" t="s">
        <v>80</v>
      </c>
      <c r="C12" s="18">
        <v>0.10001092756588451</v>
      </c>
      <c r="D12" s="18">
        <v>0.14738569679829111</v>
      </c>
      <c r="E12" s="18">
        <v>0.1066677868903779</v>
      </c>
      <c r="F12" s="18">
        <v>0.1245596533667775</v>
      </c>
      <c r="G12" s="18">
        <v>9.5432382670279814E-2</v>
      </c>
      <c r="H12" s="18">
        <v>6.9326239096854134E-2</v>
      </c>
      <c r="I12" s="18">
        <v>8.053914320126844E-2</v>
      </c>
      <c r="K12" s="18">
        <v>6.7732163233174728E-2</v>
      </c>
      <c r="L12" s="18">
        <v>0.12895067723668949</v>
      </c>
      <c r="N12" s="18">
        <v>8.8753315898294771E-2</v>
      </c>
      <c r="O12" s="18">
        <v>0.12830021987172299</v>
      </c>
      <c r="P12" s="18">
        <v>7.3965184372688897E-2</v>
      </c>
      <c r="Q12" s="18">
        <v>9.4242726934447463E-2</v>
      </c>
      <c r="R12" s="18">
        <v>9.3897390342135317E-2</v>
      </c>
      <c r="S12" s="18">
        <v>4.5463200521325749E-2</v>
      </c>
      <c r="T12" s="18">
        <v>0.16754041276180359</v>
      </c>
      <c r="V12" s="18">
        <v>5.7517491818398873E-2</v>
      </c>
      <c r="W12" s="18">
        <v>9.1369095568079803E-2</v>
      </c>
      <c r="X12" s="18">
        <v>0.116445638800641</v>
      </c>
      <c r="Y12" s="18">
        <v>0.10940719285969459</v>
      </c>
      <c r="Z12" s="18">
        <v>3.1272552048955862E-2</v>
      </c>
      <c r="AA12" s="18">
        <v>0.10798310524393059</v>
      </c>
      <c r="AB12" s="18">
        <v>0.1507183527538305</v>
      </c>
      <c r="AC12" s="18">
        <v>0.27108947425752999</v>
      </c>
      <c r="AD12" s="18">
        <v>8.0305954181909736E-2</v>
      </c>
      <c r="AF12" s="18">
        <v>7.241205931116762E-2</v>
      </c>
      <c r="AG12" s="18">
        <v>9.0075636934903003E-2</v>
      </c>
      <c r="AH12" s="18">
        <v>0.1031519784277628</v>
      </c>
      <c r="AI12" s="18">
        <v>0.1249998220271266</v>
      </c>
      <c r="AJ12" s="18">
        <v>3.1525367610157159E-2</v>
      </c>
      <c r="AK12" s="18">
        <v>4.6138039340772062E-2</v>
      </c>
      <c r="AL12" s="18">
        <v>0.43317054669442351</v>
      </c>
      <c r="AM12" s="18">
        <v>0.1480106950417997</v>
      </c>
      <c r="AO12" s="18">
        <v>7.3451502291820028E-2</v>
      </c>
      <c r="AP12" s="18">
        <v>8.3321637263262582E-2</v>
      </c>
      <c r="AQ12" s="18">
        <v>7.9185970213991888E-2</v>
      </c>
      <c r="AR12" s="18">
        <v>0.156492346723036</v>
      </c>
      <c r="AS12" s="18">
        <v>3.9870159961245558E-2</v>
      </c>
      <c r="AT12" s="18">
        <v>0</v>
      </c>
      <c r="AU12" s="18">
        <v>0.2174436989009651</v>
      </c>
      <c r="AV12" s="18">
        <v>0.27036749128081028</v>
      </c>
      <c r="AW12" s="18">
        <v>6.7256666533801787E-2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G18"/>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9" t="s">
        <v>508</v>
      </c>
    </row>
    <row r="6" spans="2:7" ht="120" customHeight="1" x14ac:dyDescent="0.35">
      <c r="C6" s="20" t="s">
        <v>509</v>
      </c>
      <c r="D6" s="20" t="s">
        <v>510</v>
      </c>
      <c r="E6" s="20" t="s">
        <v>511</v>
      </c>
      <c r="F6" s="20" t="s">
        <v>512</v>
      </c>
      <c r="G6" s="20" t="s">
        <v>513</v>
      </c>
    </row>
    <row r="7" spans="2:7" x14ac:dyDescent="0.35">
      <c r="B7" s="21" t="s">
        <v>243</v>
      </c>
      <c r="C7" s="18">
        <v>0.2533770734799341</v>
      </c>
      <c r="D7" s="18">
        <v>8.2635869191982625E-2</v>
      </c>
      <c r="E7" s="18">
        <v>0.30849608796682237</v>
      </c>
      <c r="F7" s="18">
        <v>9.0310270819243865E-2</v>
      </c>
      <c r="G7" s="18">
        <v>0.30448607775397041</v>
      </c>
    </row>
    <row r="8" spans="2:7" x14ac:dyDescent="0.35">
      <c r="B8" s="21" t="s">
        <v>244</v>
      </c>
      <c r="C8" s="18">
        <v>0.19162317650414681</v>
      </c>
      <c r="D8" s="18">
        <v>0.14049269279882351</v>
      </c>
      <c r="E8" s="18">
        <v>0.18645402302492331</v>
      </c>
      <c r="F8" s="18">
        <v>0.16173588287080851</v>
      </c>
      <c r="G8" s="18">
        <v>0.24406892195140259</v>
      </c>
    </row>
    <row r="9" spans="2:7" x14ac:dyDescent="0.35">
      <c r="B9" s="21" t="s">
        <v>245</v>
      </c>
      <c r="C9" s="18">
        <v>0.16335420556433011</v>
      </c>
      <c r="D9" s="18">
        <v>0.26660414253421522</v>
      </c>
      <c r="E9" s="18">
        <v>0.1614202193471285</v>
      </c>
      <c r="F9" s="18">
        <v>0.14387965720049531</v>
      </c>
      <c r="G9" s="18">
        <v>0.20688248267159101</v>
      </c>
    </row>
    <row r="10" spans="2:7" x14ac:dyDescent="0.35">
      <c r="B10" s="21" t="s">
        <v>246</v>
      </c>
      <c r="C10" s="18">
        <v>0.23351572398166209</v>
      </c>
      <c r="D10" s="18">
        <v>0.2415899387523226</v>
      </c>
      <c r="E10" s="18">
        <v>0.22323269533379861</v>
      </c>
      <c r="F10" s="18">
        <v>0.2189591945370524</v>
      </c>
      <c r="G10" s="18">
        <v>0.1707446126739724</v>
      </c>
    </row>
    <row r="11" spans="2:7" x14ac:dyDescent="0.35">
      <c r="B11" s="21" t="s">
        <v>247</v>
      </c>
      <c r="C11" s="18">
        <v>0.15812982046992699</v>
      </c>
      <c r="D11" s="18">
        <v>0.26867735672265619</v>
      </c>
      <c r="E11" s="18">
        <v>0.12039697432732741</v>
      </c>
      <c r="F11" s="18">
        <v>0.38511499457239989</v>
      </c>
      <c r="G11" s="18">
        <v>7.381790494906372E-2</v>
      </c>
    </row>
    <row r="14" spans="2:7" x14ac:dyDescent="0.35">
      <c r="B14" t="s">
        <v>490</v>
      </c>
    </row>
    <row r="15" spans="2:7" x14ac:dyDescent="0.35">
      <c r="B15" t="s">
        <v>11</v>
      </c>
    </row>
    <row r="18" spans="2:2" x14ac:dyDescent="0.35">
      <c r="B18" t="str">
        <f>HYPERLINK("#Contents!A1", "Return to Contents")</f>
        <v>Return to Contents</v>
      </c>
    </row>
  </sheetData>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242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243</v>
      </c>
      <c r="C9" s="18">
        <v>0.2533770734799341</v>
      </c>
      <c r="D9" s="18">
        <v>0.1104509007608955</v>
      </c>
      <c r="E9" s="18">
        <v>0.1520438590888358</v>
      </c>
      <c r="F9" s="18">
        <v>0.22997781613793061</v>
      </c>
      <c r="G9" s="18">
        <v>0.24753373201605031</v>
      </c>
      <c r="H9" s="18">
        <v>0.35953516484193598</v>
      </c>
      <c r="I9" s="18">
        <v>0.33736121101213401</v>
      </c>
      <c r="K9" s="18">
        <v>0.2369941535893276</v>
      </c>
      <c r="L9" s="18">
        <v>0.27009964871572473</v>
      </c>
      <c r="N9" s="18">
        <v>0.36232377798096338</v>
      </c>
      <c r="O9" s="18">
        <v>0.2334435064886089</v>
      </c>
      <c r="P9" s="18">
        <v>0.2863431924182675</v>
      </c>
      <c r="Q9" s="18">
        <v>0.1757574116551453</v>
      </c>
      <c r="R9" s="18">
        <v>0.1250456711823853</v>
      </c>
      <c r="S9" s="18">
        <v>5.8765484074892932E-2</v>
      </c>
      <c r="T9" s="18">
        <v>0.50068900549468731</v>
      </c>
      <c r="V9" s="18">
        <v>0.37451183634512408</v>
      </c>
      <c r="W9" s="18">
        <v>0.16037333795538181</v>
      </c>
      <c r="X9" s="18">
        <v>0.151755869060751</v>
      </c>
      <c r="Y9" s="18">
        <v>3.2807081445356788E-2</v>
      </c>
      <c r="Z9" s="18">
        <v>0.48795599886438862</v>
      </c>
      <c r="AA9" s="18">
        <v>0.1818614245126175</v>
      </c>
      <c r="AB9" s="18">
        <v>0.23702502760195579</v>
      </c>
      <c r="AC9" s="18">
        <v>0.2464228910452867</v>
      </c>
      <c r="AD9" s="18">
        <v>0.3654783003891664</v>
      </c>
      <c r="AF9" s="18">
        <v>0.31554082627293312</v>
      </c>
      <c r="AG9" s="18">
        <v>0.18322311597763671</v>
      </c>
      <c r="AH9" s="18">
        <v>9.8659511595025215E-2</v>
      </c>
      <c r="AI9" s="18">
        <v>9.723841137066444E-2</v>
      </c>
      <c r="AJ9" s="18">
        <v>0.48968475272034823</v>
      </c>
      <c r="AK9" s="18">
        <v>0.18759519284131901</v>
      </c>
      <c r="AL9" s="18">
        <v>0.1721599692373264</v>
      </c>
      <c r="AM9" s="18">
        <v>0.26208960888034499</v>
      </c>
      <c r="AO9" s="18">
        <v>0.2709508496735511</v>
      </c>
      <c r="AP9" s="18">
        <v>0.1374835014374686</v>
      </c>
      <c r="AQ9" s="18">
        <v>0.17057671538136071</v>
      </c>
      <c r="AR9" s="18">
        <v>6.8933988208363328E-2</v>
      </c>
      <c r="AS9" s="18">
        <v>0.48063957190579237</v>
      </c>
      <c r="AT9" s="18">
        <v>0.16956772466299419</v>
      </c>
      <c r="AU9" s="18">
        <v>0.31684915426636928</v>
      </c>
      <c r="AV9" s="18">
        <v>0.18788436197678141</v>
      </c>
      <c r="AW9" s="18">
        <v>0.36548209796125891</v>
      </c>
    </row>
    <row r="10" spans="2:51" ht="19" customHeight="1" x14ac:dyDescent="0.35">
      <c r="B10" s="21" t="s">
        <v>244</v>
      </c>
      <c r="C10" s="18">
        <v>0.19162317650414681</v>
      </c>
      <c r="D10" s="18">
        <v>0.1775625513936209</v>
      </c>
      <c r="E10" s="18">
        <v>0.14431797767942631</v>
      </c>
      <c r="F10" s="18">
        <v>0.18314789433405851</v>
      </c>
      <c r="G10" s="18">
        <v>0.21296250080457421</v>
      </c>
      <c r="H10" s="18">
        <v>0.2042571702968044</v>
      </c>
      <c r="I10" s="18">
        <v>0.2151798946935054</v>
      </c>
      <c r="K10" s="18">
        <v>0.20845344075215699</v>
      </c>
      <c r="L10" s="18">
        <v>0.17683768220990409</v>
      </c>
      <c r="N10" s="18">
        <v>0.22200701795520389</v>
      </c>
      <c r="O10" s="18">
        <v>0.21094533580695279</v>
      </c>
      <c r="P10" s="18">
        <v>0.2268755354615338</v>
      </c>
      <c r="Q10" s="18">
        <v>0.14593936940094721</v>
      </c>
      <c r="R10" s="18">
        <v>0.15378186006597269</v>
      </c>
      <c r="S10" s="18">
        <v>0.16683327969374109</v>
      </c>
      <c r="T10" s="18">
        <v>0.18173140365332729</v>
      </c>
      <c r="V10" s="18">
        <v>0.23218709201900811</v>
      </c>
      <c r="W10" s="18">
        <v>0.1686308729405237</v>
      </c>
      <c r="X10" s="18">
        <v>0.14081479382999279</v>
      </c>
      <c r="Y10" s="18">
        <v>0.1023558888178631</v>
      </c>
      <c r="Z10" s="18">
        <v>0.30979829941263209</v>
      </c>
      <c r="AA10" s="18">
        <v>0.14160613003287531</v>
      </c>
      <c r="AB10" s="18">
        <v>0.1928779729418246</v>
      </c>
      <c r="AC10" s="18">
        <v>0.2229025104135588</v>
      </c>
      <c r="AD10" s="18">
        <v>0.14950086482451561</v>
      </c>
      <c r="AF10" s="18">
        <v>0.25134326352911451</v>
      </c>
      <c r="AG10" s="18">
        <v>0.16488853451210569</v>
      </c>
      <c r="AH10" s="18">
        <v>0.213849708371459</v>
      </c>
      <c r="AI10" s="18">
        <v>0.1215592696803736</v>
      </c>
      <c r="AJ10" s="18">
        <v>0.2192470965620453</v>
      </c>
      <c r="AK10" s="18">
        <v>0.1376425203529649</v>
      </c>
      <c r="AL10" s="18">
        <v>0.2375888671265543</v>
      </c>
      <c r="AM10" s="18">
        <v>0.17923217451616799</v>
      </c>
      <c r="AO10" s="18">
        <v>0.24438947904818401</v>
      </c>
      <c r="AP10" s="18">
        <v>0.16701795505345879</v>
      </c>
      <c r="AQ10" s="18">
        <v>0.15870216032154749</v>
      </c>
      <c r="AR10" s="18">
        <v>8.0225173134917296E-2</v>
      </c>
      <c r="AS10" s="18">
        <v>0.24227749598825979</v>
      </c>
      <c r="AT10" s="18">
        <v>0.18735858955287729</v>
      </c>
      <c r="AU10" s="18">
        <v>0.22289638609479179</v>
      </c>
      <c r="AV10" s="18">
        <v>0.15401886738692649</v>
      </c>
      <c r="AW10" s="18">
        <v>0.2201950354779873</v>
      </c>
    </row>
    <row r="11" spans="2:51" ht="19" customHeight="1" x14ac:dyDescent="0.35">
      <c r="B11" s="21" t="s">
        <v>245</v>
      </c>
      <c r="C11" s="18">
        <v>0.16335420556433011</v>
      </c>
      <c r="D11" s="18">
        <v>0.15333872745044269</v>
      </c>
      <c r="E11" s="18">
        <v>0.16837045021120359</v>
      </c>
      <c r="F11" s="18">
        <v>0.14917386854084599</v>
      </c>
      <c r="G11" s="18">
        <v>0.1512592610211824</v>
      </c>
      <c r="H11" s="18">
        <v>0.14500765949974551</v>
      </c>
      <c r="I11" s="18">
        <v>0.19459670590374389</v>
      </c>
      <c r="K11" s="18">
        <v>0.1444289983549491</v>
      </c>
      <c r="L11" s="18">
        <v>0.1792316744685935</v>
      </c>
      <c r="N11" s="18">
        <v>0.15473486685282209</v>
      </c>
      <c r="O11" s="18">
        <v>0.1609626648374676</v>
      </c>
      <c r="P11" s="18">
        <v>0.15223584424697509</v>
      </c>
      <c r="Q11" s="18">
        <v>0.18739831263166709</v>
      </c>
      <c r="R11" s="18">
        <v>0.1552714045585997</v>
      </c>
      <c r="S11" s="18">
        <v>0.1768912575948505</v>
      </c>
      <c r="T11" s="18">
        <v>0.12748470036265039</v>
      </c>
      <c r="V11" s="18">
        <v>0.17239009785294249</v>
      </c>
      <c r="W11" s="18">
        <v>0.13250841684386699</v>
      </c>
      <c r="X11" s="18">
        <v>0.1838564018433704</v>
      </c>
      <c r="Y11" s="18">
        <v>0.2746679042115705</v>
      </c>
      <c r="Z11" s="18">
        <v>8.3875664137270448E-2</v>
      </c>
      <c r="AA11" s="18">
        <v>0.1334545265248317</v>
      </c>
      <c r="AB11" s="18">
        <v>0.16080038308833991</v>
      </c>
      <c r="AC11" s="18">
        <v>0.23461885953269029</v>
      </c>
      <c r="AD11" s="18">
        <v>0.2097337292755963</v>
      </c>
      <c r="AF11" s="18">
        <v>0.18197145449137339</v>
      </c>
      <c r="AG11" s="18">
        <v>0.1400657622292826</v>
      </c>
      <c r="AH11" s="18">
        <v>0.20550365604422949</v>
      </c>
      <c r="AI11" s="18">
        <v>0.20185143227450089</v>
      </c>
      <c r="AJ11" s="18">
        <v>0.1199442157503781</v>
      </c>
      <c r="AK11" s="18">
        <v>0.14683422785564079</v>
      </c>
      <c r="AL11" s="18">
        <v>0.30004130532694478</v>
      </c>
      <c r="AM11" s="18">
        <v>0.1771732619122518</v>
      </c>
      <c r="AO11" s="18">
        <v>0.1992564242467442</v>
      </c>
      <c r="AP11" s="18">
        <v>0.13170061615596021</v>
      </c>
      <c r="AQ11" s="18">
        <v>0.15366972130616399</v>
      </c>
      <c r="AR11" s="18">
        <v>0.15971198637881451</v>
      </c>
      <c r="AS11" s="18">
        <v>0.111432449732348</v>
      </c>
      <c r="AT11" s="18">
        <v>6.5814774761579403E-2</v>
      </c>
      <c r="AU11" s="18">
        <v>0.17667120867508429</v>
      </c>
      <c r="AV11" s="18">
        <v>0.34606383575249489</v>
      </c>
      <c r="AW11" s="18">
        <v>0.22538848816497239</v>
      </c>
    </row>
    <row r="12" spans="2:51" ht="19" customHeight="1" x14ac:dyDescent="0.35">
      <c r="B12" s="21" t="s">
        <v>246</v>
      </c>
      <c r="C12" s="18">
        <v>0.23351572398166209</v>
      </c>
      <c r="D12" s="18">
        <v>0.32821012424025231</v>
      </c>
      <c r="E12" s="18">
        <v>0.29240803481470129</v>
      </c>
      <c r="F12" s="18">
        <v>0.23726566979558339</v>
      </c>
      <c r="G12" s="18">
        <v>0.25333174004812098</v>
      </c>
      <c r="H12" s="18">
        <v>0.174334749208994</v>
      </c>
      <c r="I12" s="18">
        <v>0.17423057672686501</v>
      </c>
      <c r="K12" s="18">
        <v>0.24329213066920591</v>
      </c>
      <c r="L12" s="18">
        <v>0.22487865739477819</v>
      </c>
      <c r="N12" s="18">
        <v>0.17614564846648281</v>
      </c>
      <c r="O12" s="18">
        <v>0.2236616265902458</v>
      </c>
      <c r="P12" s="18">
        <v>0.21947966238498409</v>
      </c>
      <c r="Q12" s="18">
        <v>0.29144750922582863</v>
      </c>
      <c r="R12" s="18">
        <v>0.30093037548224449</v>
      </c>
      <c r="S12" s="18">
        <v>0.3287974051505026</v>
      </c>
      <c r="T12" s="18">
        <v>0.1103187692732157</v>
      </c>
      <c r="V12" s="18">
        <v>0.15394675144321421</v>
      </c>
      <c r="W12" s="18">
        <v>0.33060215184063668</v>
      </c>
      <c r="X12" s="18">
        <v>0.33605293252033841</v>
      </c>
      <c r="Y12" s="18">
        <v>0.29256641742249168</v>
      </c>
      <c r="Z12" s="18">
        <v>2.5644150098827461E-2</v>
      </c>
      <c r="AA12" s="18">
        <v>0.24418935910106901</v>
      </c>
      <c r="AB12" s="18">
        <v>0.21637847615128769</v>
      </c>
      <c r="AC12" s="18">
        <v>0.16564173078523181</v>
      </c>
      <c r="AD12" s="18">
        <v>0.1649993650374495</v>
      </c>
      <c r="AF12" s="18">
        <v>0.16460363978139739</v>
      </c>
      <c r="AG12" s="18">
        <v>0.31686541915290839</v>
      </c>
      <c r="AH12" s="18">
        <v>0.28104358373602351</v>
      </c>
      <c r="AI12" s="18">
        <v>0.31900645493879048</v>
      </c>
      <c r="AJ12" s="18">
        <v>0.122135312153516</v>
      </c>
      <c r="AK12" s="18">
        <v>0.17601399559931349</v>
      </c>
      <c r="AL12" s="18">
        <v>0.20263592135104769</v>
      </c>
      <c r="AM12" s="18">
        <v>0.20386023073328469</v>
      </c>
      <c r="AO12" s="18">
        <v>0.18877666105682911</v>
      </c>
      <c r="AP12" s="18">
        <v>0.33640596170532211</v>
      </c>
      <c r="AQ12" s="18">
        <v>0.33872263429981009</v>
      </c>
      <c r="AR12" s="18">
        <v>0.30812864586730598</v>
      </c>
      <c r="AS12" s="18">
        <v>0.11428246707678261</v>
      </c>
      <c r="AT12" s="18">
        <v>0.22908502076143719</v>
      </c>
      <c r="AU12" s="18">
        <v>0.16849281200911859</v>
      </c>
      <c r="AV12" s="18">
        <v>0.24800390469873729</v>
      </c>
      <c r="AW12" s="18">
        <v>9.3917343482172497E-2</v>
      </c>
    </row>
    <row r="13" spans="2:51" ht="19" customHeight="1" x14ac:dyDescent="0.35">
      <c r="B13" s="21" t="s">
        <v>247</v>
      </c>
      <c r="C13" s="18">
        <v>0.15812982046992699</v>
      </c>
      <c r="D13" s="18">
        <v>0.2304376961547884</v>
      </c>
      <c r="E13" s="18">
        <v>0.2428596782058329</v>
      </c>
      <c r="F13" s="18">
        <v>0.2004347511915815</v>
      </c>
      <c r="G13" s="18">
        <v>0.1349127661100723</v>
      </c>
      <c r="H13" s="18">
        <v>0.1168652561525199</v>
      </c>
      <c r="I13" s="18">
        <v>7.8631611663751599E-2</v>
      </c>
      <c r="K13" s="18">
        <v>0.1668312766343604</v>
      </c>
      <c r="L13" s="18">
        <v>0.1489523372109994</v>
      </c>
      <c r="N13" s="18">
        <v>8.4788688744527663E-2</v>
      </c>
      <c r="O13" s="18">
        <v>0.1709868662767248</v>
      </c>
      <c r="P13" s="18">
        <v>0.11506576548823939</v>
      </c>
      <c r="Q13" s="18">
        <v>0.19945739708641161</v>
      </c>
      <c r="R13" s="18">
        <v>0.26497068871079782</v>
      </c>
      <c r="S13" s="18">
        <v>0.26871257348601268</v>
      </c>
      <c r="T13" s="18">
        <v>7.9776121216119197E-2</v>
      </c>
      <c r="V13" s="18">
        <v>6.696422233971086E-2</v>
      </c>
      <c r="W13" s="18">
        <v>0.20788522041959079</v>
      </c>
      <c r="X13" s="18">
        <v>0.18752000274554739</v>
      </c>
      <c r="Y13" s="18">
        <v>0.29760270810271788</v>
      </c>
      <c r="Z13" s="18">
        <v>9.2725887486881473E-2</v>
      </c>
      <c r="AA13" s="18">
        <v>0.29888855982860668</v>
      </c>
      <c r="AB13" s="18">
        <v>0.1929181402165922</v>
      </c>
      <c r="AC13" s="18">
        <v>0.13041400822323221</v>
      </c>
      <c r="AD13" s="18">
        <v>0.11028774047327219</v>
      </c>
      <c r="AF13" s="18">
        <v>8.6540815925181605E-2</v>
      </c>
      <c r="AG13" s="18">
        <v>0.19495716812806671</v>
      </c>
      <c r="AH13" s="18">
        <v>0.20094354025326269</v>
      </c>
      <c r="AI13" s="18">
        <v>0.26034443173567068</v>
      </c>
      <c r="AJ13" s="18">
        <v>4.8988622813712468E-2</v>
      </c>
      <c r="AK13" s="18">
        <v>0.35191406335076192</v>
      </c>
      <c r="AL13" s="18">
        <v>8.7573936958126625E-2</v>
      </c>
      <c r="AM13" s="18">
        <v>0.17764472395795039</v>
      </c>
      <c r="AO13" s="18">
        <v>9.6626585974691759E-2</v>
      </c>
      <c r="AP13" s="18">
        <v>0.22739196564779041</v>
      </c>
      <c r="AQ13" s="18">
        <v>0.17832876869111761</v>
      </c>
      <c r="AR13" s="18">
        <v>0.38300020641059868</v>
      </c>
      <c r="AS13" s="18">
        <v>5.1368015296817192E-2</v>
      </c>
      <c r="AT13" s="18">
        <v>0.3481738902611119</v>
      </c>
      <c r="AU13" s="18">
        <v>0.1150904389546359</v>
      </c>
      <c r="AV13" s="18">
        <v>6.4029030185059954E-2</v>
      </c>
      <c r="AW13" s="18">
        <v>9.5017034913608772E-2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243</v>
      </c>
      <c r="C9" s="18">
        <v>8.2635869191982625E-2</v>
      </c>
      <c r="D9" s="18">
        <v>9.2442163128590923E-2</v>
      </c>
      <c r="E9" s="18">
        <v>0.10924392610690591</v>
      </c>
      <c r="F9" s="18">
        <v>0.108425678050001</v>
      </c>
      <c r="G9" s="18">
        <v>5.0591945253332181E-2</v>
      </c>
      <c r="H9" s="18">
        <v>9.2938182572157982E-2</v>
      </c>
      <c r="I9" s="18">
        <v>5.4740029120409567E-2</v>
      </c>
      <c r="K9" s="18">
        <v>7.8820190140645993E-2</v>
      </c>
      <c r="L9" s="18">
        <v>8.6655780234889138E-2</v>
      </c>
      <c r="N9" s="18">
        <v>9.050121485553124E-2</v>
      </c>
      <c r="O9" s="18">
        <v>8.7481043603342037E-2</v>
      </c>
      <c r="P9" s="18">
        <v>6.6825171126580457E-2</v>
      </c>
      <c r="Q9" s="18">
        <v>7.1114174964657981E-2</v>
      </c>
      <c r="R9" s="18">
        <v>5.9900601249251582E-2</v>
      </c>
      <c r="S9" s="18">
        <v>0.16791146359121989</v>
      </c>
      <c r="T9" s="18">
        <v>0.14488524405275011</v>
      </c>
      <c r="V9" s="18">
        <v>6.481011349312929E-2</v>
      </c>
      <c r="W9" s="18">
        <v>8.283971590399776E-2</v>
      </c>
      <c r="X9" s="18">
        <v>4.8969853974095652E-2</v>
      </c>
      <c r="Y9" s="18">
        <v>0.10985537766438749</v>
      </c>
      <c r="Z9" s="18">
        <v>0</v>
      </c>
      <c r="AA9" s="18">
        <v>9.5551124810955582E-2</v>
      </c>
      <c r="AB9" s="18">
        <v>0.1147340515501161</v>
      </c>
      <c r="AC9" s="18">
        <v>0.11232762924596799</v>
      </c>
      <c r="AD9" s="18">
        <v>7.96945688602749E-2</v>
      </c>
      <c r="AF9" s="18">
        <v>6.4957311802316647E-2</v>
      </c>
      <c r="AG9" s="18">
        <v>7.6889343472589342E-2</v>
      </c>
      <c r="AH9" s="18">
        <v>5.1256290247696873E-2</v>
      </c>
      <c r="AI9" s="18">
        <v>9.6568976985254268E-2</v>
      </c>
      <c r="AJ9" s="18">
        <v>7.6881069509902714E-2</v>
      </c>
      <c r="AK9" s="18">
        <v>0.1171306471085852</v>
      </c>
      <c r="AL9" s="18">
        <v>7.7592875724129193E-2</v>
      </c>
      <c r="AM9" s="18">
        <v>0.1130605045860342</v>
      </c>
      <c r="AO9" s="18">
        <v>7.9348773767760686E-2</v>
      </c>
      <c r="AP9" s="18">
        <v>7.562854236561202E-2</v>
      </c>
      <c r="AQ9" s="18">
        <v>5.5935577082090467E-2</v>
      </c>
      <c r="AR9" s="18">
        <v>9.0434815422906045E-2</v>
      </c>
      <c r="AS9" s="18">
        <v>8.5950329925810462E-2</v>
      </c>
      <c r="AT9" s="18">
        <v>0.1245345400681534</v>
      </c>
      <c r="AU9" s="18">
        <v>0.1473863585998787</v>
      </c>
      <c r="AV9" s="18">
        <v>6.828326352101638E-2</v>
      </c>
      <c r="AW9" s="18">
        <v>4.5806337564797413E-2</v>
      </c>
    </row>
    <row r="10" spans="2:51" ht="19" customHeight="1" x14ac:dyDescent="0.35">
      <c r="B10" s="21" t="s">
        <v>244</v>
      </c>
      <c r="C10" s="18">
        <v>0.14049269279882351</v>
      </c>
      <c r="D10" s="18">
        <v>0.26740996529431588</v>
      </c>
      <c r="E10" s="18">
        <v>0.19310180979885641</v>
      </c>
      <c r="F10" s="18">
        <v>0.17424730716178111</v>
      </c>
      <c r="G10" s="18">
        <v>0.1219802112011817</v>
      </c>
      <c r="H10" s="18">
        <v>8.2659830053690861E-2</v>
      </c>
      <c r="I10" s="18">
        <v>7.3912136826674149E-2</v>
      </c>
      <c r="K10" s="18">
        <v>0.1452780726425025</v>
      </c>
      <c r="L10" s="18">
        <v>0.13674426940902171</v>
      </c>
      <c r="N10" s="18">
        <v>0.1328429216869812</v>
      </c>
      <c r="O10" s="18">
        <v>0.1597785945513702</v>
      </c>
      <c r="P10" s="18">
        <v>8.9253336597987801E-2</v>
      </c>
      <c r="Q10" s="18">
        <v>0.15019013133995421</v>
      </c>
      <c r="R10" s="18">
        <v>0.16186979021206979</v>
      </c>
      <c r="S10" s="18">
        <v>9.5964499299022746E-2</v>
      </c>
      <c r="T10" s="18">
        <v>0.1133893644484615</v>
      </c>
      <c r="V10" s="18">
        <v>0.10331582171859401</v>
      </c>
      <c r="W10" s="18">
        <v>0.1530719417267995</v>
      </c>
      <c r="X10" s="18">
        <v>0.13965214192833569</v>
      </c>
      <c r="Y10" s="18">
        <v>0.2292671221007811</v>
      </c>
      <c r="Z10" s="18">
        <v>0.11406167024678319</v>
      </c>
      <c r="AA10" s="18">
        <v>0.13617481743724841</v>
      </c>
      <c r="AB10" s="18">
        <v>0.18181417422053461</v>
      </c>
      <c r="AC10" s="18">
        <v>0.11450047029522969</v>
      </c>
      <c r="AD10" s="18">
        <v>7.5931324694179375E-2</v>
      </c>
      <c r="AF10" s="18">
        <v>0.12621148460291159</v>
      </c>
      <c r="AG10" s="18">
        <v>0.14952791439944191</v>
      </c>
      <c r="AH10" s="18">
        <v>0.1790717502034947</v>
      </c>
      <c r="AI10" s="18">
        <v>0.1433121038590891</v>
      </c>
      <c r="AJ10" s="18">
        <v>9.8389057915971842E-2</v>
      </c>
      <c r="AK10" s="18">
        <v>0.1469325428175928</v>
      </c>
      <c r="AL10" s="18">
        <v>0.1421863672419251</v>
      </c>
      <c r="AM10" s="18">
        <v>0.15307764460838341</v>
      </c>
      <c r="AO10" s="18">
        <v>0.13198591467817991</v>
      </c>
      <c r="AP10" s="18">
        <v>0.1445223269415789</v>
      </c>
      <c r="AQ10" s="18">
        <v>0.18731627698756409</v>
      </c>
      <c r="AR10" s="18">
        <v>0.22526260917098481</v>
      </c>
      <c r="AS10" s="18">
        <v>0.1013300359205432</v>
      </c>
      <c r="AT10" s="18">
        <v>0.16722496265778519</v>
      </c>
      <c r="AU10" s="18">
        <v>0.11085853575666051</v>
      </c>
      <c r="AV10" s="18">
        <v>0.15302529587453029</v>
      </c>
      <c r="AW10" s="18">
        <v>8.5346597435071392E-2</v>
      </c>
    </row>
    <row r="11" spans="2:51" ht="19" customHeight="1" x14ac:dyDescent="0.35">
      <c r="B11" s="21" t="s">
        <v>245</v>
      </c>
      <c r="C11" s="18">
        <v>0.26660414253421522</v>
      </c>
      <c r="D11" s="18">
        <v>0.26044019936653467</v>
      </c>
      <c r="E11" s="18">
        <v>0.28166579275643999</v>
      </c>
      <c r="F11" s="18">
        <v>0.24954651208815579</v>
      </c>
      <c r="G11" s="18">
        <v>0.27252532943078439</v>
      </c>
      <c r="H11" s="18">
        <v>0.25037690875363039</v>
      </c>
      <c r="I11" s="18">
        <v>0.27793954765411849</v>
      </c>
      <c r="K11" s="18">
        <v>0.24993219079758919</v>
      </c>
      <c r="L11" s="18">
        <v>0.27837137816195162</v>
      </c>
      <c r="N11" s="18">
        <v>0.21022558508887601</v>
      </c>
      <c r="O11" s="18">
        <v>0.27043114440536942</v>
      </c>
      <c r="P11" s="18">
        <v>0.24018243602111811</v>
      </c>
      <c r="Q11" s="18">
        <v>0.31999367554281061</v>
      </c>
      <c r="R11" s="18">
        <v>0.3180996488540041</v>
      </c>
      <c r="S11" s="18">
        <v>0.33302433982906487</v>
      </c>
      <c r="T11" s="18">
        <v>0.18049204418486511</v>
      </c>
      <c r="V11" s="18">
        <v>0.18640809178423071</v>
      </c>
      <c r="W11" s="18">
        <v>0.30047957695716782</v>
      </c>
      <c r="X11" s="18">
        <v>0.38799824999566662</v>
      </c>
      <c r="Y11" s="18">
        <v>0.35781244451881972</v>
      </c>
      <c r="Z11" s="18">
        <v>0.13273341794963819</v>
      </c>
      <c r="AA11" s="18">
        <v>0.37557877862970218</v>
      </c>
      <c r="AB11" s="18">
        <v>0.27567674472038861</v>
      </c>
      <c r="AC11" s="18">
        <v>0.38504411012614448</v>
      </c>
      <c r="AD11" s="18">
        <v>0.23648842550166349</v>
      </c>
      <c r="AF11" s="18">
        <v>0.21459573270468479</v>
      </c>
      <c r="AG11" s="18">
        <v>0.2934646770223136</v>
      </c>
      <c r="AH11" s="18">
        <v>0.3260424278509475</v>
      </c>
      <c r="AI11" s="18">
        <v>0.40376922487267081</v>
      </c>
      <c r="AJ11" s="18">
        <v>0.1210797826798843</v>
      </c>
      <c r="AK11" s="18">
        <v>0.32514262286250672</v>
      </c>
      <c r="AL11" s="18">
        <v>0.37784459338121462</v>
      </c>
      <c r="AM11" s="18">
        <v>0.28973522417042752</v>
      </c>
      <c r="AO11" s="18">
        <v>0.2251407429175748</v>
      </c>
      <c r="AP11" s="18">
        <v>0.3047906400669716</v>
      </c>
      <c r="AQ11" s="18">
        <v>0.37296831450360501</v>
      </c>
      <c r="AR11" s="18">
        <v>0.4256128491006827</v>
      </c>
      <c r="AS11" s="18">
        <v>0.12623331582242589</v>
      </c>
      <c r="AT11" s="18">
        <v>0.26532976755283522</v>
      </c>
      <c r="AU11" s="18">
        <v>0.26988203712832382</v>
      </c>
      <c r="AV11" s="18">
        <v>0.34103736463099549</v>
      </c>
      <c r="AW11" s="18">
        <v>0.22958917034715351</v>
      </c>
    </row>
    <row r="12" spans="2:51" ht="19" customHeight="1" x14ac:dyDescent="0.35">
      <c r="B12" s="21" t="s">
        <v>246</v>
      </c>
      <c r="C12" s="18">
        <v>0.2415899387523226</v>
      </c>
      <c r="D12" s="18">
        <v>0.26082144373219118</v>
      </c>
      <c r="E12" s="18">
        <v>0.23756430711190349</v>
      </c>
      <c r="F12" s="18">
        <v>0.22865735533400841</v>
      </c>
      <c r="G12" s="18">
        <v>0.24603535930917439</v>
      </c>
      <c r="H12" s="18">
        <v>0.21649427109403191</v>
      </c>
      <c r="I12" s="18">
        <v>0.25927424953795752</v>
      </c>
      <c r="K12" s="18">
        <v>0.24163204343397521</v>
      </c>
      <c r="L12" s="18">
        <v>0.2428300510938052</v>
      </c>
      <c r="N12" s="18">
        <v>0.22740521917058679</v>
      </c>
      <c r="O12" s="18">
        <v>0.23144246964218951</v>
      </c>
      <c r="P12" s="18">
        <v>0.27974833270485822</v>
      </c>
      <c r="Q12" s="18">
        <v>0.25429757760256883</v>
      </c>
      <c r="R12" s="18">
        <v>0.25226716264704407</v>
      </c>
      <c r="S12" s="18">
        <v>0.26923607546993789</v>
      </c>
      <c r="T12" s="18">
        <v>0.1664163364919502</v>
      </c>
      <c r="V12" s="18">
        <v>0.27394483147391779</v>
      </c>
      <c r="W12" s="18">
        <v>0.26551468634783848</v>
      </c>
      <c r="X12" s="18">
        <v>0.25348656913208939</v>
      </c>
      <c r="Y12" s="18">
        <v>0.23137852161317329</v>
      </c>
      <c r="Z12" s="18">
        <v>0.1039240063380085</v>
      </c>
      <c r="AA12" s="18">
        <v>0.1846648873902331</v>
      </c>
      <c r="AB12" s="18">
        <v>0.2056782468429105</v>
      </c>
      <c r="AC12" s="18">
        <v>0.18761776750006881</v>
      </c>
      <c r="AD12" s="18">
        <v>0.15755060879588861</v>
      </c>
      <c r="AF12" s="18">
        <v>0.27954536720436751</v>
      </c>
      <c r="AG12" s="18">
        <v>0.24710580307686339</v>
      </c>
      <c r="AH12" s="18">
        <v>0.30619930858833461</v>
      </c>
      <c r="AI12" s="18">
        <v>0.27750879295467779</v>
      </c>
      <c r="AJ12" s="18">
        <v>0.18330385674194369</v>
      </c>
      <c r="AK12" s="18">
        <v>0.20088313482834039</v>
      </c>
      <c r="AL12" s="18">
        <v>0.2013717040867197</v>
      </c>
      <c r="AM12" s="18">
        <v>0.21758639023213369</v>
      </c>
      <c r="AO12" s="18">
        <v>0.29276707172805161</v>
      </c>
      <c r="AP12" s="18">
        <v>0.27606054889372289</v>
      </c>
      <c r="AQ12" s="18">
        <v>0.205454447139783</v>
      </c>
      <c r="AR12" s="18">
        <v>0.19504867944816209</v>
      </c>
      <c r="AS12" s="18">
        <v>0.18949917467652819</v>
      </c>
      <c r="AT12" s="18">
        <v>0.2128793109364063</v>
      </c>
      <c r="AU12" s="18">
        <v>0.23105638328040881</v>
      </c>
      <c r="AV12" s="18">
        <v>0.27746658149387782</v>
      </c>
      <c r="AW12" s="18">
        <v>0.2313705886761889</v>
      </c>
    </row>
    <row r="13" spans="2:51" ht="19" customHeight="1" x14ac:dyDescent="0.35">
      <c r="B13" s="21" t="s">
        <v>247</v>
      </c>
      <c r="C13" s="18">
        <v>0.26867735672265619</v>
      </c>
      <c r="D13" s="18">
        <v>0.1188862284783672</v>
      </c>
      <c r="E13" s="18">
        <v>0.17842416422589411</v>
      </c>
      <c r="F13" s="18">
        <v>0.23912314736605361</v>
      </c>
      <c r="G13" s="18">
        <v>0.30886715480552729</v>
      </c>
      <c r="H13" s="18">
        <v>0.35753080752648858</v>
      </c>
      <c r="I13" s="18">
        <v>0.33413403686084009</v>
      </c>
      <c r="K13" s="18">
        <v>0.28433750298528698</v>
      </c>
      <c r="L13" s="18">
        <v>0.25539852110033229</v>
      </c>
      <c r="N13" s="18">
        <v>0.3390250591980245</v>
      </c>
      <c r="O13" s="18">
        <v>0.25086674779772877</v>
      </c>
      <c r="P13" s="18">
        <v>0.32399072354945518</v>
      </c>
      <c r="Q13" s="18">
        <v>0.20440444055000839</v>
      </c>
      <c r="R13" s="18">
        <v>0.20786279703763039</v>
      </c>
      <c r="S13" s="18">
        <v>0.1338636218107544</v>
      </c>
      <c r="T13" s="18">
        <v>0.39481701082197312</v>
      </c>
      <c r="V13" s="18">
        <v>0.37152114153012811</v>
      </c>
      <c r="W13" s="18">
        <v>0.1980940790641966</v>
      </c>
      <c r="X13" s="18">
        <v>0.16989318496981259</v>
      </c>
      <c r="Y13" s="18">
        <v>7.1686534102838442E-2</v>
      </c>
      <c r="Z13" s="18">
        <v>0.64928090546557038</v>
      </c>
      <c r="AA13" s="18">
        <v>0.20803039173186089</v>
      </c>
      <c r="AB13" s="18">
        <v>0.22209678266605029</v>
      </c>
      <c r="AC13" s="18">
        <v>0.20051002283258859</v>
      </c>
      <c r="AD13" s="18">
        <v>0.45033507214799351</v>
      </c>
      <c r="AF13" s="18">
        <v>0.31469010368571942</v>
      </c>
      <c r="AG13" s="18">
        <v>0.23301226202879191</v>
      </c>
      <c r="AH13" s="18">
        <v>0.13743022310952621</v>
      </c>
      <c r="AI13" s="18">
        <v>7.8840901328307969E-2</v>
      </c>
      <c r="AJ13" s="18">
        <v>0.52034623315229755</v>
      </c>
      <c r="AK13" s="18">
        <v>0.20991105238297489</v>
      </c>
      <c r="AL13" s="18">
        <v>0.2010044595660114</v>
      </c>
      <c r="AM13" s="18">
        <v>0.22654023640302101</v>
      </c>
      <c r="AO13" s="18">
        <v>0.2707574969084332</v>
      </c>
      <c r="AP13" s="18">
        <v>0.1989979417321148</v>
      </c>
      <c r="AQ13" s="18">
        <v>0.17832538428695741</v>
      </c>
      <c r="AR13" s="18">
        <v>6.3641046857264391E-2</v>
      </c>
      <c r="AS13" s="18">
        <v>0.4969871436546921</v>
      </c>
      <c r="AT13" s="18">
        <v>0.23003141878482</v>
      </c>
      <c r="AU13" s="18">
        <v>0.24081668523472841</v>
      </c>
      <c r="AV13" s="18">
        <v>0.16018749447957989</v>
      </c>
      <c r="AW13" s="18">
        <v>0.40788730597678857</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243</v>
      </c>
      <c r="C9" s="18">
        <v>0.30849608796682237</v>
      </c>
      <c r="D9" s="18">
        <v>0.12664422814732981</v>
      </c>
      <c r="E9" s="18">
        <v>0.18128654317485471</v>
      </c>
      <c r="F9" s="18">
        <v>0.24330262374881889</v>
      </c>
      <c r="G9" s="18">
        <v>0.33950142598290528</v>
      </c>
      <c r="H9" s="18">
        <v>0.44483119075619221</v>
      </c>
      <c r="I9" s="18">
        <v>0.41362074067547783</v>
      </c>
      <c r="K9" s="18">
        <v>0.28420403301200381</v>
      </c>
      <c r="L9" s="18">
        <v>0.33293581485455509</v>
      </c>
      <c r="N9" s="18">
        <v>0.44716303535599422</v>
      </c>
      <c r="O9" s="18">
        <v>0.31020217486419088</v>
      </c>
      <c r="P9" s="18">
        <v>0.34829358692318058</v>
      </c>
      <c r="Q9" s="18">
        <v>0.1959935062161626</v>
      </c>
      <c r="R9" s="18">
        <v>0.13553054008548771</v>
      </c>
      <c r="S9" s="18">
        <v>0.16831375835177859</v>
      </c>
      <c r="T9" s="18">
        <v>0.52387939720849064</v>
      </c>
      <c r="V9" s="18">
        <v>0.47098694391877383</v>
      </c>
      <c r="W9" s="18">
        <v>0.1819915335786228</v>
      </c>
      <c r="X9" s="18">
        <v>0.13000011740927539</v>
      </c>
      <c r="Y9" s="18">
        <v>8.4348255243184678E-2</v>
      </c>
      <c r="Z9" s="18">
        <v>0.61111436912165251</v>
      </c>
      <c r="AA9" s="18">
        <v>0.2050914044083777</v>
      </c>
      <c r="AB9" s="18">
        <v>0.2866846385234974</v>
      </c>
      <c r="AC9" s="18">
        <v>0.29510161077991781</v>
      </c>
      <c r="AD9" s="18">
        <v>0.48201819766967452</v>
      </c>
      <c r="AF9" s="18">
        <v>0.40334357132135418</v>
      </c>
      <c r="AG9" s="18">
        <v>0.21120477894146031</v>
      </c>
      <c r="AH9" s="18">
        <v>0.1216013619458487</v>
      </c>
      <c r="AI9" s="18">
        <v>0.1034889047904827</v>
      </c>
      <c r="AJ9" s="18">
        <v>0.59358212904092744</v>
      </c>
      <c r="AK9" s="18">
        <v>0.18759519284131901</v>
      </c>
      <c r="AL9" s="18">
        <v>0.2224974626728905</v>
      </c>
      <c r="AM9" s="18">
        <v>0.33021589736460488</v>
      </c>
      <c r="AO9" s="18">
        <v>0.31754166510762921</v>
      </c>
      <c r="AP9" s="18">
        <v>0.1537028212805609</v>
      </c>
      <c r="AQ9" s="18">
        <v>0.15357507031465861</v>
      </c>
      <c r="AR9" s="18">
        <v>6.4048229169586079E-2</v>
      </c>
      <c r="AS9" s="18">
        <v>0.6182439145914258</v>
      </c>
      <c r="AT9" s="18">
        <v>0.20910036573000201</v>
      </c>
      <c r="AU9" s="18">
        <v>0.39865207969563721</v>
      </c>
      <c r="AV9" s="18">
        <v>0.22768569953988929</v>
      </c>
      <c r="AW9" s="18">
        <v>0.52823513191438909</v>
      </c>
    </row>
    <row r="10" spans="2:51" ht="19" customHeight="1" x14ac:dyDescent="0.35">
      <c r="B10" s="21" t="s">
        <v>244</v>
      </c>
      <c r="C10" s="18">
        <v>0.18645402302492331</v>
      </c>
      <c r="D10" s="18">
        <v>0.20890135546377309</v>
      </c>
      <c r="E10" s="18">
        <v>0.15460703382944019</v>
      </c>
      <c r="F10" s="18">
        <v>0.22382478317331941</v>
      </c>
      <c r="G10" s="18">
        <v>0.16931855120781769</v>
      </c>
      <c r="H10" s="18">
        <v>0.1725554237723019</v>
      </c>
      <c r="I10" s="18">
        <v>0.19305145204895799</v>
      </c>
      <c r="K10" s="18">
        <v>0.18610322274595351</v>
      </c>
      <c r="L10" s="18">
        <v>0.18703072056244771</v>
      </c>
      <c r="N10" s="18">
        <v>0.1996362853268078</v>
      </c>
      <c r="O10" s="18">
        <v>0.15234699712047239</v>
      </c>
      <c r="P10" s="18">
        <v>0.24562805943973909</v>
      </c>
      <c r="Q10" s="18">
        <v>0.18087175334713421</v>
      </c>
      <c r="R10" s="18">
        <v>0.20073127798645629</v>
      </c>
      <c r="S10" s="18">
        <v>0.1277721169954818</v>
      </c>
      <c r="T10" s="18">
        <v>0.15752746451596639</v>
      </c>
      <c r="V10" s="18">
        <v>0.19720397688131081</v>
      </c>
      <c r="W10" s="18">
        <v>0.18304892891214161</v>
      </c>
      <c r="X10" s="18">
        <v>0.14978468076911419</v>
      </c>
      <c r="Y10" s="18">
        <v>0.15453070809452979</v>
      </c>
      <c r="Z10" s="18">
        <v>0.12888895265100281</v>
      </c>
      <c r="AA10" s="18">
        <v>0.23170598184105229</v>
      </c>
      <c r="AB10" s="18">
        <v>0.20155405767498141</v>
      </c>
      <c r="AC10" s="18">
        <v>0.15756330948280231</v>
      </c>
      <c r="AD10" s="18">
        <v>0.1584642340255514</v>
      </c>
      <c r="AF10" s="18">
        <v>0.21271156324946361</v>
      </c>
      <c r="AG10" s="18">
        <v>0.17516554378761909</v>
      </c>
      <c r="AH10" s="18">
        <v>0.15771949356437359</v>
      </c>
      <c r="AI10" s="18">
        <v>0.18089792627933651</v>
      </c>
      <c r="AJ10" s="18">
        <v>0.1898925025787575</v>
      </c>
      <c r="AK10" s="18">
        <v>0.15710051299112091</v>
      </c>
      <c r="AL10" s="18">
        <v>0.26572296420868158</v>
      </c>
      <c r="AM10" s="18">
        <v>0.1846898108859113</v>
      </c>
      <c r="AO10" s="18">
        <v>0.2440510915391895</v>
      </c>
      <c r="AP10" s="18">
        <v>0.1719879546030649</v>
      </c>
      <c r="AQ10" s="18">
        <v>0.12793881443663199</v>
      </c>
      <c r="AR10" s="18">
        <v>0.1692994942870214</v>
      </c>
      <c r="AS10" s="18">
        <v>0.18808650816351399</v>
      </c>
      <c r="AT10" s="18">
        <v>0.17028777664932351</v>
      </c>
      <c r="AU10" s="18">
        <v>0.2142585730360938</v>
      </c>
      <c r="AV10" s="18">
        <v>0.19625193779506919</v>
      </c>
      <c r="AW10" s="18">
        <v>0.1216935507472718</v>
      </c>
    </row>
    <row r="11" spans="2:51" ht="19" customHeight="1" x14ac:dyDescent="0.35">
      <c r="B11" s="21" t="s">
        <v>245</v>
      </c>
      <c r="C11" s="18">
        <v>0.1614202193471285</v>
      </c>
      <c r="D11" s="18">
        <v>0.17684509648580771</v>
      </c>
      <c r="E11" s="18">
        <v>0.20039117619095489</v>
      </c>
      <c r="F11" s="18">
        <v>0.14399150624276341</v>
      </c>
      <c r="G11" s="18">
        <v>0.1212473745427015</v>
      </c>
      <c r="H11" s="18">
        <v>0.1606605149904195</v>
      </c>
      <c r="I11" s="18">
        <v>0.16578937346405689</v>
      </c>
      <c r="K11" s="18">
        <v>0.14107945624974691</v>
      </c>
      <c r="L11" s="18">
        <v>0.1793566250926312</v>
      </c>
      <c r="N11" s="18">
        <v>0.12607765441333141</v>
      </c>
      <c r="O11" s="18">
        <v>0.18633271666954171</v>
      </c>
      <c r="P11" s="18">
        <v>0.1409362221100984</v>
      </c>
      <c r="Q11" s="18">
        <v>0.18400776534100399</v>
      </c>
      <c r="R11" s="18">
        <v>0.1805251488744338</v>
      </c>
      <c r="S11" s="18">
        <v>0.16210346246911389</v>
      </c>
      <c r="T11" s="18">
        <v>0.1120218868089695</v>
      </c>
      <c r="V11" s="18">
        <v>0.1371952672466214</v>
      </c>
      <c r="W11" s="18">
        <v>0.16202284754270921</v>
      </c>
      <c r="X11" s="18">
        <v>0.21510081237097939</v>
      </c>
      <c r="Y11" s="18">
        <v>0.16863195287392721</v>
      </c>
      <c r="Z11" s="18">
        <v>6.1828474302193147E-2</v>
      </c>
      <c r="AA11" s="18">
        <v>0.164037142379273</v>
      </c>
      <c r="AB11" s="18">
        <v>0.18022215754180329</v>
      </c>
      <c r="AC11" s="18">
        <v>0.27327277206867279</v>
      </c>
      <c r="AD11" s="18">
        <v>0.1216588682237469</v>
      </c>
      <c r="AF11" s="18">
        <v>0.1498969884758331</v>
      </c>
      <c r="AG11" s="18">
        <v>0.15171318089723229</v>
      </c>
      <c r="AH11" s="18">
        <v>0.2361947793960531</v>
      </c>
      <c r="AI11" s="18">
        <v>0.21498985264870429</v>
      </c>
      <c r="AJ11" s="18">
        <v>8.741950616684141E-2</v>
      </c>
      <c r="AK11" s="18">
        <v>0.1735974272026086</v>
      </c>
      <c r="AL11" s="18">
        <v>0.28613237705482047</v>
      </c>
      <c r="AM11" s="18">
        <v>0.1838523955711541</v>
      </c>
      <c r="AO11" s="18">
        <v>0.16499393449097061</v>
      </c>
      <c r="AP11" s="18">
        <v>0.15396273835655669</v>
      </c>
      <c r="AQ11" s="18">
        <v>0.24520575992958329</v>
      </c>
      <c r="AR11" s="18">
        <v>0.14253549226603349</v>
      </c>
      <c r="AS11" s="18">
        <v>7.6678983830746797E-2</v>
      </c>
      <c r="AT11" s="18">
        <v>9.4259572440355086E-2</v>
      </c>
      <c r="AU11" s="18">
        <v>0.2172042251483324</v>
      </c>
      <c r="AV11" s="18">
        <v>0.34630752961453842</v>
      </c>
      <c r="AW11" s="18">
        <v>0.15999017215352479</v>
      </c>
    </row>
    <row r="12" spans="2:51" ht="19" customHeight="1" x14ac:dyDescent="0.35">
      <c r="B12" s="21" t="s">
        <v>246</v>
      </c>
      <c r="C12" s="18">
        <v>0.22323269533379861</v>
      </c>
      <c r="D12" s="18">
        <v>0.33576821563606291</v>
      </c>
      <c r="E12" s="18">
        <v>0.26743807749915932</v>
      </c>
      <c r="F12" s="18">
        <v>0.2403464232153881</v>
      </c>
      <c r="G12" s="18">
        <v>0.25541147815581472</v>
      </c>
      <c r="H12" s="18">
        <v>0.14142508494689179</v>
      </c>
      <c r="I12" s="18">
        <v>0.16429973709919149</v>
      </c>
      <c r="K12" s="18">
        <v>0.23852106286155161</v>
      </c>
      <c r="L12" s="18">
        <v>0.20936646070409501</v>
      </c>
      <c r="N12" s="18">
        <v>0.16455893616541339</v>
      </c>
      <c r="O12" s="18">
        <v>0.22609019717725889</v>
      </c>
      <c r="P12" s="18">
        <v>0.17212805934498601</v>
      </c>
      <c r="Q12" s="18">
        <v>0.29475790297474003</v>
      </c>
      <c r="R12" s="18">
        <v>0.26368306835690258</v>
      </c>
      <c r="S12" s="18">
        <v>0.25894675101234771</v>
      </c>
      <c r="T12" s="18">
        <v>0.15751106246056629</v>
      </c>
      <c r="V12" s="18">
        <v>0.1372654119664807</v>
      </c>
      <c r="W12" s="18">
        <v>0.31207824197530443</v>
      </c>
      <c r="X12" s="18">
        <v>0.34501864470957888</v>
      </c>
      <c r="Y12" s="18">
        <v>0.29555353961157987</v>
      </c>
      <c r="Z12" s="18">
        <v>5.4670825302640572E-2</v>
      </c>
      <c r="AA12" s="18">
        <v>0.1494486646904474</v>
      </c>
      <c r="AB12" s="18">
        <v>0.20985728474278001</v>
      </c>
      <c r="AC12" s="18">
        <v>0.20804377496644111</v>
      </c>
      <c r="AD12" s="18">
        <v>0.18773831362090579</v>
      </c>
      <c r="AF12" s="18">
        <v>0.16498553338480831</v>
      </c>
      <c r="AG12" s="18">
        <v>0.29995055067798188</v>
      </c>
      <c r="AH12" s="18">
        <v>0.30904153449960092</v>
      </c>
      <c r="AI12" s="18">
        <v>0.29115606375809178</v>
      </c>
      <c r="AJ12" s="18">
        <v>9.5143844825667068E-2</v>
      </c>
      <c r="AK12" s="18">
        <v>0.24148947310815569</v>
      </c>
      <c r="AL12" s="18">
        <v>0.18630598458411229</v>
      </c>
      <c r="AM12" s="18">
        <v>0.1923073413078065</v>
      </c>
      <c r="AO12" s="18">
        <v>0.17693964517886859</v>
      </c>
      <c r="AP12" s="18">
        <v>0.34541233797870058</v>
      </c>
      <c r="AQ12" s="18">
        <v>0.31836277324494511</v>
      </c>
      <c r="AR12" s="18">
        <v>0.3571868399739685</v>
      </c>
      <c r="AS12" s="18">
        <v>8.3404028043016804E-2</v>
      </c>
      <c r="AT12" s="18">
        <v>0.25887097224552291</v>
      </c>
      <c r="AU12" s="18">
        <v>8.1598838189641809E-2</v>
      </c>
      <c r="AV12" s="18">
        <v>0.19219999743928451</v>
      </c>
      <c r="AW12" s="18">
        <v>0.14430100896534589</v>
      </c>
    </row>
    <row r="13" spans="2:51" ht="19" customHeight="1" x14ac:dyDescent="0.35">
      <c r="B13" s="21" t="s">
        <v>247</v>
      </c>
      <c r="C13" s="18">
        <v>0.12039697432732741</v>
      </c>
      <c r="D13" s="18">
        <v>0.1518411042670266</v>
      </c>
      <c r="E13" s="18">
        <v>0.19627716930559069</v>
      </c>
      <c r="F13" s="18">
        <v>0.1485346636197101</v>
      </c>
      <c r="G13" s="18">
        <v>0.114521170110761</v>
      </c>
      <c r="H13" s="18">
        <v>8.0527785534194332E-2</v>
      </c>
      <c r="I13" s="18">
        <v>6.323869671231562E-2</v>
      </c>
      <c r="K13" s="18">
        <v>0.15009222513074411</v>
      </c>
      <c r="L13" s="18">
        <v>9.1310378786271032E-2</v>
      </c>
      <c r="N13" s="18">
        <v>6.2564088738453177E-2</v>
      </c>
      <c r="O13" s="18">
        <v>0.12502791416853609</v>
      </c>
      <c r="P13" s="18">
        <v>9.3014072181995866E-2</v>
      </c>
      <c r="Q13" s="18">
        <v>0.14436907212095909</v>
      </c>
      <c r="R13" s="18">
        <v>0.2195299646967197</v>
      </c>
      <c r="S13" s="18">
        <v>0.28286391117127802</v>
      </c>
      <c r="T13" s="18">
        <v>4.9060189006007088E-2</v>
      </c>
      <c r="V13" s="18">
        <v>5.7348399986813223E-2</v>
      </c>
      <c r="W13" s="18">
        <v>0.16085844799122209</v>
      </c>
      <c r="X13" s="18">
        <v>0.16009574474105209</v>
      </c>
      <c r="Y13" s="18">
        <v>0.29693554417677848</v>
      </c>
      <c r="Z13" s="18">
        <v>0.14349737862251111</v>
      </c>
      <c r="AA13" s="18">
        <v>0.2497168066808497</v>
      </c>
      <c r="AB13" s="18">
        <v>0.12168186151693811</v>
      </c>
      <c r="AC13" s="18">
        <v>6.6018532702165594E-2</v>
      </c>
      <c r="AD13" s="18">
        <v>5.0120386460121208E-2</v>
      </c>
      <c r="AF13" s="18">
        <v>6.9062343568540865E-2</v>
      </c>
      <c r="AG13" s="18">
        <v>0.16196594569570649</v>
      </c>
      <c r="AH13" s="18">
        <v>0.17544283059412361</v>
      </c>
      <c r="AI13" s="18">
        <v>0.20946725252338469</v>
      </c>
      <c r="AJ13" s="18">
        <v>3.3962017387806541E-2</v>
      </c>
      <c r="AK13" s="18">
        <v>0.24021739385679591</v>
      </c>
      <c r="AL13" s="18">
        <v>3.9341211479495028E-2</v>
      </c>
      <c r="AM13" s="18">
        <v>0.1089345548705232</v>
      </c>
      <c r="AO13" s="18">
        <v>9.6473663683342148E-2</v>
      </c>
      <c r="AP13" s="18">
        <v>0.17493414778111699</v>
      </c>
      <c r="AQ13" s="18">
        <v>0.15491758207418099</v>
      </c>
      <c r="AR13" s="18">
        <v>0.26692994430339068</v>
      </c>
      <c r="AS13" s="18">
        <v>3.3586565371296638E-2</v>
      </c>
      <c r="AT13" s="18">
        <v>0.26748131293479671</v>
      </c>
      <c r="AU13" s="18">
        <v>8.8286283930294765E-2</v>
      </c>
      <c r="AV13" s="18">
        <v>3.7554835611218543E-2</v>
      </c>
      <c r="AW13" s="18">
        <v>4.5780136219468158E-2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250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243</v>
      </c>
      <c r="C9" s="18">
        <v>9.0310270819243865E-2</v>
      </c>
      <c r="D9" s="18">
        <v>0.10429814694831881</v>
      </c>
      <c r="E9" s="18">
        <v>0.1113003178960143</v>
      </c>
      <c r="F9" s="18">
        <v>0.13098756043546009</v>
      </c>
      <c r="G9" s="18">
        <v>8.456587018749083E-2</v>
      </c>
      <c r="H9" s="18">
        <v>8.3414214936185269E-2</v>
      </c>
      <c r="I9" s="18">
        <v>4.8582262815687283E-2</v>
      </c>
      <c r="K9" s="18">
        <v>9.8394452120680348E-2</v>
      </c>
      <c r="L9" s="18">
        <v>8.2166705753951852E-2</v>
      </c>
      <c r="N9" s="18">
        <v>7.2798230342000086E-2</v>
      </c>
      <c r="O9" s="18">
        <v>9.057222943897518E-2</v>
      </c>
      <c r="P9" s="18">
        <v>9.2662506067634334E-2</v>
      </c>
      <c r="Q9" s="18">
        <v>9.1157871636654966E-2</v>
      </c>
      <c r="R9" s="18">
        <v>0.118102045429929</v>
      </c>
      <c r="S9" s="18">
        <v>0.13247504201205509</v>
      </c>
      <c r="T9" s="18">
        <v>0.1002578854123561</v>
      </c>
      <c r="V9" s="18">
        <v>6.9623684210522965E-2</v>
      </c>
      <c r="W9" s="18">
        <v>0.111872241793533</v>
      </c>
      <c r="X9" s="18">
        <v>9.0471644720407626E-2</v>
      </c>
      <c r="Y9" s="18">
        <v>0.13863367401163179</v>
      </c>
      <c r="Z9" s="18">
        <v>0.12356330615633759</v>
      </c>
      <c r="AA9" s="18">
        <v>0.16700590356356379</v>
      </c>
      <c r="AB9" s="18">
        <v>8.1072974136218084E-2</v>
      </c>
      <c r="AC9" s="18">
        <v>6.9155918937041455E-2</v>
      </c>
      <c r="AD9" s="18">
        <v>5.644327964921253E-2</v>
      </c>
      <c r="AF9" s="18">
        <v>9.1457665280591599E-2</v>
      </c>
      <c r="AG9" s="18">
        <v>9.8086537180643002E-2</v>
      </c>
      <c r="AH9" s="18">
        <v>9.5368955588861021E-2</v>
      </c>
      <c r="AI9" s="18">
        <v>0.1356650113742148</v>
      </c>
      <c r="AJ9" s="18">
        <v>6.2995300650021208E-2</v>
      </c>
      <c r="AK9" s="18">
        <v>0.12512735672601</v>
      </c>
      <c r="AL9" s="18">
        <v>0.1069617238408026</v>
      </c>
      <c r="AM9" s="18">
        <v>7.4937718397683456E-2</v>
      </c>
      <c r="AO9" s="18">
        <v>8.1643759048367806E-2</v>
      </c>
      <c r="AP9" s="18">
        <v>0.1025342459416194</v>
      </c>
      <c r="AQ9" s="18">
        <v>9.4291136373442067E-2</v>
      </c>
      <c r="AR9" s="18">
        <v>0.13966358981359689</v>
      </c>
      <c r="AS9" s="18">
        <v>8.228780490582295E-2</v>
      </c>
      <c r="AT9" s="18">
        <v>0.12474576220470179</v>
      </c>
      <c r="AU9" s="18">
        <v>7.3331620075651541E-2</v>
      </c>
      <c r="AV9" s="18">
        <v>5.5449940623178387E-2</v>
      </c>
      <c r="AW9" s="18">
        <v>3.2685824585957271E-2</v>
      </c>
    </row>
    <row r="10" spans="2:51" ht="19" customHeight="1" x14ac:dyDescent="0.35">
      <c r="B10" s="21" t="s">
        <v>244</v>
      </c>
      <c r="C10" s="18">
        <v>0.16173588287080851</v>
      </c>
      <c r="D10" s="18">
        <v>0.2296146278609193</v>
      </c>
      <c r="E10" s="18">
        <v>0.2434963377342963</v>
      </c>
      <c r="F10" s="18">
        <v>0.19048287096642599</v>
      </c>
      <c r="G10" s="18">
        <v>0.13876657788927649</v>
      </c>
      <c r="H10" s="18">
        <v>0.1121090982462946</v>
      </c>
      <c r="I10" s="18">
        <v>0.1014829079310849</v>
      </c>
      <c r="K10" s="18">
        <v>0.16608365871559511</v>
      </c>
      <c r="L10" s="18">
        <v>0.157697172267592</v>
      </c>
      <c r="N10" s="18">
        <v>0.10417659387184459</v>
      </c>
      <c r="O10" s="18">
        <v>0.18712509896302501</v>
      </c>
      <c r="P10" s="18">
        <v>0.1405490598378156</v>
      </c>
      <c r="Q10" s="18">
        <v>0.19779902544731581</v>
      </c>
      <c r="R10" s="18">
        <v>0.2140313439138995</v>
      </c>
      <c r="S10" s="18">
        <v>0.20864633465385971</v>
      </c>
      <c r="T10" s="18">
        <v>5.8438082460936867E-2</v>
      </c>
      <c r="V10" s="18">
        <v>0.1153837152855459</v>
      </c>
      <c r="W10" s="18">
        <v>0.2005818396205207</v>
      </c>
      <c r="X10" s="18">
        <v>0.18005309778894579</v>
      </c>
      <c r="Y10" s="18">
        <v>0.30010827592690598</v>
      </c>
      <c r="Z10" s="18">
        <v>3.0555922253237281E-2</v>
      </c>
      <c r="AA10" s="18">
        <v>0.1050865757311514</v>
      </c>
      <c r="AB10" s="18">
        <v>0.18059293227529419</v>
      </c>
      <c r="AC10" s="18">
        <v>0.15193137629955919</v>
      </c>
      <c r="AD10" s="18">
        <v>9.2038094824296077E-2</v>
      </c>
      <c r="AF10" s="18">
        <v>0.1152587901318884</v>
      </c>
      <c r="AG10" s="18">
        <v>0.2027429737040865</v>
      </c>
      <c r="AH10" s="18">
        <v>0.18237573140148311</v>
      </c>
      <c r="AI10" s="18">
        <v>0.23126666508521021</v>
      </c>
      <c r="AJ10" s="18">
        <v>7.9800962369988945E-2</v>
      </c>
      <c r="AK10" s="18">
        <v>0.1870448686131097</v>
      </c>
      <c r="AL10" s="18">
        <v>0.11117014053099419</v>
      </c>
      <c r="AM10" s="18">
        <v>0.16682394379037821</v>
      </c>
      <c r="AO10" s="18">
        <v>0.1495815324408156</v>
      </c>
      <c r="AP10" s="18">
        <v>0.21652002073585319</v>
      </c>
      <c r="AQ10" s="18">
        <v>0.20926887197827551</v>
      </c>
      <c r="AR10" s="18">
        <v>0.30855956881877222</v>
      </c>
      <c r="AS10" s="18">
        <v>5.6472547383364359E-2</v>
      </c>
      <c r="AT10" s="18">
        <v>0.1713536298039301</v>
      </c>
      <c r="AU10" s="18">
        <v>0.12558091791000819</v>
      </c>
      <c r="AV10" s="18">
        <v>0.1241894593262572</v>
      </c>
      <c r="AW10" s="18">
        <v>0.10152520826533951</v>
      </c>
    </row>
    <row r="11" spans="2:51" ht="19" customHeight="1" x14ac:dyDescent="0.35">
      <c r="B11" s="21" t="s">
        <v>245</v>
      </c>
      <c r="C11" s="18">
        <v>0.14387965720049531</v>
      </c>
      <c r="D11" s="18">
        <v>0.18719795085374449</v>
      </c>
      <c r="E11" s="18">
        <v>0.1651528583170617</v>
      </c>
      <c r="F11" s="18">
        <v>0.1348807003256085</v>
      </c>
      <c r="G11" s="18">
        <v>0.12882334959543801</v>
      </c>
      <c r="H11" s="18">
        <v>0.1305013435681695</v>
      </c>
      <c r="I11" s="18">
        <v>0.13475979304301131</v>
      </c>
      <c r="K11" s="18">
        <v>0.1342430954838317</v>
      </c>
      <c r="L11" s="18">
        <v>0.15117264670632091</v>
      </c>
      <c r="N11" s="18">
        <v>0.1249487619343511</v>
      </c>
      <c r="O11" s="18">
        <v>0.14382347793288211</v>
      </c>
      <c r="P11" s="18">
        <v>9.9895360742411038E-2</v>
      </c>
      <c r="Q11" s="18">
        <v>0.16707816349177451</v>
      </c>
      <c r="R11" s="18">
        <v>0.16596903946581479</v>
      </c>
      <c r="S11" s="18">
        <v>0.19263527233858191</v>
      </c>
      <c r="T11" s="18">
        <v>0.16128813835402131</v>
      </c>
      <c r="V11" s="18">
        <v>7.2725013913152003E-2</v>
      </c>
      <c r="W11" s="18">
        <v>0.1682361601151261</v>
      </c>
      <c r="X11" s="18">
        <v>0.24407669072150581</v>
      </c>
      <c r="Y11" s="18">
        <v>0.16458451972251251</v>
      </c>
      <c r="Z11" s="18">
        <v>0.1283224769377925</v>
      </c>
      <c r="AA11" s="18">
        <v>0.1091319565669058</v>
      </c>
      <c r="AB11" s="18">
        <v>0.15636581044281381</v>
      </c>
      <c r="AC11" s="18">
        <v>0.27883169159314092</v>
      </c>
      <c r="AD11" s="18">
        <v>0.18717112402979591</v>
      </c>
      <c r="AF11" s="18">
        <v>9.7719940379379033E-2</v>
      </c>
      <c r="AG11" s="18">
        <v>0.15720172952595529</v>
      </c>
      <c r="AH11" s="18">
        <v>0.17435210319146219</v>
      </c>
      <c r="AI11" s="18">
        <v>0.18531454576447909</v>
      </c>
      <c r="AJ11" s="18">
        <v>7.0260496195591479E-2</v>
      </c>
      <c r="AK11" s="18">
        <v>0.14563260749683671</v>
      </c>
      <c r="AL11" s="18">
        <v>0.38264479933815049</v>
      </c>
      <c r="AM11" s="18">
        <v>0.165049824236251</v>
      </c>
      <c r="AO11" s="18">
        <v>0.1027652117942771</v>
      </c>
      <c r="AP11" s="18">
        <v>0.1770240555175738</v>
      </c>
      <c r="AQ11" s="18">
        <v>0.17373522695034271</v>
      </c>
      <c r="AR11" s="18">
        <v>0.1529211855220102</v>
      </c>
      <c r="AS11" s="18">
        <v>6.1273261431432843E-2</v>
      </c>
      <c r="AT11" s="18">
        <v>0.12178304677333859</v>
      </c>
      <c r="AU11" s="18">
        <v>0.1695041607176124</v>
      </c>
      <c r="AV11" s="18">
        <v>0.27462717007534448</v>
      </c>
      <c r="AW11" s="18">
        <v>0.1932776444939153</v>
      </c>
    </row>
    <row r="12" spans="2:51" ht="19" customHeight="1" x14ac:dyDescent="0.35">
      <c r="B12" s="21" t="s">
        <v>246</v>
      </c>
      <c r="C12" s="18">
        <v>0.2189591945370524</v>
      </c>
      <c r="D12" s="18">
        <v>0.27484189818269888</v>
      </c>
      <c r="E12" s="18">
        <v>0.24891192760518119</v>
      </c>
      <c r="F12" s="18">
        <v>0.25791046997824257</v>
      </c>
      <c r="G12" s="18">
        <v>0.23126619822698749</v>
      </c>
      <c r="H12" s="18">
        <v>0.16478184161911499</v>
      </c>
      <c r="I12" s="18">
        <v>0.1738684259955075</v>
      </c>
      <c r="K12" s="18">
        <v>0.21692682863118509</v>
      </c>
      <c r="L12" s="18">
        <v>0.22109228185911339</v>
      </c>
      <c r="N12" s="18">
        <v>0.2137318942631096</v>
      </c>
      <c r="O12" s="18">
        <v>0.21196297155695559</v>
      </c>
      <c r="P12" s="18">
        <v>0.26321775566001587</v>
      </c>
      <c r="Q12" s="18">
        <v>0.22038026763865981</v>
      </c>
      <c r="R12" s="18">
        <v>0.2297133340691222</v>
      </c>
      <c r="S12" s="18">
        <v>0.26189579012061542</v>
      </c>
      <c r="T12" s="18">
        <v>0.1076758181800591</v>
      </c>
      <c r="V12" s="18">
        <v>0.19501636770573511</v>
      </c>
      <c r="W12" s="18">
        <v>0.26362307672669061</v>
      </c>
      <c r="X12" s="18">
        <v>0.20180518892204319</v>
      </c>
      <c r="Y12" s="18">
        <v>0.31938903624210679</v>
      </c>
      <c r="Z12" s="18">
        <v>0.13933640192875499</v>
      </c>
      <c r="AA12" s="18">
        <v>0.2416670400010292</v>
      </c>
      <c r="AB12" s="18">
        <v>0.19429049128936809</v>
      </c>
      <c r="AC12" s="18">
        <v>0.21904673647343981</v>
      </c>
      <c r="AD12" s="18">
        <v>0.17352137514621779</v>
      </c>
      <c r="AF12" s="18">
        <v>0.21493091912516191</v>
      </c>
      <c r="AG12" s="18">
        <v>0.24512181039680689</v>
      </c>
      <c r="AH12" s="18">
        <v>0.25415398759395352</v>
      </c>
      <c r="AI12" s="18">
        <v>0.22349986539691019</v>
      </c>
      <c r="AJ12" s="18">
        <v>0.17469598563705099</v>
      </c>
      <c r="AK12" s="18">
        <v>0.2182724099062906</v>
      </c>
      <c r="AL12" s="18">
        <v>0.18279094006256241</v>
      </c>
      <c r="AM12" s="18">
        <v>0.20197404152582141</v>
      </c>
      <c r="AO12" s="18">
        <v>0.22861845014720669</v>
      </c>
      <c r="AP12" s="18">
        <v>0.26231791399829191</v>
      </c>
      <c r="AQ12" s="18">
        <v>0.26301358301213668</v>
      </c>
      <c r="AR12" s="18">
        <v>0.24028302268807269</v>
      </c>
      <c r="AS12" s="18">
        <v>0.15355419665920519</v>
      </c>
      <c r="AT12" s="18">
        <v>0.26155675117556171</v>
      </c>
      <c r="AU12" s="18">
        <v>0.20082809920194281</v>
      </c>
      <c r="AV12" s="18">
        <v>0.2277300864810935</v>
      </c>
      <c r="AW12" s="18">
        <v>0.11165448990853891</v>
      </c>
    </row>
    <row r="13" spans="2:51" ht="19" customHeight="1" x14ac:dyDescent="0.35">
      <c r="B13" s="21" t="s">
        <v>247</v>
      </c>
      <c r="C13" s="18">
        <v>0.38511499457239989</v>
      </c>
      <c r="D13" s="18">
        <v>0.20404737615431831</v>
      </c>
      <c r="E13" s="18">
        <v>0.23113855844744641</v>
      </c>
      <c r="F13" s="18">
        <v>0.28573839829426279</v>
      </c>
      <c r="G13" s="18">
        <v>0.41657800410080742</v>
      </c>
      <c r="H13" s="18">
        <v>0.50919350163023536</v>
      </c>
      <c r="I13" s="18">
        <v>0.54130661021470894</v>
      </c>
      <c r="K13" s="18">
        <v>0.38435196504870761</v>
      </c>
      <c r="L13" s="18">
        <v>0.38787119341302201</v>
      </c>
      <c r="N13" s="18">
        <v>0.48434451958869451</v>
      </c>
      <c r="O13" s="18">
        <v>0.36651622210816209</v>
      </c>
      <c r="P13" s="18">
        <v>0.40367531769212289</v>
      </c>
      <c r="Q13" s="18">
        <v>0.32358467178559491</v>
      </c>
      <c r="R13" s="18">
        <v>0.27218423712123468</v>
      </c>
      <c r="S13" s="18">
        <v>0.20434756087488781</v>
      </c>
      <c r="T13" s="18">
        <v>0.57234007559262678</v>
      </c>
      <c r="V13" s="18">
        <v>0.5472512188850438</v>
      </c>
      <c r="W13" s="18">
        <v>0.25568668174412962</v>
      </c>
      <c r="X13" s="18">
        <v>0.28359337784709748</v>
      </c>
      <c r="Y13" s="18">
        <v>7.7284494096843001E-2</v>
      </c>
      <c r="Z13" s="18">
        <v>0.5782218927238777</v>
      </c>
      <c r="AA13" s="18">
        <v>0.37710852413735002</v>
      </c>
      <c r="AB13" s="18">
        <v>0.38767779185630608</v>
      </c>
      <c r="AC13" s="18">
        <v>0.28103427669681819</v>
      </c>
      <c r="AD13" s="18">
        <v>0.49082612635047762</v>
      </c>
      <c r="AF13" s="18">
        <v>0.48063268508297913</v>
      </c>
      <c r="AG13" s="18">
        <v>0.29684694919250842</v>
      </c>
      <c r="AH13" s="18">
        <v>0.29374922222423988</v>
      </c>
      <c r="AI13" s="18">
        <v>0.2242539123791856</v>
      </c>
      <c r="AJ13" s="18">
        <v>0.61224725514734746</v>
      </c>
      <c r="AK13" s="18">
        <v>0.32392275725775321</v>
      </c>
      <c r="AL13" s="18">
        <v>0.21643239622749039</v>
      </c>
      <c r="AM13" s="18">
        <v>0.39121447204986598</v>
      </c>
      <c r="AO13" s="18">
        <v>0.43739104656933292</v>
      </c>
      <c r="AP13" s="18">
        <v>0.24160376380666179</v>
      </c>
      <c r="AQ13" s="18">
        <v>0.25969118168580291</v>
      </c>
      <c r="AR13" s="18">
        <v>0.15857263315754799</v>
      </c>
      <c r="AS13" s="18">
        <v>0.64641218962017455</v>
      </c>
      <c r="AT13" s="18">
        <v>0.320560810042468</v>
      </c>
      <c r="AU13" s="18">
        <v>0.43075520209478502</v>
      </c>
      <c r="AV13" s="18">
        <v>0.31800334349412629</v>
      </c>
      <c r="AW13" s="18">
        <v>0.56085683274624887</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243</v>
      </c>
      <c r="C9" s="18">
        <v>0.30448607775397041</v>
      </c>
      <c r="D9" s="18">
        <v>0.16148755190291189</v>
      </c>
      <c r="E9" s="18">
        <v>0.17865522414496449</v>
      </c>
      <c r="F9" s="18">
        <v>0.25072772029251472</v>
      </c>
      <c r="G9" s="18">
        <v>0.34639498281802328</v>
      </c>
      <c r="H9" s="18">
        <v>0.43881589982450941</v>
      </c>
      <c r="I9" s="18">
        <v>0.37755242101853809</v>
      </c>
      <c r="K9" s="18">
        <v>0.29089079812966268</v>
      </c>
      <c r="L9" s="18">
        <v>0.31792759504331708</v>
      </c>
      <c r="N9" s="18">
        <v>0.40905270487421941</v>
      </c>
      <c r="O9" s="18">
        <v>0.29422600299968482</v>
      </c>
      <c r="P9" s="18">
        <v>0.38763821619766309</v>
      </c>
      <c r="Q9" s="18">
        <v>0.21893852517105911</v>
      </c>
      <c r="R9" s="18">
        <v>0.16960871817237691</v>
      </c>
      <c r="S9" s="18">
        <v>0.15626023821769811</v>
      </c>
      <c r="T9" s="18">
        <v>0.4264029827484741</v>
      </c>
      <c r="V9" s="18">
        <v>0.44613999947667332</v>
      </c>
      <c r="W9" s="18">
        <v>0.1842091202188981</v>
      </c>
      <c r="X9" s="18">
        <v>0.13778478126555871</v>
      </c>
      <c r="Y9" s="18">
        <v>0.1378849856047506</v>
      </c>
      <c r="Z9" s="18">
        <v>0.62768346051686263</v>
      </c>
      <c r="AA9" s="18">
        <v>0.18024937663825899</v>
      </c>
      <c r="AB9" s="18">
        <v>0.28962676533858828</v>
      </c>
      <c r="AC9" s="18">
        <v>0.30400006334366309</v>
      </c>
      <c r="AD9" s="18">
        <v>0.47762645734855153</v>
      </c>
      <c r="AF9" s="18">
        <v>0.38674739023770499</v>
      </c>
      <c r="AG9" s="18">
        <v>0.21664411286640881</v>
      </c>
      <c r="AH9" s="18">
        <v>0.1306827610825573</v>
      </c>
      <c r="AI9" s="18">
        <v>0.12539684165032669</v>
      </c>
      <c r="AJ9" s="18">
        <v>0.56649807251122819</v>
      </c>
      <c r="AK9" s="18">
        <v>0.1976796815284558</v>
      </c>
      <c r="AL9" s="18">
        <v>0.26576367599645839</v>
      </c>
      <c r="AM9" s="18">
        <v>0.31941237996020222</v>
      </c>
      <c r="AO9" s="18">
        <v>0.31737617785552619</v>
      </c>
      <c r="AP9" s="18">
        <v>0.1699217123339728</v>
      </c>
      <c r="AQ9" s="18">
        <v>0.1471931253140514</v>
      </c>
      <c r="AR9" s="18">
        <v>0.10591362641410181</v>
      </c>
      <c r="AS9" s="18">
        <v>0.58545208034089269</v>
      </c>
      <c r="AT9" s="18">
        <v>0.22118072338157421</v>
      </c>
      <c r="AU9" s="18">
        <v>0.34056270970467117</v>
      </c>
      <c r="AV9" s="18">
        <v>0.24028063947765491</v>
      </c>
      <c r="AW9" s="18">
        <v>0.4711660960561177</v>
      </c>
    </row>
    <row r="10" spans="2:51" ht="19" customHeight="1" x14ac:dyDescent="0.35">
      <c r="B10" s="21" t="s">
        <v>244</v>
      </c>
      <c r="C10" s="18">
        <v>0.24406892195140259</v>
      </c>
      <c r="D10" s="18">
        <v>0.24061413112577351</v>
      </c>
      <c r="E10" s="18">
        <v>0.229193326913749</v>
      </c>
      <c r="F10" s="18">
        <v>0.23225146470885949</v>
      </c>
      <c r="G10" s="18">
        <v>0.21851742104457811</v>
      </c>
      <c r="H10" s="18">
        <v>0.27168066959566289</v>
      </c>
      <c r="I10" s="18">
        <v>0.26243154436659211</v>
      </c>
      <c r="K10" s="18">
        <v>0.23379553035955211</v>
      </c>
      <c r="L10" s="18">
        <v>0.25500648862033881</v>
      </c>
      <c r="N10" s="18">
        <v>0.26648218549930902</v>
      </c>
      <c r="O10" s="18">
        <v>0.22791361040248129</v>
      </c>
      <c r="P10" s="18">
        <v>0.26620917068876421</v>
      </c>
      <c r="Q10" s="18">
        <v>0.22929669201664041</v>
      </c>
      <c r="R10" s="18">
        <v>0.21693595567868049</v>
      </c>
      <c r="S10" s="18">
        <v>0.22663856412750771</v>
      </c>
      <c r="T10" s="18">
        <v>0.30988230815213291</v>
      </c>
      <c r="V10" s="18">
        <v>0.25146641297287992</v>
      </c>
      <c r="W10" s="18">
        <v>0.26119055640350158</v>
      </c>
      <c r="X10" s="18">
        <v>0.20188808630278379</v>
      </c>
      <c r="Y10" s="18">
        <v>0.21641450589809369</v>
      </c>
      <c r="Z10" s="18">
        <v>0.1664618306533954</v>
      </c>
      <c r="AA10" s="18">
        <v>0.25514910267092727</v>
      </c>
      <c r="AB10" s="18">
        <v>0.24429900577117511</v>
      </c>
      <c r="AC10" s="18">
        <v>0.32499384214340199</v>
      </c>
      <c r="AD10" s="18">
        <v>0.1293587242717282</v>
      </c>
      <c r="AF10" s="18">
        <v>0.26042948483212419</v>
      </c>
      <c r="AG10" s="18">
        <v>0.25884331637193447</v>
      </c>
      <c r="AH10" s="18">
        <v>0.28026142003099203</v>
      </c>
      <c r="AI10" s="18">
        <v>0.25431872124550581</v>
      </c>
      <c r="AJ10" s="18">
        <v>0.18191857774194331</v>
      </c>
      <c r="AK10" s="18">
        <v>0.27156266058694328</v>
      </c>
      <c r="AL10" s="18">
        <v>0.2249537494628058</v>
      </c>
      <c r="AM10" s="18">
        <v>0.2328900637664339</v>
      </c>
      <c r="AO10" s="18">
        <v>0.27069894670043171</v>
      </c>
      <c r="AP10" s="18">
        <v>0.27025811725526622</v>
      </c>
      <c r="AQ10" s="18">
        <v>0.27381747496142711</v>
      </c>
      <c r="AR10" s="18">
        <v>0.19202095514489231</v>
      </c>
      <c r="AS10" s="18">
        <v>0.20208339153637581</v>
      </c>
      <c r="AT10" s="18">
        <v>0.22154496366893281</v>
      </c>
      <c r="AU10" s="18">
        <v>0.2812971925554123</v>
      </c>
      <c r="AV10" s="18">
        <v>0.27487728751578411</v>
      </c>
      <c r="AW10" s="18">
        <v>0.15672337809195899</v>
      </c>
    </row>
    <row r="11" spans="2:51" ht="19" customHeight="1" x14ac:dyDescent="0.35">
      <c r="B11" s="21" t="s">
        <v>245</v>
      </c>
      <c r="C11" s="18">
        <v>0.20688248267159101</v>
      </c>
      <c r="D11" s="18">
        <v>0.21895584233062571</v>
      </c>
      <c r="E11" s="18">
        <v>0.21840052418674519</v>
      </c>
      <c r="F11" s="18">
        <v>0.19966021935247311</v>
      </c>
      <c r="G11" s="18">
        <v>0.22175504500890941</v>
      </c>
      <c r="H11" s="18">
        <v>0.14149590801766501</v>
      </c>
      <c r="I11" s="18">
        <v>0.23317327771683241</v>
      </c>
      <c r="K11" s="18">
        <v>0.20827666544667531</v>
      </c>
      <c r="L11" s="18">
        <v>0.20489361213454119</v>
      </c>
      <c r="N11" s="18">
        <v>0.16863047074073029</v>
      </c>
      <c r="O11" s="18">
        <v>0.22078788579140951</v>
      </c>
      <c r="P11" s="18">
        <v>0.1569284138289502</v>
      </c>
      <c r="Q11" s="18">
        <v>0.2557201435881794</v>
      </c>
      <c r="R11" s="18">
        <v>0.24073730547945041</v>
      </c>
      <c r="S11" s="18">
        <v>0.21063705737674521</v>
      </c>
      <c r="T11" s="18">
        <v>0.1063569910418673</v>
      </c>
      <c r="V11" s="18">
        <v>0.17698648988798341</v>
      </c>
      <c r="W11" s="18">
        <v>0.22314128117371651</v>
      </c>
      <c r="X11" s="18">
        <v>0.34595957106738612</v>
      </c>
      <c r="Y11" s="18">
        <v>0.18202040648860149</v>
      </c>
      <c r="Z11" s="18">
        <v>0.1484246181162179</v>
      </c>
      <c r="AA11" s="18">
        <v>0.2616295801939979</v>
      </c>
      <c r="AB11" s="18">
        <v>0.21324613114575899</v>
      </c>
      <c r="AC11" s="18">
        <v>0.1744316227811927</v>
      </c>
      <c r="AD11" s="18">
        <v>0.13075874065727011</v>
      </c>
      <c r="AF11" s="18">
        <v>0.19603959134706311</v>
      </c>
      <c r="AG11" s="18">
        <v>0.2141854240600623</v>
      </c>
      <c r="AH11" s="18">
        <v>0.31937560966170803</v>
      </c>
      <c r="AI11" s="18">
        <v>0.25738832248348331</v>
      </c>
      <c r="AJ11" s="18">
        <v>9.9873275440038253E-2</v>
      </c>
      <c r="AK11" s="18">
        <v>0.23853498901779499</v>
      </c>
      <c r="AL11" s="18">
        <v>0.26405046481391192</v>
      </c>
      <c r="AM11" s="18">
        <v>0.21800797825767879</v>
      </c>
      <c r="AO11" s="18">
        <v>0.2365435316212337</v>
      </c>
      <c r="AP11" s="18">
        <v>0.2225242351378654</v>
      </c>
      <c r="AQ11" s="18">
        <v>0.25221791245623387</v>
      </c>
      <c r="AR11" s="18">
        <v>0.21335684806748001</v>
      </c>
      <c r="AS11" s="18">
        <v>9.7815055340773921E-2</v>
      </c>
      <c r="AT11" s="18">
        <v>0.24166085888880909</v>
      </c>
      <c r="AU11" s="18">
        <v>0.20161792950106289</v>
      </c>
      <c r="AV11" s="18">
        <v>0.36807856230629088</v>
      </c>
      <c r="AW11" s="18">
        <v>0.1820679559267081</v>
      </c>
    </row>
    <row r="12" spans="2:51" ht="19" customHeight="1" x14ac:dyDescent="0.35">
      <c r="B12" s="21" t="s">
        <v>246</v>
      </c>
      <c r="C12" s="18">
        <v>0.1707446126739724</v>
      </c>
      <c r="D12" s="18">
        <v>0.28796969986016252</v>
      </c>
      <c r="E12" s="18">
        <v>0.26563478864723788</v>
      </c>
      <c r="F12" s="18">
        <v>0.21776684004262389</v>
      </c>
      <c r="G12" s="18">
        <v>0.14980325917118439</v>
      </c>
      <c r="H12" s="18">
        <v>8.74384408676568E-2</v>
      </c>
      <c r="I12" s="18">
        <v>8.7762004833214641E-2</v>
      </c>
      <c r="K12" s="18">
        <v>0.17733937956197141</v>
      </c>
      <c r="L12" s="18">
        <v>0.16287149625691039</v>
      </c>
      <c r="N12" s="18">
        <v>0.11217087919987739</v>
      </c>
      <c r="O12" s="18">
        <v>0.1786599449120444</v>
      </c>
      <c r="P12" s="18">
        <v>0.14412570347899609</v>
      </c>
      <c r="Q12" s="18">
        <v>0.20961325038639911</v>
      </c>
      <c r="R12" s="18">
        <v>0.23046417496846469</v>
      </c>
      <c r="S12" s="18">
        <v>0.30024214026823121</v>
      </c>
      <c r="T12" s="18">
        <v>0.11819424821400271</v>
      </c>
      <c r="V12" s="18">
        <v>9.4509154221566749E-2</v>
      </c>
      <c r="W12" s="18">
        <v>0.23012770328088011</v>
      </c>
      <c r="X12" s="18">
        <v>0.2338139976174575</v>
      </c>
      <c r="Y12" s="18">
        <v>0.35395537444968173</v>
      </c>
      <c r="Z12" s="18">
        <v>5.7430090713524243E-2</v>
      </c>
      <c r="AA12" s="18">
        <v>0.19561390205535931</v>
      </c>
      <c r="AB12" s="18">
        <v>0.16769731236512009</v>
      </c>
      <c r="AC12" s="18">
        <v>9.6155410568730379E-2</v>
      </c>
      <c r="AD12" s="18">
        <v>0.17472563334383309</v>
      </c>
      <c r="AF12" s="18">
        <v>0.1186787025092379</v>
      </c>
      <c r="AG12" s="18">
        <v>0.2141072789043488</v>
      </c>
      <c r="AH12" s="18">
        <v>0.2069999866494486</v>
      </c>
      <c r="AI12" s="18">
        <v>0.27416340444084869</v>
      </c>
      <c r="AJ12" s="18">
        <v>0.1084247137575695</v>
      </c>
      <c r="AK12" s="18">
        <v>0.1558852597200498</v>
      </c>
      <c r="AL12" s="18">
        <v>0.13994443849807581</v>
      </c>
      <c r="AM12" s="18">
        <v>0.15159786776475359</v>
      </c>
      <c r="AO12" s="18">
        <v>0.13145448291711059</v>
      </c>
      <c r="AP12" s="18">
        <v>0.22702324607852761</v>
      </c>
      <c r="AQ12" s="18">
        <v>0.26080239930881682</v>
      </c>
      <c r="AR12" s="18">
        <v>0.33200415846927323</v>
      </c>
      <c r="AS12" s="18">
        <v>7.5078950350786031E-2</v>
      </c>
      <c r="AT12" s="18">
        <v>0.20586372542378309</v>
      </c>
      <c r="AU12" s="18">
        <v>0.11664979760463701</v>
      </c>
      <c r="AV12" s="18">
        <v>0.1001077357122121</v>
      </c>
      <c r="AW12" s="18">
        <v>0.1319884303869906</v>
      </c>
    </row>
    <row r="13" spans="2:51" ht="19" customHeight="1" x14ac:dyDescent="0.35">
      <c r="B13" s="21" t="s">
        <v>247</v>
      </c>
      <c r="C13" s="18">
        <v>7.381790494906372E-2</v>
      </c>
      <c r="D13" s="18">
        <v>9.0972774780526386E-2</v>
      </c>
      <c r="E13" s="18">
        <v>0.10811613610730331</v>
      </c>
      <c r="F13" s="18">
        <v>9.9593755603528705E-2</v>
      </c>
      <c r="G13" s="18">
        <v>6.3529291957304862E-2</v>
      </c>
      <c r="H13" s="18">
        <v>6.0569081694505728E-2</v>
      </c>
      <c r="I13" s="18">
        <v>3.9080752064822699E-2</v>
      </c>
      <c r="K13" s="18">
        <v>8.9697626502138514E-2</v>
      </c>
      <c r="L13" s="18">
        <v>5.9300807944892418E-2</v>
      </c>
      <c r="N13" s="18">
        <v>4.3663759685863897E-2</v>
      </c>
      <c r="O13" s="18">
        <v>7.8412555894379926E-2</v>
      </c>
      <c r="P13" s="18">
        <v>4.5098495805626332E-2</v>
      </c>
      <c r="Q13" s="18">
        <v>8.6431388837722001E-2</v>
      </c>
      <c r="R13" s="18">
        <v>0.1422538457010275</v>
      </c>
      <c r="S13" s="18">
        <v>0.1062220000098178</v>
      </c>
      <c r="T13" s="18">
        <v>3.9163469843523008E-2</v>
      </c>
      <c r="V13" s="18">
        <v>3.0897943440896601E-2</v>
      </c>
      <c r="W13" s="18">
        <v>0.10133133892300369</v>
      </c>
      <c r="X13" s="18">
        <v>8.0553563746813758E-2</v>
      </c>
      <c r="Y13" s="18">
        <v>0.10972472755887271</v>
      </c>
      <c r="Z13" s="18">
        <v>0</v>
      </c>
      <c r="AA13" s="18">
        <v>0.1073580384414568</v>
      </c>
      <c r="AB13" s="18">
        <v>8.513078537935756E-2</v>
      </c>
      <c r="AC13" s="18">
        <v>0.1004190611630115</v>
      </c>
      <c r="AD13" s="18">
        <v>8.7530444378617026E-2</v>
      </c>
      <c r="AF13" s="18">
        <v>3.8104831073869957E-2</v>
      </c>
      <c r="AG13" s="18">
        <v>9.6219867797245756E-2</v>
      </c>
      <c r="AH13" s="18">
        <v>6.2680222575293904E-2</v>
      </c>
      <c r="AI13" s="18">
        <v>8.8732710179835431E-2</v>
      </c>
      <c r="AJ13" s="18">
        <v>4.3285360549220768E-2</v>
      </c>
      <c r="AK13" s="18">
        <v>0.1363374091467561</v>
      </c>
      <c r="AL13" s="18">
        <v>0.1052876712287481</v>
      </c>
      <c r="AM13" s="18">
        <v>7.8091710250931534E-2</v>
      </c>
      <c r="AO13" s="18">
        <v>4.392686090569789E-2</v>
      </c>
      <c r="AP13" s="18">
        <v>0.1102726891943681</v>
      </c>
      <c r="AQ13" s="18">
        <v>6.5969087959470818E-2</v>
      </c>
      <c r="AR13" s="18">
        <v>0.15670441190425261</v>
      </c>
      <c r="AS13" s="18">
        <v>3.9570522431171561E-2</v>
      </c>
      <c r="AT13" s="18">
        <v>0.109749728636901</v>
      </c>
      <c r="AU13" s="18">
        <v>5.9872370634216611E-2</v>
      </c>
      <c r="AV13" s="18">
        <v>1.6655774988057821E-2</v>
      </c>
      <c r="AW13" s="18">
        <v>5.8054139538224317E-2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253</v>
      </c>
      <c r="C9" s="18">
        <v>0.28808370543904582</v>
      </c>
      <c r="D9" s="18">
        <v>0.45420416316675399</v>
      </c>
      <c r="E9" s="18">
        <v>0.42359223664776258</v>
      </c>
      <c r="F9" s="18">
        <v>0.35185471327818962</v>
      </c>
      <c r="G9" s="18">
        <v>0.2577977085869676</v>
      </c>
      <c r="H9" s="18">
        <v>0.17757646983256589</v>
      </c>
      <c r="I9" s="18">
        <v>0.16706924831854961</v>
      </c>
      <c r="K9" s="18">
        <v>0.31653349321072599</v>
      </c>
      <c r="L9" s="18">
        <v>0.26186819659347621</v>
      </c>
      <c r="N9" s="18">
        <v>0.2180824553086996</v>
      </c>
      <c r="O9" s="18">
        <v>0.29520806352389489</v>
      </c>
      <c r="P9" s="18">
        <v>0.22084317366465539</v>
      </c>
      <c r="Q9" s="18">
        <v>0.32120460966111331</v>
      </c>
      <c r="R9" s="18">
        <v>0.41893120703682279</v>
      </c>
      <c r="S9" s="18">
        <v>0.63784260469531295</v>
      </c>
      <c r="T9" s="18">
        <v>0.14927298962978089</v>
      </c>
      <c r="V9" s="18">
        <v>0.19499193833496231</v>
      </c>
      <c r="W9" s="18">
        <v>0.37642644522116298</v>
      </c>
      <c r="X9" s="18">
        <v>0.32514956958060731</v>
      </c>
      <c r="Y9" s="18">
        <v>0.48057618582741668</v>
      </c>
      <c r="Z9" s="18">
        <v>0.15737928248405739</v>
      </c>
      <c r="AA9" s="18">
        <v>0.15270664496907371</v>
      </c>
      <c r="AB9" s="18">
        <v>0.30407244716377718</v>
      </c>
      <c r="AC9" s="18">
        <v>0.16322236105006521</v>
      </c>
      <c r="AD9" s="18">
        <v>0.27136690230215349</v>
      </c>
      <c r="AF9" s="18">
        <v>0.21354797310707149</v>
      </c>
      <c r="AG9" s="18">
        <v>0.35700206699004439</v>
      </c>
      <c r="AH9" s="18">
        <v>0.32072819112030271</v>
      </c>
      <c r="AI9" s="18">
        <v>0.35098857527712463</v>
      </c>
      <c r="AJ9" s="18">
        <v>0.2261918862030538</v>
      </c>
      <c r="AK9" s="18">
        <v>0.31463751781082677</v>
      </c>
      <c r="AL9" s="18">
        <v>0.1423004123875338</v>
      </c>
      <c r="AM9" s="18">
        <v>0.26749794351542427</v>
      </c>
      <c r="AO9" s="18">
        <v>0.26266029086858061</v>
      </c>
      <c r="AP9" s="18">
        <v>0.38815279151937199</v>
      </c>
      <c r="AQ9" s="18">
        <v>0.35512718767860513</v>
      </c>
      <c r="AR9" s="18">
        <v>0.47108437650182861</v>
      </c>
      <c r="AS9" s="18">
        <v>0.19421106120374829</v>
      </c>
      <c r="AT9" s="18">
        <v>0.26713288212933961</v>
      </c>
      <c r="AU9" s="18">
        <v>0.18527266923901739</v>
      </c>
      <c r="AV9" s="18">
        <v>0.137492570646053</v>
      </c>
      <c r="AW9" s="18">
        <v>0.1234608977105565</v>
      </c>
    </row>
    <row r="10" spans="2:51" ht="60" customHeight="1" x14ac:dyDescent="0.35">
      <c r="B10" s="21" t="s">
        <v>254</v>
      </c>
      <c r="C10" s="18">
        <v>0.52680522301839738</v>
      </c>
      <c r="D10" s="18">
        <v>0.40152960947187699</v>
      </c>
      <c r="E10" s="18">
        <v>0.43657715221325288</v>
      </c>
      <c r="F10" s="18">
        <v>0.41865510032033498</v>
      </c>
      <c r="G10" s="18">
        <v>0.52581986665130509</v>
      </c>
      <c r="H10" s="18">
        <v>0.62640625917710291</v>
      </c>
      <c r="I10" s="18">
        <v>0.65674299597281893</v>
      </c>
      <c r="K10" s="18">
        <v>0.5354950282077684</v>
      </c>
      <c r="L10" s="18">
        <v>0.52050277739262729</v>
      </c>
      <c r="N10" s="18">
        <v>0.57824605218809288</v>
      </c>
      <c r="O10" s="18">
        <v>0.51144113309880901</v>
      </c>
      <c r="P10" s="18">
        <v>0.57712423990549011</v>
      </c>
      <c r="Q10" s="18">
        <v>0.50562803794963584</v>
      </c>
      <c r="R10" s="18">
        <v>0.48590443361770741</v>
      </c>
      <c r="S10" s="18">
        <v>0.22693075159963669</v>
      </c>
      <c r="T10" s="18">
        <v>0.51889978798823266</v>
      </c>
      <c r="V10" s="18">
        <v>0.66413409540685375</v>
      </c>
      <c r="W10" s="18">
        <v>0.46971217361800549</v>
      </c>
      <c r="X10" s="18">
        <v>0.43542921184210409</v>
      </c>
      <c r="Y10" s="18">
        <v>0.36498932698777542</v>
      </c>
      <c r="Z10" s="18">
        <v>0.50490721170645525</v>
      </c>
      <c r="AA10" s="18">
        <v>0.61791356494172378</v>
      </c>
      <c r="AB10" s="18">
        <v>0.47484470113357091</v>
      </c>
      <c r="AC10" s="18">
        <v>0.38691625414120118</v>
      </c>
      <c r="AD10" s="18">
        <v>0.53039763398417261</v>
      </c>
      <c r="AF10" s="18">
        <v>0.63888940961667473</v>
      </c>
      <c r="AG10" s="18">
        <v>0.49414205900289432</v>
      </c>
      <c r="AH10" s="18">
        <v>0.49309839472579747</v>
      </c>
      <c r="AI10" s="18">
        <v>0.46097450450388372</v>
      </c>
      <c r="AJ10" s="18">
        <v>0.56807924629753692</v>
      </c>
      <c r="AK10" s="18">
        <v>0.42501558548212998</v>
      </c>
      <c r="AL10" s="18">
        <v>0.41072381061492252</v>
      </c>
      <c r="AM10" s="18">
        <v>0.50718562803440215</v>
      </c>
      <c r="AO10" s="18">
        <v>0.60647468296073426</v>
      </c>
      <c r="AP10" s="18">
        <v>0.46379793530452479</v>
      </c>
      <c r="AQ10" s="18">
        <v>0.47427547023482991</v>
      </c>
      <c r="AR10" s="18">
        <v>0.3572256130785928</v>
      </c>
      <c r="AS10" s="18">
        <v>0.62015842392940324</v>
      </c>
      <c r="AT10" s="18">
        <v>0.525095509848024</v>
      </c>
      <c r="AU10" s="18">
        <v>0.45611710732689859</v>
      </c>
      <c r="AV10" s="18">
        <v>0.52109719435530832</v>
      </c>
      <c r="AW10" s="18">
        <v>0.77377507984096594</v>
      </c>
    </row>
    <row r="11" spans="2:51" ht="19" customHeight="1" x14ac:dyDescent="0.35">
      <c r="B11" s="21" t="s">
        <v>80</v>
      </c>
      <c r="C11" s="18">
        <v>0.18511107154255679</v>
      </c>
      <c r="D11" s="18">
        <v>0.1442662273613689</v>
      </c>
      <c r="E11" s="18">
        <v>0.1398306111389844</v>
      </c>
      <c r="F11" s="18">
        <v>0.2294901864014755</v>
      </c>
      <c r="G11" s="18">
        <v>0.21638242476172739</v>
      </c>
      <c r="H11" s="18">
        <v>0.19601727099033089</v>
      </c>
      <c r="I11" s="18">
        <v>0.17618775570863149</v>
      </c>
      <c r="K11" s="18">
        <v>0.14797147858150561</v>
      </c>
      <c r="L11" s="18">
        <v>0.2176290260138965</v>
      </c>
      <c r="N11" s="18">
        <v>0.20367149250320751</v>
      </c>
      <c r="O11" s="18">
        <v>0.19335080337729599</v>
      </c>
      <c r="P11" s="18">
        <v>0.20203258642985439</v>
      </c>
      <c r="Q11" s="18">
        <v>0.17316735238925091</v>
      </c>
      <c r="R11" s="18">
        <v>9.5164359345470059E-2</v>
      </c>
      <c r="S11" s="18">
        <v>0.13522664370505039</v>
      </c>
      <c r="T11" s="18">
        <v>0.33182722238198659</v>
      </c>
      <c r="V11" s="18">
        <v>0.1408739662581838</v>
      </c>
      <c r="W11" s="18">
        <v>0.15386138116083151</v>
      </c>
      <c r="X11" s="18">
        <v>0.2394212185772886</v>
      </c>
      <c r="Y11" s="18">
        <v>0.15443448718480801</v>
      </c>
      <c r="Z11" s="18">
        <v>0.3377135058094875</v>
      </c>
      <c r="AA11" s="18">
        <v>0.22937979008920281</v>
      </c>
      <c r="AB11" s="18">
        <v>0.22108285170265199</v>
      </c>
      <c r="AC11" s="18">
        <v>0.44986138480873322</v>
      </c>
      <c r="AD11" s="18">
        <v>0.1982354637136739</v>
      </c>
      <c r="AF11" s="18">
        <v>0.14756261727625369</v>
      </c>
      <c r="AG11" s="18">
        <v>0.14885587400706141</v>
      </c>
      <c r="AH11" s="18">
        <v>0.18617341415389971</v>
      </c>
      <c r="AI11" s="18">
        <v>0.18803692021899171</v>
      </c>
      <c r="AJ11" s="18">
        <v>0.2057288674994093</v>
      </c>
      <c r="AK11" s="18">
        <v>0.26034689670704331</v>
      </c>
      <c r="AL11" s="18">
        <v>0.44697577699754371</v>
      </c>
      <c r="AM11" s="18">
        <v>0.22531642845017349</v>
      </c>
      <c r="AO11" s="18">
        <v>0.13086502617068529</v>
      </c>
      <c r="AP11" s="18">
        <v>0.14804927317610339</v>
      </c>
      <c r="AQ11" s="18">
        <v>0.17059734208656491</v>
      </c>
      <c r="AR11" s="18">
        <v>0.17169001041957849</v>
      </c>
      <c r="AS11" s="18">
        <v>0.18563051486684859</v>
      </c>
      <c r="AT11" s="18">
        <v>0.2077716080226365</v>
      </c>
      <c r="AU11" s="18">
        <v>0.35861022343408389</v>
      </c>
      <c r="AV11" s="18">
        <v>0.34141023499863871</v>
      </c>
      <c r="AW11" s="18">
        <v>0.1027640224484774</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02" customHeight="1" x14ac:dyDescent="0.35">
      <c r="B9" s="21" t="s">
        <v>256</v>
      </c>
      <c r="C9" s="18">
        <v>0.35363180115860499</v>
      </c>
      <c r="D9" s="18">
        <v>0.23902173253042369</v>
      </c>
      <c r="E9" s="18">
        <v>0.27724270702089682</v>
      </c>
      <c r="F9" s="18">
        <v>0.33643071357943</v>
      </c>
      <c r="G9" s="18">
        <v>0.36538705993269999</v>
      </c>
      <c r="H9" s="18">
        <v>0.43922062735939099</v>
      </c>
      <c r="I9" s="18">
        <v>0.40544201636762972</v>
      </c>
      <c r="K9" s="18">
        <v>0.33600719638605497</v>
      </c>
      <c r="L9" s="18">
        <v>0.37131087227750692</v>
      </c>
      <c r="N9" s="18">
        <v>0.4757031007101894</v>
      </c>
      <c r="O9" s="18">
        <v>0.3497444196353921</v>
      </c>
      <c r="P9" s="18">
        <v>0.39595549535154839</v>
      </c>
      <c r="Q9" s="18">
        <v>0.24765830519616031</v>
      </c>
      <c r="R9" s="18">
        <v>0.21266364413971159</v>
      </c>
      <c r="S9" s="18">
        <v>0.43965132091365677</v>
      </c>
      <c r="T9" s="18">
        <v>0.45994035542173772</v>
      </c>
      <c r="V9" s="18">
        <v>0.46670423940185091</v>
      </c>
      <c r="W9" s="18">
        <v>0.25375423494043681</v>
      </c>
      <c r="X9" s="18">
        <v>0.19025072394422821</v>
      </c>
      <c r="Y9" s="18">
        <v>0.23129137783507209</v>
      </c>
      <c r="Z9" s="18">
        <v>0.71930434848506952</v>
      </c>
      <c r="AA9" s="18">
        <v>0.27929929464701259</v>
      </c>
      <c r="AB9" s="18">
        <v>0.34034596322091992</v>
      </c>
      <c r="AC9" s="18">
        <v>0.3438047760041123</v>
      </c>
      <c r="AD9" s="18">
        <v>0.50187027177721366</v>
      </c>
      <c r="AF9" s="18">
        <v>0.38432854237963199</v>
      </c>
      <c r="AG9" s="18">
        <v>0.269313189239481</v>
      </c>
      <c r="AH9" s="18">
        <v>0.2170901127555479</v>
      </c>
      <c r="AI9" s="18">
        <v>0.25101556530688102</v>
      </c>
      <c r="AJ9" s="18">
        <v>0.64978393588833316</v>
      </c>
      <c r="AK9" s="18">
        <v>0.26321345152789122</v>
      </c>
      <c r="AL9" s="18">
        <v>0.27800540044533228</v>
      </c>
      <c r="AM9" s="18">
        <v>0.35347528606011308</v>
      </c>
      <c r="AO9" s="18">
        <v>0.34504696108375882</v>
      </c>
      <c r="AP9" s="18">
        <v>0.2298757738702227</v>
      </c>
      <c r="AQ9" s="18">
        <v>0.18726955518361391</v>
      </c>
      <c r="AR9" s="18">
        <v>0.18306974815070351</v>
      </c>
      <c r="AS9" s="18">
        <v>0.6241860438970297</v>
      </c>
      <c r="AT9" s="18">
        <v>0.22473200615681929</v>
      </c>
      <c r="AU9" s="18">
        <v>0.36225994903049391</v>
      </c>
      <c r="AV9" s="18">
        <v>0.28137966123036878</v>
      </c>
      <c r="AW9" s="18">
        <v>0.62517797930707619</v>
      </c>
    </row>
    <row r="10" spans="2:51" ht="74.150000000000006" customHeight="1" x14ac:dyDescent="0.35">
      <c r="B10" s="21" t="s">
        <v>257</v>
      </c>
      <c r="C10" s="18">
        <v>0.43650411088078073</v>
      </c>
      <c r="D10" s="18">
        <v>0.37478818376008871</v>
      </c>
      <c r="E10" s="18">
        <v>0.43910323675034729</v>
      </c>
      <c r="F10" s="18">
        <v>0.39014239455820371</v>
      </c>
      <c r="G10" s="18">
        <v>0.43343462794624948</v>
      </c>
      <c r="H10" s="18">
        <v>0.45598304680952151</v>
      </c>
      <c r="I10" s="18">
        <v>0.48383814305983741</v>
      </c>
      <c r="K10" s="18">
        <v>0.44906132089636042</v>
      </c>
      <c r="L10" s="18">
        <v>0.42539687161183881</v>
      </c>
      <c r="N10" s="18">
        <v>0.38482295570302327</v>
      </c>
      <c r="O10" s="18">
        <v>0.42240861291168091</v>
      </c>
      <c r="P10" s="18">
        <v>0.43938873954026009</v>
      </c>
      <c r="Q10" s="18">
        <v>0.49198666633903221</v>
      </c>
      <c r="R10" s="18">
        <v>0.52986624704412133</v>
      </c>
      <c r="S10" s="18">
        <v>0.33678613022887183</v>
      </c>
      <c r="T10" s="18">
        <v>0.28555797833476809</v>
      </c>
      <c r="V10" s="18">
        <v>0.45117537534531149</v>
      </c>
      <c r="W10" s="18">
        <v>0.49338887680711102</v>
      </c>
      <c r="X10" s="18">
        <v>0.49712981684724977</v>
      </c>
      <c r="Y10" s="18">
        <v>0.41057066849800211</v>
      </c>
      <c r="Z10" s="18">
        <v>0.24884448861929559</v>
      </c>
      <c r="AA10" s="18">
        <v>0.41580418640042238</v>
      </c>
      <c r="AB10" s="18">
        <v>0.38664352942358882</v>
      </c>
      <c r="AC10" s="18">
        <v>0.31986325139807409</v>
      </c>
      <c r="AD10" s="18">
        <v>0.3164237437801084</v>
      </c>
      <c r="AF10" s="18">
        <v>0.50723391118231131</v>
      </c>
      <c r="AG10" s="18">
        <v>0.48890851043503192</v>
      </c>
      <c r="AH10" s="18">
        <v>0.49255722591140427</v>
      </c>
      <c r="AI10" s="18">
        <v>0.44146826272969952</v>
      </c>
      <c r="AJ10" s="18">
        <v>0.27139770637202848</v>
      </c>
      <c r="AK10" s="18">
        <v>0.39248665186818488</v>
      </c>
      <c r="AL10" s="18">
        <v>0.29522585188484318</v>
      </c>
      <c r="AM10" s="18">
        <v>0.40259110460027869</v>
      </c>
      <c r="AO10" s="18">
        <v>0.51690188774725854</v>
      </c>
      <c r="AP10" s="18">
        <v>0.5269848326176787</v>
      </c>
      <c r="AQ10" s="18">
        <v>0.50172235115214725</v>
      </c>
      <c r="AR10" s="18">
        <v>0.43073473367170889</v>
      </c>
      <c r="AS10" s="18">
        <v>0.31377051334754819</v>
      </c>
      <c r="AT10" s="18">
        <v>0.49643561850605661</v>
      </c>
      <c r="AU10" s="18">
        <v>0.31418678842757292</v>
      </c>
      <c r="AV10" s="18">
        <v>0.43416674746002992</v>
      </c>
      <c r="AW10" s="18">
        <v>0.26355475039590082</v>
      </c>
    </row>
    <row r="11" spans="2:51" ht="60" customHeight="1" x14ac:dyDescent="0.35">
      <c r="B11" s="21" t="s">
        <v>258</v>
      </c>
      <c r="C11" s="18">
        <v>8.2824661831692833E-2</v>
      </c>
      <c r="D11" s="18">
        <v>0.1695752308164018</v>
      </c>
      <c r="E11" s="18">
        <v>0.1205024890157729</v>
      </c>
      <c r="F11" s="18">
        <v>0.1136609335315704</v>
      </c>
      <c r="G11" s="18">
        <v>8.4845314168122812E-2</v>
      </c>
      <c r="H11" s="18">
        <v>3.8516187431625687E-2</v>
      </c>
      <c r="I11" s="18">
        <v>2.4299455671607961E-2</v>
      </c>
      <c r="K11" s="18">
        <v>9.1379531920061347E-2</v>
      </c>
      <c r="L11" s="18">
        <v>7.419955855658425E-2</v>
      </c>
      <c r="N11" s="18">
        <v>4.5784047333369743E-2</v>
      </c>
      <c r="O11" s="18">
        <v>9.3042416377194612E-2</v>
      </c>
      <c r="P11" s="18">
        <v>5.6620292454557873E-2</v>
      </c>
      <c r="Q11" s="18">
        <v>0.1028891512931671</v>
      </c>
      <c r="R11" s="18">
        <v>0.13213013500881091</v>
      </c>
      <c r="S11" s="18">
        <v>0.12851937039905781</v>
      </c>
      <c r="T11" s="18">
        <v>5.7811369989477043E-2</v>
      </c>
      <c r="V11" s="18">
        <v>4.6585056915511333E-2</v>
      </c>
      <c r="W11" s="18">
        <v>0.12637727711941521</v>
      </c>
      <c r="X11" s="18">
        <v>8.3346959558987257E-2</v>
      </c>
      <c r="Y11" s="18">
        <v>0.12998952206595249</v>
      </c>
      <c r="Z11" s="18">
        <v>0</v>
      </c>
      <c r="AA11" s="18">
        <v>0.11981214819939601</v>
      </c>
      <c r="AB11" s="18">
        <v>7.8590305363717819E-2</v>
      </c>
      <c r="AC11" s="18">
        <v>4.3419721966525528E-2</v>
      </c>
      <c r="AD11" s="18">
        <v>6.7567166918835714E-2</v>
      </c>
      <c r="AF11" s="18">
        <v>5.8954799159779053E-2</v>
      </c>
      <c r="AG11" s="18">
        <v>0.1237680527306611</v>
      </c>
      <c r="AH11" s="18">
        <v>0.10553887557613049</v>
      </c>
      <c r="AI11" s="18">
        <v>9.1352425973584409E-2</v>
      </c>
      <c r="AJ11" s="18">
        <v>3.8552636194703817E-2</v>
      </c>
      <c r="AK11" s="18">
        <v>8.6780688425986324E-2</v>
      </c>
      <c r="AL11" s="18">
        <v>6.5564249068458147E-2</v>
      </c>
      <c r="AM11" s="18">
        <v>5.9406510200508453E-2</v>
      </c>
      <c r="AO11" s="18">
        <v>7.0947541003373776E-2</v>
      </c>
      <c r="AP11" s="18">
        <v>0.1270733952749083</v>
      </c>
      <c r="AQ11" s="18">
        <v>0.14044909260859151</v>
      </c>
      <c r="AR11" s="18">
        <v>0.11914099482691511</v>
      </c>
      <c r="AS11" s="18">
        <v>3.2117871416846029E-2</v>
      </c>
      <c r="AT11" s="18">
        <v>4.8969959556893337E-2</v>
      </c>
      <c r="AU11" s="18">
        <v>5.4933406539312488E-2</v>
      </c>
      <c r="AV11" s="18">
        <v>5.1754840513509648E-2</v>
      </c>
      <c r="AW11" s="18">
        <v>4.4585299869745923E-2</v>
      </c>
    </row>
    <row r="12" spans="2:51" ht="88" customHeight="1" x14ac:dyDescent="0.35">
      <c r="B12" s="21" t="s">
        <v>259</v>
      </c>
      <c r="C12" s="18">
        <v>4.7706739836873853E-2</v>
      </c>
      <c r="D12" s="18">
        <v>0.1176027365168273</v>
      </c>
      <c r="E12" s="18">
        <v>6.5712514778260706E-2</v>
      </c>
      <c r="F12" s="18">
        <v>5.5684937446571312E-2</v>
      </c>
      <c r="G12" s="18">
        <v>3.13067896885144E-2</v>
      </c>
      <c r="H12" s="18">
        <v>2.374581051560205E-2</v>
      </c>
      <c r="I12" s="18">
        <v>2.5073480123663061E-2</v>
      </c>
      <c r="K12" s="18">
        <v>5.2488757145551818E-2</v>
      </c>
      <c r="L12" s="18">
        <v>4.2656374111806193E-2</v>
      </c>
      <c r="N12" s="18">
        <v>1.9040674502166541E-2</v>
      </c>
      <c r="O12" s="18">
        <v>5.7167733218727507E-2</v>
      </c>
      <c r="P12" s="18">
        <v>4.3107247936198523E-2</v>
      </c>
      <c r="Q12" s="18">
        <v>6.9139251321601383E-2</v>
      </c>
      <c r="R12" s="18">
        <v>6.9519671417746967E-2</v>
      </c>
      <c r="S12" s="18">
        <v>2.4789988968543879E-2</v>
      </c>
      <c r="T12" s="18">
        <v>1.260871756766864E-2</v>
      </c>
      <c r="V12" s="18">
        <v>8.6605601021077141E-3</v>
      </c>
      <c r="W12" s="18">
        <v>4.831237823387622E-2</v>
      </c>
      <c r="X12" s="18">
        <v>0.1216980139767244</v>
      </c>
      <c r="Y12" s="18">
        <v>0.14005395928861319</v>
      </c>
      <c r="Z12" s="18">
        <v>0</v>
      </c>
      <c r="AA12" s="18">
        <v>4.653268505091708E-2</v>
      </c>
      <c r="AB12" s="18">
        <v>7.6223537648119954E-2</v>
      </c>
      <c r="AC12" s="18">
        <v>2.5550451802642721E-2</v>
      </c>
      <c r="AD12" s="18">
        <v>4.1776851751876398E-2</v>
      </c>
      <c r="AF12" s="18">
        <v>8.5245534757833127E-3</v>
      </c>
      <c r="AG12" s="18">
        <v>5.7113104311202777E-2</v>
      </c>
      <c r="AH12" s="18">
        <v>0.12014781434201741</v>
      </c>
      <c r="AI12" s="18">
        <v>0.11814119153309589</v>
      </c>
      <c r="AJ12" s="18">
        <v>1.071677401984558E-2</v>
      </c>
      <c r="AK12" s="18">
        <v>7.0992998684644204E-2</v>
      </c>
      <c r="AL12" s="18">
        <v>0</v>
      </c>
      <c r="AM12" s="18">
        <v>5.139153557466658E-2</v>
      </c>
      <c r="AO12" s="18">
        <v>2.0172261284861569E-2</v>
      </c>
      <c r="AP12" s="18">
        <v>4.9328456506693347E-2</v>
      </c>
      <c r="AQ12" s="18">
        <v>9.7211158640097967E-2</v>
      </c>
      <c r="AR12" s="18">
        <v>0.16755872573844291</v>
      </c>
      <c r="AS12" s="18">
        <v>6.8794156647790233E-3</v>
      </c>
      <c r="AT12" s="18">
        <v>8.6308531017469187E-2</v>
      </c>
      <c r="AU12" s="18">
        <v>5.6459639484103867E-2</v>
      </c>
      <c r="AV12" s="18">
        <v>1.7838384057601079E-2</v>
      </c>
      <c r="AW12" s="18">
        <v>1.281294369885235E-2</v>
      </c>
    </row>
    <row r="13" spans="2:51" ht="102" customHeight="1" x14ac:dyDescent="0.35">
      <c r="B13" s="21" t="s">
        <v>260</v>
      </c>
      <c r="C13" s="18">
        <v>1.7278826817080171E-2</v>
      </c>
      <c r="D13" s="18">
        <v>1.046835545692471E-2</v>
      </c>
      <c r="E13" s="18">
        <v>3.5856892052463868E-2</v>
      </c>
      <c r="F13" s="18">
        <v>1.166341020192053E-2</v>
      </c>
      <c r="G13" s="18">
        <v>2.8369644902364329E-2</v>
      </c>
      <c r="H13" s="18">
        <v>6.6266931131903602E-3</v>
      </c>
      <c r="I13" s="18">
        <v>1.1120020641144149E-2</v>
      </c>
      <c r="K13" s="18">
        <v>1.924941932172277E-2</v>
      </c>
      <c r="L13" s="18">
        <v>1.552033018965659E-2</v>
      </c>
      <c r="N13" s="18">
        <v>1.407684349498506E-2</v>
      </c>
      <c r="O13" s="18">
        <v>1.2820811057513169E-2</v>
      </c>
      <c r="P13" s="18">
        <v>4.5156274341108431E-3</v>
      </c>
      <c r="Q13" s="18">
        <v>2.8951345658812071E-2</v>
      </c>
      <c r="R13" s="18">
        <v>2.0833635570229589E-2</v>
      </c>
      <c r="S13" s="18">
        <v>4.6678804675915772E-2</v>
      </c>
      <c r="T13" s="18">
        <v>0</v>
      </c>
      <c r="V13" s="18">
        <v>3.050465454282759E-3</v>
      </c>
      <c r="W13" s="18">
        <v>2.62495410823501E-2</v>
      </c>
      <c r="X13" s="18">
        <v>2.877767258726556E-2</v>
      </c>
      <c r="Y13" s="18">
        <v>5.5782868981281312E-2</v>
      </c>
      <c r="Z13" s="18">
        <v>0</v>
      </c>
      <c r="AA13" s="18">
        <v>2.3596521270703111E-2</v>
      </c>
      <c r="AB13" s="18">
        <v>1.5599225941682711E-2</v>
      </c>
      <c r="AC13" s="18">
        <v>3.3279968092039709E-2</v>
      </c>
      <c r="AD13" s="18">
        <v>1.1421883765219449E-2</v>
      </c>
      <c r="AF13" s="18">
        <v>5.1373909708641499E-3</v>
      </c>
      <c r="AG13" s="18">
        <v>2.363747065095256E-2</v>
      </c>
      <c r="AH13" s="18">
        <v>0</v>
      </c>
      <c r="AI13" s="18">
        <v>6.0920479942766302E-2</v>
      </c>
      <c r="AJ13" s="18">
        <v>4.3774461290210656E-3</v>
      </c>
      <c r="AK13" s="18">
        <v>2.3909290070118661E-2</v>
      </c>
      <c r="AL13" s="18">
        <v>5.4080427587652108E-2</v>
      </c>
      <c r="AM13" s="18">
        <v>1.4119927417836881E-2</v>
      </c>
      <c r="AO13" s="18">
        <v>2.8667613279445849E-3</v>
      </c>
      <c r="AP13" s="18">
        <v>2.4094052066089201E-2</v>
      </c>
      <c r="AQ13" s="18">
        <v>1.7206147016195449E-2</v>
      </c>
      <c r="AR13" s="18">
        <v>6.0588006376791008E-2</v>
      </c>
      <c r="AS13" s="18">
        <v>4.3398772258337751E-3</v>
      </c>
      <c r="AT13" s="18">
        <v>0</v>
      </c>
      <c r="AU13" s="18">
        <v>2.7710948025590949E-2</v>
      </c>
      <c r="AV13" s="18">
        <v>7.4829860698320113E-3</v>
      </c>
      <c r="AW13" s="18">
        <v>0</v>
      </c>
    </row>
    <row r="14" spans="2:51" ht="19" customHeight="1" x14ac:dyDescent="0.35">
      <c r="B14" s="21" t="s">
        <v>80</v>
      </c>
      <c r="C14" s="18">
        <v>6.2053859474967429E-2</v>
      </c>
      <c r="D14" s="18">
        <v>8.8543760919333761E-2</v>
      </c>
      <c r="E14" s="18">
        <v>6.1582160382258479E-2</v>
      </c>
      <c r="F14" s="18">
        <v>9.2417610682303988E-2</v>
      </c>
      <c r="G14" s="18">
        <v>5.6656563362049009E-2</v>
      </c>
      <c r="H14" s="18">
        <v>3.590763477066912E-2</v>
      </c>
      <c r="I14" s="18">
        <v>5.0226884136117693E-2</v>
      </c>
      <c r="K14" s="18">
        <v>5.181377433024853E-2</v>
      </c>
      <c r="L14" s="18">
        <v>7.0915993252607251E-2</v>
      </c>
      <c r="N14" s="18">
        <v>6.0572378256265727E-2</v>
      </c>
      <c r="O14" s="18">
        <v>6.4816006799491704E-2</v>
      </c>
      <c r="P14" s="18">
        <v>6.0412597283324147E-2</v>
      </c>
      <c r="Q14" s="18">
        <v>5.9375280191226863E-2</v>
      </c>
      <c r="R14" s="18">
        <v>3.4986666819379827E-2</v>
      </c>
      <c r="S14" s="18">
        <v>2.3574384813953859E-2</v>
      </c>
      <c r="T14" s="18">
        <v>0.1840815786863485</v>
      </c>
      <c r="V14" s="18">
        <v>2.3824302780935541E-2</v>
      </c>
      <c r="W14" s="18">
        <v>5.1917691816810788E-2</v>
      </c>
      <c r="X14" s="18">
        <v>7.8796813085544731E-2</v>
      </c>
      <c r="Y14" s="18">
        <v>3.2311603331078957E-2</v>
      </c>
      <c r="Z14" s="18">
        <v>3.1851162895634937E-2</v>
      </c>
      <c r="AA14" s="18">
        <v>0.114955164431549</v>
      </c>
      <c r="AB14" s="18">
        <v>0.10259743840197109</v>
      </c>
      <c r="AC14" s="18">
        <v>0.2340818307366053</v>
      </c>
      <c r="AD14" s="18">
        <v>6.0940082006746207E-2</v>
      </c>
      <c r="AF14" s="18">
        <v>3.5820802831630277E-2</v>
      </c>
      <c r="AG14" s="18">
        <v>3.7259672632670757E-2</v>
      </c>
      <c r="AH14" s="18">
        <v>6.4665971414899714E-2</v>
      </c>
      <c r="AI14" s="18">
        <v>3.7102074513972648E-2</v>
      </c>
      <c r="AJ14" s="18">
        <v>2.5171501396068059E-2</v>
      </c>
      <c r="AK14" s="18">
        <v>0.16261691942317469</v>
      </c>
      <c r="AL14" s="18">
        <v>0.30712407101371408</v>
      </c>
      <c r="AM14" s="18">
        <v>0.1190156361465962</v>
      </c>
      <c r="AO14" s="18">
        <v>4.4064587552802847E-2</v>
      </c>
      <c r="AP14" s="18">
        <v>4.264348966440791E-2</v>
      </c>
      <c r="AQ14" s="18">
        <v>5.6141695399353812E-2</v>
      </c>
      <c r="AR14" s="18">
        <v>3.8907791235438638E-2</v>
      </c>
      <c r="AS14" s="18">
        <v>1.8706278447963472E-2</v>
      </c>
      <c r="AT14" s="18">
        <v>0.1435538847627619</v>
      </c>
      <c r="AU14" s="18">
        <v>0.18444926849292601</v>
      </c>
      <c r="AV14" s="18">
        <v>0.20737738066865849</v>
      </c>
      <c r="AW14" s="18">
        <v>5.3869026728424522E-2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261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88" customHeight="1" x14ac:dyDescent="0.35">
      <c r="B9" s="21" t="s">
        <v>262</v>
      </c>
      <c r="C9" s="18">
        <v>0.15641116474116559</v>
      </c>
      <c r="D9" s="18">
        <v>0.26968796864838901</v>
      </c>
      <c r="E9" s="18">
        <v>0.206810149064386</v>
      </c>
      <c r="F9" s="18">
        <v>0.2003562111759358</v>
      </c>
      <c r="G9" s="18">
        <v>0.1215189599579075</v>
      </c>
      <c r="H9" s="18">
        <v>0.14038335947015851</v>
      </c>
      <c r="I9" s="18">
        <v>7.2457632738451669E-2</v>
      </c>
      <c r="K9" s="18">
        <v>0.1854590886591127</v>
      </c>
      <c r="L9" s="18">
        <v>0.129228823334748</v>
      </c>
      <c r="N9" s="18">
        <v>0.14037394753445151</v>
      </c>
      <c r="O9" s="18">
        <v>0.1570120901114575</v>
      </c>
      <c r="P9" s="18">
        <v>0.1524516696187436</v>
      </c>
      <c r="Q9" s="18">
        <v>0.1514714555655069</v>
      </c>
      <c r="R9" s="18">
        <v>0.17927005727443901</v>
      </c>
      <c r="S9" s="18">
        <v>0.34669339699751078</v>
      </c>
      <c r="T9" s="18">
        <v>0.1497508291821632</v>
      </c>
      <c r="V9" s="18">
        <v>0.16483507457443181</v>
      </c>
      <c r="W9" s="18">
        <v>0.18505084361499849</v>
      </c>
      <c r="X9" s="18">
        <v>0.10015251427925689</v>
      </c>
      <c r="Y9" s="18">
        <v>0.1993431756574284</v>
      </c>
      <c r="Z9" s="18">
        <v>0.1068820853410971</v>
      </c>
      <c r="AA9" s="18">
        <v>0.13688381187197171</v>
      </c>
      <c r="AB9" s="18">
        <v>0.13727971152156679</v>
      </c>
      <c r="AC9" s="18">
        <v>7.5275650397666635E-2</v>
      </c>
      <c r="AD9" s="18">
        <v>0.12991815035972709</v>
      </c>
      <c r="AF9" s="18">
        <v>0.15281509069765711</v>
      </c>
      <c r="AG9" s="18">
        <v>0.1607100992727859</v>
      </c>
      <c r="AH9" s="18">
        <v>0.1495328916894233</v>
      </c>
      <c r="AI9" s="18">
        <v>0.19014941814242539</v>
      </c>
      <c r="AJ9" s="18">
        <v>0.19260533493693821</v>
      </c>
      <c r="AK9" s="18">
        <v>0.1936160020236187</v>
      </c>
      <c r="AL9" s="18">
        <v>0.1091068225300021</v>
      </c>
      <c r="AM9" s="18">
        <v>0.1218613130640127</v>
      </c>
      <c r="AO9" s="18">
        <v>0.17037480073103131</v>
      </c>
      <c r="AP9" s="18">
        <v>0.1791580956985622</v>
      </c>
      <c r="AQ9" s="18">
        <v>0.13632072197213579</v>
      </c>
      <c r="AR9" s="18">
        <v>0.16311162563079229</v>
      </c>
      <c r="AS9" s="18">
        <v>0.15430679079321011</v>
      </c>
      <c r="AT9" s="18">
        <v>0.16011625810139171</v>
      </c>
      <c r="AU9" s="18">
        <v>0.13494981754457569</v>
      </c>
      <c r="AV9" s="18">
        <v>8.7285332356398654E-2</v>
      </c>
      <c r="AW9" s="18">
        <v>0.13963996677682761</v>
      </c>
    </row>
    <row r="10" spans="2:51" ht="74.150000000000006" customHeight="1" x14ac:dyDescent="0.35">
      <c r="B10" s="21" t="s">
        <v>263</v>
      </c>
      <c r="C10" s="18">
        <v>0.76443329265808901</v>
      </c>
      <c r="D10" s="18">
        <v>0.59786536768019127</v>
      </c>
      <c r="E10" s="18">
        <v>0.68570123352945145</v>
      </c>
      <c r="F10" s="18">
        <v>0.69536991010077043</v>
      </c>
      <c r="G10" s="18">
        <v>0.80567357442650123</v>
      </c>
      <c r="H10" s="18">
        <v>0.80805241181383436</v>
      </c>
      <c r="I10" s="18">
        <v>0.88726440721372313</v>
      </c>
      <c r="K10" s="18">
        <v>0.76629538538117137</v>
      </c>
      <c r="L10" s="18">
        <v>0.76395343394817028</v>
      </c>
      <c r="N10" s="18">
        <v>0.76647609125432714</v>
      </c>
      <c r="O10" s="18">
        <v>0.75805275891803947</v>
      </c>
      <c r="P10" s="18">
        <v>0.79337625473417428</v>
      </c>
      <c r="Q10" s="18">
        <v>0.77861560629066551</v>
      </c>
      <c r="R10" s="18">
        <v>0.77698318443843106</v>
      </c>
      <c r="S10" s="18">
        <v>0.54978889009381493</v>
      </c>
      <c r="T10" s="18">
        <v>0.67895209667790035</v>
      </c>
      <c r="V10" s="18">
        <v>0.81321839757737402</v>
      </c>
      <c r="W10" s="18">
        <v>0.75476163089976067</v>
      </c>
      <c r="X10" s="18">
        <v>0.81779754637385982</v>
      </c>
      <c r="Y10" s="18">
        <v>0.70710131191323944</v>
      </c>
      <c r="Z10" s="18">
        <v>0.89311791465890311</v>
      </c>
      <c r="AA10" s="18">
        <v>0.7727371819208888</v>
      </c>
      <c r="AB10" s="18">
        <v>0.70202859332917433</v>
      </c>
      <c r="AC10" s="18">
        <v>0.63064299605742391</v>
      </c>
      <c r="AD10" s="18">
        <v>0.80477856833223849</v>
      </c>
      <c r="AF10" s="18">
        <v>0.81615991493918161</v>
      </c>
      <c r="AG10" s="18">
        <v>0.79657967153125142</v>
      </c>
      <c r="AH10" s="18">
        <v>0.76396716142959675</v>
      </c>
      <c r="AI10" s="18">
        <v>0.71133166603155695</v>
      </c>
      <c r="AJ10" s="18">
        <v>0.76886904366694053</v>
      </c>
      <c r="AK10" s="18">
        <v>0.68756174461429875</v>
      </c>
      <c r="AL10" s="18">
        <v>0.53584029542808997</v>
      </c>
      <c r="AM10" s="18">
        <v>0.71302759645830838</v>
      </c>
      <c r="AO10" s="18">
        <v>0.78804823800806489</v>
      </c>
      <c r="AP10" s="18">
        <v>0.77526297853427473</v>
      </c>
      <c r="AQ10" s="18">
        <v>0.79770532163610852</v>
      </c>
      <c r="AR10" s="18">
        <v>0.73515357870643605</v>
      </c>
      <c r="AS10" s="18">
        <v>0.80758038234868368</v>
      </c>
      <c r="AT10" s="18">
        <v>0.72210502726084025</v>
      </c>
      <c r="AU10" s="18">
        <v>0.59118783250892393</v>
      </c>
      <c r="AV10" s="18">
        <v>0.69697173153483649</v>
      </c>
      <c r="AW10" s="18">
        <v>0.8194945115694382</v>
      </c>
    </row>
    <row r="11" spans="2:51" ht="19" customHeight="1" x14ac:dyDescent="0.35">
      <c r="B11" s="21" t="s">
        <v>80</v>
      </c>
      <c r="C11" s="18">
        <v>7.9155542600745421E-2</v>
      </c>
      <c r="D11" s="18">
        <v>0.1324466636714195</v>
      </c>
      <c r="E11" s="18">
        <v>0.1074886174061624</v>
      </c>
      <c r="F11" s="18">
        <v>0.1042738787232937</v>
      </c>
      <c r="G11" s="18">
        <v>7.2807465615591288E-2</v>
      </c>
      <c r="H11" s="18">
        <v>5.1564228716007007E-2</v>
      </c>
      <c r="I11" s="18">
        <v>4.0277960047825148E-2</v>
      </c>
      <c r="K11" s="18">
        <v>4.8245525959715922E-2</v>
      </c>
      <c r="L11" s="18">
        <v>0.10681774271708171</v>
      </c>
      <c r="N11" s="18">
        <v>9.3149961211221224E-2</v>
      </c>
      <c r="O11" s="18">
        <v>8.4935150970502998E-2</v>
      </c>
      <c r="P11" s="18">
        <v>5.4172075647082207E-2</v>
      </c>
      <c r="Q11" s="18">
        <v>6.9912938143827416E-2</v>
      </c>
      <c r="R11" s="18">
        <v>4.3746758287129969E-2</v>
      </c>
      <c r="S11" s="18">
        <v>0.10351771290867411</v>
      </c>
      <c r="T11" s="18">
        <v>0.17129707413993639</v>
      </c>
      <c r="V11" s="18">
        <v>2.1946527848193991E-2</v>
      </c>
      <c r="W11" s="18">
        <v>6.0187525485240832E-2</v>
      </c>
      <c r="X11" s="18">
        <v>8.2049939346883247E-2</v>
      </c>
      <c r="Y11" s="18">
        <v>9.3555512429332327E-2</v>
      </c>
      <c r="Z11" s="18">
        <v>0</v>
      </c>
      <c r="AA11" s="18">
        <v>9.0379006207139845E-2</v>
      </c>
      <c r="AB11" s="18">
        <v>0.16069169514925891</v>
      </c>
      <c r="AC11" s="18">
        <v>0.29408135354490922</v>
      </c>
      <c r="AD11" s="18">
        <v>6.5303281308034464E-2</v>
      </c>
      <c r="AF11" s="18">
        <v>3.1024994363161331E-2</v>
      </c>
      <c r="AG11" s="18">
        <v>4.2710229195962818E-2</v>
      </c>
      <c r="AH11" s="18">
        <v>8.6499946880979867E-2</v>
      </c>
      <c r="AI11" s="18">
        <v>9.85189158260176E-2</v>
      </c>
      <c r="AJ11" s="18">
        <v>3.852562139612134E-2</v>
      </c>
      <c r="AK11" s="18">
        <v>0.1188222533620826</v>
      </c>
      <c r="AL11" s="18">
        <v>0.35505288204190788</v>
      </c>
      <c r="AM11" s="18">
        <v>0.1651110904776788</v>
      </c>
      <c r="AO11" s="18">
        <v>4.157696126090419E-2</v>
      </c>
      <c r="AP11" s="18">
        <v>4.5578925767163277E-2</v>
      </c>
      <c r="AQ11" s="18">
        <v>6.5973956391755573E-2</v>
      </c>
      <c r="AR11" s="18">
        <v>0.1017347956627717</v>
      </c>
      <c r="AS11" s="18">
        <v>3.8112826858106297E-2</v>
      </c>
      <c r="AT11" s="18">
        <v>0.11777871463776821</v>
      </c>
      <c r="AU11" s="18">
        <v>0.27386234994650038</v>
      </c>
      <c r="AV11" s="18">
        <v>0.21574293610876491</v>
      </c>
      <c r="AW11" s="18">
        <v>4.0865521653733992E-2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74.150000000000006" customHeight="1" x14ac:dyDescent="0.35">
      <c r="B9" s="21" t="s">
        <v>265</v>
      </c>
      <c r="C9" s="18">
        <v>0.35496468408567161</v>
      </c>
      <c r="D9" s="18">
        <v>0.27899185743072352</v>
      </c>
      <c r="E9" s="18">
        <v>0.30422391717984781</v>
      </c>
      <c r="F9" s="18">
        <v>0.27474634060382752</v>
      </c>
      <c r="G9" s="18">
        <v>0.32876702703295718</v>
      </c>
      <c r="H9" s="18">
        <v>0.4397579014767487</v>
      </c>
      <c r="I9" s="18">
        <v>0.44139903454731022</v>
      </c>
      <c r="K9" s="18">
        <v>0.37376136428264289</v>
      </c>
      <c r="L9" s="18">
        <v>0.33845803306533789</v>
      </c>
      <c r="N9" s="18">
        <v>0.40957271607450729</v>
      </c>
      <c r="O9" s="18">
        <v>0.35232367809666221</v>
      </c>
      <c r="P9" s="18">
        <v>0.37199302339677581</v>
      </c>
      <c r="Q9" s="18">
        <v>0.30223467198616327</v>
      </c>
      <c r="R9" s="18">
        <v>0.29368576338733482</v>
      </c>
      <c r="S9" s="18">
        <v>0.36258344727204822</v>
      </c>
      <c r="T9" s="18">
        <v>0.46180898591646979</v>
      </c>
      <c r="V9" s="18">
        <v>0.50011410175266702</v>
      </c>
      <c r="W9" s="18">
        <v>0.26458634787916929</v>
      </c>
      <c r="X9" s="18">
        <v>0.2088691313592925</v>
      </c>
      <c r="Y9" s="18">
        <v>0.23104703509684679</v>
      </c>
      <c r="Z9" s="18">
        <v>0.76077294132092577</v>
      </c>
      <c r="AA9" s="18">
        <v>0.2260336606912032</v>
      </c>
      <c r="AB9" s="18">
        <v>0.28961026501098303</v>
      </c>
      <c r="AC9" s="18">
        <v>0.29978932373682821</v>
      </c>
      <c r="AD9" s="18">
        <v>0.4942565134406891</v>
      </c>
      <c r="AF9" s="18">
        <v>0.47552850035701999</v>
      </c>
      <c r="AG9" s="18">
        <v>0.26829387133953642</v>
      </c>
      <c r="AH9" s="18">
        <v>0.21363910139678791</v>
      </c>
      <c r="AI9" s="18">
        <v>0.19572985433875581</v>
      </c>
      <c r="AJ9" s="18">
        <v>0.62248934747334261</v>
      </c>
      <c r="AK9" s="18">
        <v>0.27011567693872929</v>
      </c>
      <c r="AL9" s="18">
        <v>0.23354405792981611</v>
      </c>
      <c r="AM9" s="18">
        <v>0.3221994002629181</v>
      </c>
      <c r="AO9" s="18">
        <v>0.42234672580190502</v>
      </c>
      <c r="AP9" s="18">
        <v>0.25134015307939939</v>
      </c>
      <c r="AQ9" s="18">
        <v>0.22811120156582251</v>
      </c>
      <c r="AR9" s="18">
        <v>0.17152500551930819</v>
      </c>
      <c r="AS9" s="18">
        <v>0.55709819163486229</v>
      </c>
      <c r="AT9" s="18">
        <v>0.2806140546643523</v>
      </c>
      <c r="AU9" s="18">
        <v>0.27147010403181032</v>
      </c>
      <c r="AV9" s="18">
        <v>0.31029706129313323</v>
      </c>
      <c r="AW9" s="18">
        <v>0.60989424321609487</v>
      </c>
    </row>
    <row r="10" spans="2:51" ht="74.150000000000006" customHeight="1" x14ac:dyDescent="0.35">
      <c r="B10" s="21" t="s">
        <v>266</v>
      </c>
      <c r="C10" s="18">
        <v>0.56448244337168452</v>
      </c>
      <c r="D10" s="18">
        <v>0.57656908339372903</v>
      </c>
      <c r="E10" s="18">
        <v>0.60021466692378311</v>
      </c>
      <c r="F10" s="18">
        <v>0.62200297008122274</v>
      </c>
      <c r="G10" s="18">
        <v>0.5937398865416279</v>
      </c>
      <c r="H10" s="18">
        <v>0.52589788380007341</v>
      </c>
      <c r="I10" s="18">
        <v>0.49992632791272251</v>
      </c>
      <c r="K10" s="18">
        <v>0.57047309472345187</v>
      </c>
      <c r="L10" s="18">
        <v>0.55906755038728573</v>
      </c>
      <c r="N10" s="18">
        <v>0.49334204949693689</v>
      </c>
      <c r="O10" s="18">
        <v>0.5583134722985188</v>
      </c>
      <c r="P10" s="18">
        <v>0.58745195611266032</v>
      </c>
      <c r="Q10" s="18">
        <v>0.6313113529754546</v>
      </c>
      <c r="R10" s="18">
        <v>0.64454019222479386</v>
      </c>
      <c r="S10" s="18">
        <v>0.58481491172032374</v>
      </c>
      <c r="T10" s="18">
        <v>0.35102011232075109</v>
      </c>
      <c r="V10" s="18">
        <v>0.46997502584491102</v>
      </c>
      <c r="W10" s="18">
        <v>0.68630711356931462</v>
      </c>
      <c r="X10" s="18">
        <v>0.70829381856915363</v>
      </c>
      <c r="Y10" s="18">
        <v>0.67226638406860018</v>
      </c>
      <c r="Z10" s="18">
        <v>0.21235305889540829</v>
      </c>
      <c r="AA10" s="18">
        <v>0.65595389372466306</v>
      </c>
      <c r="AB10" s="18">
        <v>0.54376728534742369</v>
      </c>
      <c r="AC10" s="18">
        <v>0.39681396411204672</v>
      </c>
      <c r="AD10" s="18">
        <v>0.452407385661804</v>
      </c>
      <c r="AF10" s="18">
        <v>0.49630733839411662</v>
      </c>
      <c r="AG10" s="18">
        <v>0.6870843192991547</v>
      </c>
      <c r="AH10" s="18">
        <v>0.71368211406946858</v>
      </c>
      <c r="AI10" s="18">
        <v>0.69619055916461647</v>
      </c>
      <c r="AJ10" s="18">
        <v>0.35598726842015121</v>
      </c>
      <c r="AK10" s="18">
        <v>0.53685733104790889</v>
      </c>
      <c r="AL10" s="18">
        <v>0.36476378181532748</v>
      </c>
      <c r="AM10" s="18">
        <v>0.50650394807923949</v>
      </c>
      <c r="AO10" s="18">
        <v>0.52507802942438386</v>
      </c>
      <c r="AP10" s="18">
        <v>0.70369776621508229</v>
      </c>
      <c r="AQ10" s="18">
        <v>0.70551624091947307</v>
      </c>
      <c r="AR10" s="18">
        <v>0.7464180114239316</v>
      </c>
      <c r="AS10" s="18">
        <v>0.40496205307072319</v>
      </c>
      <c r="AT10" s="18">
        <v>0.59614572027692969</v>
      </c>
      <c r="AU10" s="18">
        <v>0.42705103365068509</v>
      </c>
      <c r="AV10" s="18">
        <v>0.46298674319651267</v>
      </c>
      <c r="AW10" s="18">
        <v>0.37595360152364649</v>
      </c>
    </row>
    <row r="11" spans="2:51" ht="19" customHeight="1" x14ac:dyDescent="0.35">
      <c r="B11" s="21" t="s">
        <v>68</v>
      </c>
      <c r="C11" s="18">
        <v>8.0552872542643955E-2</v>
      </c>
      <c r="D11" s="18">
        <v>0.14443905917554731</v>
      </c>
      <c r="E11" s="18">
        <v>9.556141589636892E-2</v>
      </c>
      <c r="F11" s="18">
        <v>0.1032506893149497</v>
      </c>
      <c r="G11" s="18">
        <v>7.7493086425414831E-2</v>
      </c>
      <c r="H11" s="18">
        <v>3.4344214723177738E-2</v>
      </c>
      <c r="I11" s="18">
        <v>5.8674637539967198E-2</v>
      </c>
      <c r="K11" s="18">
        <v>5.5765540993905072E-2</v>
      </c>
      <c r="L11" s="18">
        <v>0.1024744165473763</v>
      </c>
      <c r="N11" s="18">
        <v>9.7085234428555545E-2</v>
      </c>
      <c r="O11" s="18">
        <v>8.9362849604818995E-2</v>
      </c>
      <c r="P11" s="18">
        <v>4.0555020490563788E-2</v>
      </c>
      <c r="Q11" s="18">
        <v>6.6453975038382074E-2</v>
      </c>
      <c r="R11" s="18">
        <v>6.1774044387871478E-2</v>
      </c>
      <c r="S11" s="18">
        <v>5.2601641007628049E-2</v>
      </c>
      <c r="T11" s="18">
        <v>0.18717090176277909</v>
      </c>
      <c r="V11" s="18">
        <v>2.9910872402421851E-2</v>
      </c>
      <c r="W11" s="18">
        <v>4.9106538551516248E-2</v>
      </c>
      <c r="X11" s="18">
        <v>8.2837050071553744E-2</v>
      </c>
      <c r="Y11" s="18">
        <v>9.6686580834553032E-2</v>
      </c>
      <c r="Z11" s="18">
        <v>2.6873999783666211E-2</v>
      </c>
      <c r="AA11" s="18">
        <v>0.1180124455841338</v>
      </c>
      <c r="AB11" s="18">
        <v>0.16662244964159359</v>
      </c>
      <c r="AC11" s="18">
        <v>0.30339671215112479</v>
      </c>
      <c r="AD11" s="18">
        <v>5.3336100897506802E-2</v>
      </c>
      <c r="AF11" s="18">
        <v>2.8164161248863551E-2</v>
      </c>
      <c r="AG11" s="18">
        <v>4.462180936130896E-2</v>
      </c>
      <c r="AH11" s="18">
        <v>7.2678784533743476E-2</v>
      </c>
      <c r="AI11" s="18">
        <v>0.1080795864966277</v>
      </c>
      <c r="AJ11" s="18">
        <v>2.1523384106506241E-2</v>
      </c>
      <c r="AK11" s="18">
        <v>0.19302699201336199</v>
      </c>
      <c r="AL11" s="18">
        <v>0.40169216025485649</v>
      </c>
      <c r="AM11" s="18">
        <v>0.1712966516578423</v>
      </c>
      <c r="AO11" s="18">
        <v>5.2575244773711123E-2</v>
      </c>
      <c r="AP11" s="18">
        <v>4.4962080705518478E-2</v>
      </c>
      <c r="AQ11" s="18">
        <v>6.6372557514704458E-2</v>
      </c>
      <c r="AR11" s="18">
        <v>8.2056983056760277E-2</v>
      </c>
      <c r="AS11" s="18">
        <v>3.7939755294414547E-2</v>
      </c>
      <c r="AT11" s="18">
        <v>0.12324022505871809</v>
      </c>
      <c r="AU11" s="18">
        <v>0.30147886231750448</v>
      </c>
      <c r="AV11" s="18">
        <v>0.2267161955103541</v>
      </c>
      <c r="AW11" s="18">
        <v>1.4152155260258269E-2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H18"/>
  <sheetViews>
    <sheetView showGridLines="0" workbookViewId="0"/>
  </sheetViews>
  <sheetFormatPr defaultRowHeight="14.5" x14ac:dyDescent="0.35"/>
  <cols>
    <col min="1" max="1" width="5" customWidth="1"/>
    <col min="2" max="2" width="25" customWidth="1"/>
    <col min="3" max="8" width="20" customWidth="1"/>
  </cols>
  <sheetData>
    <row r="2" spans="2:8" ht="40" customHeight="1" x14ac:dyDescent="0.35">
      <c r="D2" s="19" t="s">
        <v>514</v>
      </c>
    </row>
    <row r="6" spans="2:8" ht="102" customHeight="1" x14ac:dyDescent="0.35">
      <c r="C6" s="20" t="s">
        <v>515</v>
      </c>
      <c r="D6" s="20" t="s">
        <v>516</v>
      </c>
      <c r="E6" s="20" t="s">
        <v>517</v>
      </c>
      <c r="F6" s="20" t="s">
        <v>518</v>
      </c>
      <c r="G6" s="20" t="s">
        <v>519</v>
      </c>
      <c r="H6" s="20" t="s">
        <v>520</v>
      </c>
    </row>
    <row r="7" spans="2:8" x14ac:dyDescent="0.35">
      <c r="B7" s="21" t="s">
        <v>268</v>
      </c>
      <c r="C7" s="18">
        <v>0.18818175441386409</v>
      </c>
      <c r="D7" s="18">
        <v>0.29563582270477728</v>
      </c>
      <c r="E7" s="18">
        <v>0.33888498504657349</v>
      </c>
      <c r="F7" s="18">
        <v>7.1784951212595371E-2</v>
      </c>
      <c r="G7" s="18">
        <v>0.14883684976928441</v>
      </c>
      <c r="H7" s="18">
        <v>0.1884174132448683</v>
      </c>
    </row>
    <row r="8" spans="2:8" x14ac:dyDescent="0.35">
      <c r="B8" s="21" t="s">
        <v>144</v>
      </c>
      <c r="C8" s="18">
        <v>0.43582043130901837</v>
      </c>
      <c r="D8" s="18">
        <v>0.43159698965012322</v>
      </c>
      <c r="E8" s="18">
        <v>0.3716606246348137</v>
      </c>
      <c r="F8" s="18">
        <v>0.26851120796590372</v>
      </c>
      <c r="G8" s="18">
        <v>0.34525681737735658</v>
      </c>
      <c r="H8" s="18">
        <v>0.36532704630757301</v>
      </c>
    </row>
    <row r="9" spans="2:8" x14ac:dyDescent="0.35">
      <c r="B9" s="21" t="s">
        <v>269</v>
      </c>
      <c r="C9" s="18">
        <v>0.21721281805948059</v>
      </c>
      <c r="D9" s="18">
        <v>0.12952414922863481</v>
      </c>
      <c r="E9" s="18">
        <v>0.1354730058739389</v>
      </c>
      <c r="F9" s="18">
        <v>0.33499526581206751</v>
      </c>
      <c r="G9" s="18">
        <v>0.27208223937436621</v>
      </c>
      <c r="H9" s="18">
        <v>0.22797842977787069</v>
      </c>
    </row>
    <row r="10" spans="2:8" ht="29" x14ac:dyDescent="0.35">
      <c r="B10" s="21" t="s">
        <v>270</v>
      </c>
      <c r="C10" s="18">
        <v>8.8660161972692927E-2</v>
      </c>
      <c r="D10" s="18">
        <v>7.9398250323746186E-2</v>
      </c>
      <c r="E10" s="18">
        <v>8.8308412084212418E-2</v>
      </c>
      <c r="F10" s="18">
        <v>0.22425360922093321</v>
      </c>
      <c r="G10" s="18">
        <v>0.15415441343646419</v>
      </c>
      <c r="H10" s="18">
        <v>0.12406881451667701</v>
      </c>
    </row>
    <row r="11" spans="2:8" x14ac:dyDescent="0.35">
      <c r="B11" s="21" t="s">
        <v>80</v>
      </c>
      <c r="C11" s="18">
        <v>7.0124834244944104E-2</v>
      </c>
      <c r="D11" s="18">
        <v>6.3844788092718568E-2</v>
      </c>
      <c r="E11" s="18">
        <v>6.5672972360461573E-2</v>
      </c>
      <c r="F11" s="18">
        <v>0.1004549657885003</v>
      </c>
      <c r="G11" s="18">
        <v>7.9669680042528696E-2</v>
      </c>
      <c r="H11" s="18">
        <v>9.4208296153010962E-2</v>
      </c>
    </row>
    <row r="14" spans="2:8" x14ac:dyDescent="0.35">
      <c r="B14" t="s">
        <v>490</v>
      </c>
    </row>
    <row r="15" spans="2:8" x14ac:dyDescent="0.35">
      <c r="B15" t="s">
        <v>11</v>
      </c>
    </row>
    <row r="18" spans="2:2" x14ac:dyDescent="0.35">
      <c r="B18" t="str">
        <f>HYPERLINK("#Contents!A1", "Return to Contents")</f>
        <v>Return to Contents</v>
      </c>
    </row>
  </sheetData>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267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268</v>
      </c>
      <c r="C9" s="18">
        <v>0.18818175441386409</v>
      </c>
      <c r="D9" s="18">
        <v>0.29381461035533152</v>
      </c>
      <c r="E9" s="18">
        <v>0.30241435957862473</v>
      </c>
      <c r="F9" s="18">
        <v>0.2237280421986978</v>
      </c>
      <c r="G9" s="18">
        <v>0.15541530513696261</v>
      </c>
      <c r="H9" s="18">
        <v>0.12327670803206189</v>
      </c>
      <c r="I9" s="18">
        <v>9.9934148928524272E-2</v>
      </c>
      <c r="K9" s="18">
        <v>0.2133447080240671</v>
      </c>
      <c r="L9" s="18">
        <v>0.16452281341998451</v>
      </c>
      <c r="N9" s="18">
        <v>0.12917362585808759</v>
      </c>
      <c r="O9" s="18">
        <v>0.16676678444245599</v>
      </c>
      <c r="P9" s="18">
        <v>0.18716629357091741</v>
      </c>
      <c r="Q9" s="18">
        <v>0.2242358825591676</v>
      </c>
      <c r="R9" s="18">
        <v>0.28077097551136182</v>
      </c>
      <c r="S9" s="18">
        <v>0.44147184857995497</v>
      </c>
      <c r="T9" s="18">
        <v>0.1052793152636794</v>
      </c>
      <c r="V9" s="18">
        <v>0.1139696461219301</v>
      </c>
      <c r="W9" s="18">
        <v>0.26125750226221478</v>
      </c>
      <c r="X9" s="18">
        <v>0.22972977454397189</v>
      </c>
      <c r="Y9" s="18">
        <v>0.2888211482007334</v>
      </c>
      <c r="Z9" s="18">
        <v>2.410284825401935E-2</v>
      </c>
      <c r="AA9" s="18">
        <v>0.28580827496210498</v>
      </c>
      <c r="AB9" s="18">
        <v>0.1882237065776253</v>
      </c>
      <c r="AC9" s="18">
        <v>0.102893393878958</v>
      </c>
      <c r="AD9" s="18">
        <v>0.1564663220820105</v>
      </c>
      <c r="AF9" s="18">
        <v>0.1359836587815664</v>
      </c>
      <c r="AG9" s="18">
        <v>0.25773245169415832</v>
      </c>
      <c r="AH9" s="18">
        <v>0.2370141241181111</v>
      </c>
      <c r="AI9" s="18">
        <v>0.19660887367471039</v>
      </c>
      <c r="AJ9" s="18">
        <v>0.12336770371599851</v>
      </c>
      <c r="AK9" s="18">
        <v>0.25544477832443929</v>
      </c>
      <c r="AL9" s="18">
        <v>0.1517965877057795</v>
      </c>
      <c r="AM9" s="18">
        <v>0.14452121901496731</v>
      </c>
      <c r="AO9" s="18">
        <v>0.1442925875886511</v>
      </c>
      <c r="AP9" s="18">
        <v>0.2933489082904609</v>
      </c>
      <c r="AQ9" s="18">
        <v>0.1983842112778412</v>
      </c>
      <c r="AR9" s="18">
        <v>0.2787536583604035</v>
      </c>
      <c r="AS9" s="18">
        <v>0.1039209581281208</v>
      </c>
      <c r="AT9" s="18">
        <v>0.35552972450416181</v>
      </c>
      <c r="AU9" s="18">
        <v>0.13282281593590811</v>
      </c>
      <c r="AV9" s="18">
        <v>9.0438408386858848E-2</v>
      </c>
      <c r="AW9" s="18">
        <v>7.5362915179663578E-2</v>
      </c>
    </row>
    <row r="10" spans="2:51" ht="19" customHeight="1" x14ac:dyDescent="0.35">
      <c r="B10" s="21" t="s">
        <v>144</v>
      </c>
      <c r="C10" s="18">
        <v>0.43582043130901837</v>
      </c>
      <c r="D10" s="18">
        <v>0.39581091370374882</v>
      </c>
      <c r="E10" s="18">
        <v>0.42939302467917911</v>
      </c>
      <c r="F10" s="18">
        <v>0.42588515941617922</v>
      </c>
      <c r="G10" s="18">
        <v>0.45080597140437728</v>
      </c>
      <c r="H10" s="18">
        <v>0.41072233184329199</v>
      </c>
      <c r="I10" s="18">
        <v>0.47252719120737119</v>
      </c>
      <c r="K10" s="18">
        <v>0.44062453146871161</v>
      </c>
      <c r="L10" s="18">
        <v>0.43198829242166942</v>
      </c>
      <c r="N10" s="18">
        <v>0.39589304923247481</v>
      </c>
      <c r="O10" s="18">
        <v>0.45612220065015119</v>
      </c>
      <c r="P10" s="18">
        <v>0.44564509391005319</v>
      </c>
      <c r="Q10" s="18">
        <v>0.45119744452388549</v>
      </c>
      <c r="R10" s="18">
        <v>0.48025915121606533</v>
      </c>
      <c r="S10" s="18">
        <v>0.37737346093852492</v>
      </c>
      <c r="T10" s="18">
        <v>0.36406393428156841</v>
      </c>
      <c r="V10" s="18">
        <v>0.40941748967282798</v>
      </c>
      <c r="W10" s="18">
        <v>0.5052406458696953</v>
      </c>
      <c r="X10" s="18">
        <v>0.45999776025276812</v>
      </c>
      <c r="Y10" s="18">
        <v>0.46359076509979852</v>
      </c>
      <c r="Z10" s="18">
        <v>0.36324447223711348</v>
      </c>
      <c r="AA10" s="18">
        <v>0.35801664287194218</v>
      </c>
      <c r="AB10" s="18">
        <v>0.42104904686774403</v>
      </c>
      <c r="AC10" s="18">
        <v>0.32969395017789482</v>
      </c>
      <c r="AD10" s="18">
        <v>0.31775485382039748</v>
      </c>
      <c r="AF10" s="18">
        <v>0.43146468242598868</v>
      </c>
      <c r="AG10" s="18">
        <v>0.51185276139325553</v>
      </c>
      <c r="AH10" s="18">
        <v>0.42267756547995311</v>
      </c>
      <c r="AI10" s="18">
        <v>0.54549203414446357</v>
      </c>
      <c r="AJ10" s="18">
        <v>0.30049821662369741</v>
      </c>
      <c r="AK10" s="18">
        <v>0.30435497783937882</v>
      </c>
      <c r="AL10" s="18">
        <v>0.1841017727887363</v>
      </c>
      <c r="AM10" s="18">
        <v>0.42014783197140609</v>
      </c>
      <c r="AO10" s="18">
        <v>0.49941799415650012</v>
      </c>
      <c r="AP10" s="18">
        <v>0.51823799210974641</v>
      </c>
      <c r="AQ10" s="18">
        <v>0.47026452657661272</v>
      </c>
      <c r="AR10" s="18">
        <v>0.47703331999542031</v>
      </c>
      <c r="AS10" s="18">
        <v>0.32978026380867947</v>
      </c>
      <c r="AT10" s="18">
        <v>0.26628179290838688</v>
      </c>
      <c r="AU10" s="18">
        <v>0.28314899294842322</v>
      </c>
      <c r="AV10" s="18">
        <v>0.43472840305971849</v>
      </c>
      <c r="AW10" s="18">
        <v>0.38543386936262142</v>
      </c>
    </row>
    <row r="11" spans="2:51" ht="19" customHeight="1" x14ac:dyDescent="0.35">
      <c r="B11" s="21" t="s">
        <v>269</v>
      </c>
      <c r="C11" s="18">
        <v>0.21721281805948059</v>
      </c>
      <c r="D11" s="18">
        <v>0.1516160799473823</v>
      </c>
      <c r="E11" s="18">
        <v>0.14716140401656089</v>
      </c>
      <c r="F11" s="18">
        <v>0.170150594799651</v>
      </c>
      <c r="G11" s="18">
        <v>0.2569049019982681</v>
      </c>
      <c r="H11" s="18">
        <v>0.29677890164514831</v>
      </c>
      <c r="I11" s="18">
        <v>0.25004889147641801</v>
      </c>
      <c r="K11" s="18">
        <v>0.20064483254282939</v>
      </c>
      <c r="L11" s="18">
        <v>0.23391758243315169</v>
      </c>
      <c r="N11" s="18">
        <v>0.25578848970771451</v>
      </c>
      <c r="O11" s="18">
        <v>0.2107860790748147</v>
      </c>
      <c r="P11" s="18">
        <v>0.2421248442970696</v>
      </c>
      <c r="Q11" s="18">
        <v>0.21227101644715229</v>
      </c>
      <c r="R11" s="18">
        <v>0.1437387742258657</v>
      </c>
      <c r="S11" s="18">
        <v>7.6561902275353519E-2</v>
      </c>
      <c r="T11" s="18">
        <v>0.2295402864495277</v>
      </c>
      <c r="V11" s="18">
        <v>0.30821285575782048</v>
      </c>
      <c r="W11" s="18">
        <v>0.14454715117160469</v>
      </c>
      <c r="X11" s="18">
        <v>0.1854677007687805</v>
      </c>
      <c r="Y11" s="18">
        <v>0.10349986719320189</v>
      </c>
      <c r="Z11" s="18">
        <v>0.38185776579016789</v>
      </c>
      <c r="AA11" s="18">
        <v>0.1618607962122994</v>
      </c>
      <c r="AB11" s="18">
        <v>0.19045810312253489</v>
      </c>
      <c r="AC11" s="18">
        <v>0.2356386365016698</v>
      </c>
      <c r="AD11" s="18">
        <v>0.28286093793692357</v>
      </c>
      <c r="AF11" s="18">
        <v>0.2868177549911563</v>
      </c>
      <c r="AG11" s="18">
        <v>0.15221603689062271</v>
      </c>
      <c r="AH11" s="18">
        <v>0.21829715344944589</v>
      </c>
      <c r="AI11" s="18">
        <v>9.8223770538317573E-2</v>
      </c>
      <c r="AJ11" s="18">
        <v>0.35288197895922868</v>
      </c>
      <c r="AK11" s="18">
        <v>0.15912194689394649</v>
      </c>
      <c r="AL11" s="18">
        <v>0.20995518526704621</v>
      </c>
      <c r="AM11" s="18">
        <v>0.21224160734154621</v>
      </c>
      <c r="AO11" s="18">
        <v>0.22468927666996169</v>
      </c>
      <c r="AP11" s="18">
        <v>0.11981243797610421</v>
      </c>
      <c r="AQ11" s="18">
        <v>0.22940257208154891</v>
      </c>
      <c r="AR11" s="18">
        <v>0.1353661563600474</v>
      </c>
      <c r="AS11" s="18">
        <v>0.37314192586828859</v>
      </c>
      <c r="AT11" s="18">
        <v>0.1165499254942126</v>
      </c>
      <c r="AU11" s="18">
        <v>0.23762592767311921</v>
      </c>
      <c r="AV11" s="18">
        <v>0.18033128301379581</v>
      </c>
      <c r="AW11" s="18">
        <v>0.2462715288332557</v>
      </c>
    </row>
    <row r="12" spans="2:51" ht="46" customHeight="1" x14ac:dyDescent="0.35">
      <c r="B12" s="21" t="s">
        <v>270</v>
      </c>
      <c r="C12" s="18">
        <v>8.8660161972692927E-2</v>
      </c>
      <c r="D12" s="18">
        <v>5.3746627704669141E-2</v>
      </c>
      <c r="E12" s="18">
        <v>5.1977372432275369E-2</v>
      </c>
      <c r="F12" s="18">
        <v>7.6067322983678548E-2</v>
      </c>
      <c r="G12" s="18">
        <v>7.885432689719224E-2</v>
      </c>
      <c r="H12" s="18">
        <v>0.12987120131004509</v>
      </c>
      <c r="I12" s="18">
        <v>0.1176313545389807</v>
      </c>
      <c r="K12" s="18">
        <v>9.0980273058955646E-2</v>
      </c>
      <c r="L12" s="18">
        <v>8.6951621566139906E-2</v>
      </c>
      <c r="N12" s="18">
        <v>0.13888684198312221</v>
      </c>
      <c r="O12" s="18">
        <v>9.0267587957684026E-2</v>
      </c>
      <c r="P12" s="18">
        <v>8.2233563924792863E-2</v>
      </c>
      <c r="Q12" s="18">
        <v>5.1389267235773958E-2</v>
      </c>
      <c r="R12" s="18">
        <v>3.7232539242567017E-2</v>
      </c>
      <c r="S12" s="18">
        <v>0</v>
      </c>
      <c r="T12" s="18">
        <v>0.1820050691476591</v>
      </c>
      <c r="V12" s="18">
        <v>0.13277688473489621</v>
      </c>
      <c r="W12" s="18">
        <v>3.2308039587781473E-2</v>
      </c>
      <c r="X12" s="18">
        <v>4.474755848537923E-2</v>
      </c>
      <c r="Y12" s="18">
        <v>7.0153219719486903E-2</v>
      </c>
      <c r="Z12" s="18">
        <v>0.18450224063615639</v>
      </c>
      <c r="AA12" s="18">
        <v>7.0526791437038008E-2</v>
      </c>
      <c r="AB12" s="18">
        <v>9.868363735987104E-2</v>
      </c>
      <c r="AC12" s="18">
        <v>9.9170887643145342E-2</v>
      </c>
      <c r="AD12" s="18">
        <v>0.14658610582412421</v>
      </c>
      <c r="AF12" s="18">
        <v>0.1042767922035306</v>
      </c>
      <c r="AG12" s="18">
        <v>4.3154242989319837E-2</v>
      </c>
      <c r="AH12" s="18">
        <v>5.3801632832893319E-2</v>
      </c>
      <c r="AI12" s="18">
        <v>5.7364081194871817E-2</v>
      </c>
      <c r="AJ12" s="18">
        <v>0.1931107687374041</v>
      </c>
      <c r="AK12" s="18">
        <v>0.1010924625567818</v>
      </c>
      <c r="AL12" s="18">
        <v>7.2866178259560363E-2</v>
      </c>
      <c r="AM12" s="18">
        <v>9.845537022395702E-2</v>
      </c>
      <c r="AO12" s="18">
        <v>8.8213373617913385E-2</v>
      </c>
      <c r="AP12" s="18">
        <v>2.8680014855889131E-2</v>
      </c>
      <c r="AQ12" s="18">
        <v>3.5662135311787989E-2</v>
      </c>
      <c r="AR12" s="18">
        <v>4.2588369934484248E-2</v>
      </c>
      <c r="AS12" s="18">
        <v>0.1588541354363206</v>
      </c>
      <c r="AT12" s="18">
        <v>7.3394137402664039E-2</v>
      </c>
      <c r="AU12" s="18">
        <v>0.1612122226239677</v>
      </c>
      <c r="AV12" s="18">
        <v>7.5450287812242903E-2</v>
      </c>
      <c r="AW12" s="18">
        <v>0.22687555125652781</v>
      </c>
    </row>
    <row r="13" spans="2:51" ht="19" customHeight="1" x14ac:dyDescent="0.35">
      <c r="B13" s="21" t="s">
        <v>80</v>
      </c>
      <c r="C13" s="18">
        <v>7.0124834244944104E-2</v>
      </c>
      <c r="D13" s="18">
        <v>0.1050117682888681</v>
      </c>
      <c r="E13" s="18">
        <v>6.905383929335987E-2</v>
      </c>
      <c r="F13" s="18">
        <v>0.1041688806017934</v>
      </c>
      <c r="G13" s="18">
        <v>5.8019494563199867E-2</v>
      </c>
      <c r="H13" s="18">
        <v>3.9350857169452448E-2</v>
      </c>
      <c r="I13" s="18">
        <v>5.9858413848705827E-2</v>
      </c>
      <c r="K13" s="18">
        <v>5.4405654905436321E-2</v>
      </c>
      <c r="L13" s="18">
        <v>8.2619690159054598E-2</v>
      </c>
      <c r="N13" s="18">
        <v>8.0257993218600721E-2</v>
      </c>
      <c r="O13" s="18">
        <v>7.6057347874893932E-2</v>
      </c>
      <c r="P13" s="18">
        <v>4.2830204297166732E-2</v>
      </c>
      <c r="Q13" s="18">
        <v>6.0906389234020593E-2</v>
      </c>
      <c r="R13" s="18">
        <v>5.7998559804140357E-2</v>
      </c>
      <c r="S13" s="18">
        <v>0.1045927882061664</v>
      </c>
      <c r="T13" s="18">
        <v>0.1191113948575654</v>
      </c>
      <c r="V13" s="18">
        <v>3.5623123712525018E-2</v>
      </c>
      <c r="W13" s="18">
        <v>5.6646661108703977E-2</v>
      </c>
      <c r="X13" s="18">
        <v>8.0057205949100207E-2</v>
      </c>
      <c r="Y13" s="18">
        <v>7.3934999786779393E-2</v>
      </c>
      <c r="Z13" s="18">
        <v>4.6292673082542958E-2</v>
      </c>
      <c r="AA13" s="18">
        <v>0.1237874945166156</v>
      </c>
      <c r="AB13" s="18">
        <v>0.101585506072225</v>
      </c>
      <c r="AC13" s="18">
        <v>0.23260313179833181</v>
      </c>
      <c r="AD13" s="18">
        <v>9.6331780336544243E-2</v>
      </c>
      <c r="AF13" s="18">
        <v>4.1457111597758139E-2</v>
      </c>
      <c r="AG13" s="18">
        <v>3.5044507032643737E-2</v>
      </c>
      <c r="AH13" s="18">
        <v>6.8209524119596548E-2</v>
      </c>
      <c r="AI13" s="18">
        <v>0.1023112404476365</v>
      </c>
      <c r="AJ13" s="18">
        <v>3.0141331963671299E-2</v>
      </c>
      <c r="AK13" s="18">
        <v>0.17998583438545371</v>
      </c>
      <c r="AL13" s="18">
        <v>0.38128027597887748</v>
      </c>
      <c r="AM13" s="18">
        <v>0.1246339714481234</v>
      </c>
      <c r="AO13" s="18">
        <v>4.3386767966973813E-2</v>
      </c>
      <c r="AP13" s="18">
        <v>3.9920646767799481E-2</v>
      </c>
      <c r="AQ13" s="18">
        <v>6.6286554752209209E-2</v>
      </c>
      <c r="AR13" s="18">
        <v>6.6258495349644536E-2</v>
      </c>
      <c r="AS13" s="18">
        <v>3.4302716758590472E-2</v>
      </c>
      <c r="AT13" s="18">
        <v>0.18824441969057479</v>
      </c>
      <c r="AU13" s="18">
        <v>0.18519004081858201</v>
      </c>
      <c r="AV13" s="18">
        <v>0.21905161772738399</v>
      </c>
      <c r="AW13" s="18">
        <v>6.6056135367931201E-2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271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268</v>
      </c>
      <c r="C9" s="18">
        <v>0.29563582270477728</v>
      </c>
      <c r="D9" s="18">
        <v>0.33377839876090609</v>
      </c>
      <c r="E9" s="18">
        <v>0.35891150837403502</v>
      </c>
      <c r="F9" s="18">
        <v>0.3109823149046867</v>
      </c>
      <c r="G9" s="18">
        <v>0.30951559275476581</v>
      </c>
      <c r="H9" s="18">
        <v>0.25616586354776683</v>
      </c>
      <c r="I9" s="18">
        <v>0.24052919362495501</v>
      </c>
      <c r="K9" s="18">
        <v>0.32547036988798439</v>
      </c>
      <c r="L9" s="18">
        <v>0.2691926649607026</v>
      </c>
      <c r="N9" s="18">
        <v>0.23193827758235661</v>
      </c>
      <c r="O9" s="18">
        <v>0.29418802133712951</v>
      </c>
      <c r="P9" s="18">
        <v>0.2197295962593114</v>
      </c>
      <c r="Q9" s="18">
        <v>0.34470214488887119</v>
      </c>
      <c r="R9" s="18">
        <v>0.38047041129340747</v>
      </c>
      <c r="S9" s="18">
        <v>0.65583205491190466</v>
      </c>
      <c r="T9" s="18">
        <v>0.21699058820820699</v>
      </c>
      <c r="V9" s="18">
        <v>0.26299486094492158</v>
      </c>
      <c r="W9" s="18">
        <v>0.35952874220563019</v>
      </c>
      <c r="X9" s="18">
        <v>0.37641240372123141</v>
      </c>
      <c r="Y9" s="18">
        <v>0.39146551671147672</v>
      </c>
      <c r="Z9" s="18">
        <v>7.5622032947269824E-2</v>
      </c>
      <c r="AA9" s="18">
        <v>0.35356265223785532</v>
      </c>
      <c r="AB9" s="18">
        <v>0.2616789571300111</v>
      </c>
      <c r="AC9" s="18">
        <v>0.20058093081941111</v>
      </c>
      <c r="AD9" s="18">
        <v>0.21332395851957489</v>
      </c>
      <c r="AF9" s="18">
        <v>0.27939681533796079</v>
      </c>
      <c r="AG9" s="18">
        <v>0.36331819185905811</v>
      </c>
      <c r="AH9" s="18">
        <v>0.35566325288306683</v>
      </c>
      <c r="AI9" s="18">
        <v>0.37352637507082892</v>
      </c>
      <c r="AJ9" s="18">
        <v>0.2081479153784416</v>
      </c>
      <c r="AK9" s="18">
        <v>0.26774175344229739</v>
      </c>
      <c r="AL9" s="18">
        <v>0.117981913016277</v>
      </c>
      <c r="AM9" s="18">
        <v>0.24041390276468161</v>
      </c>
      <c r="AO9" s="18">
        <v>0.2965527436947239</v>
      </c>
      <c r="AP9" s="18">
        <v>0.38562148355156678</v>
      </c>
      <c r="AQ9" s="18">
        <v>0.32381625937709102</v>
      </c>
      <c r="AR9" s="18">
        <v>0.40682724433537631</v>
      </c>
      <c r="AS9" s="18">
        <v>0.2060601371688893</v>
      </c>
      <c r="AT9" s="18">
        <v>0.3473550161571255</v>
      </c>
      <c r="AU9" s="18">
        <v>0.21535070657351579</v>
      </c>
      <c r="AV9" s="18">
        <v>0.16750202447285459</v>
      </c>
      <c r="AW9" s="18">
        <v>0.20557643417494681</v>
      </c>
    </row>
    <row r="10" spans="2:51" ht="19" customHeight="1" x14ac:dyDescent="0.35">
      <c r="B10" s="21" t="s">
        <v>144</v>
      </c>
      <c r="C10" s="18">
        <v>0.43159698965012322</v>
      </c>
      <c r="D10" s="18">
        <v>0.34968462587257132</v>
      </c>
      <c r="E10" s="18">
        <v>0.41877281731928062</v>
      </c>
      <c r="F10" s="18">
        <v>0.40601362059589369</v>
      </c>
      <c r="G10" s="18">
        <v>0.42328131376735012</v>
      </c>
      <c r="H10" s="18">
        <v>0.440974140372552</v>
      </c>
      <c r="I10" s="18">
        <v>0.49430276943713669</v>
      </c>
      <c r="K10" s="18">
        <v>0.41565978463075548</v>
      </c>
      <c r="L10" s="18">
        <v>0.44630337154429389</v>
      </c>
      <c r="N10" s="18">
        <v>0.39767643729465818</v>
      </c>
      <c r="O10" s="18">
        <v>0.43390686166146819</v>
      </c>
      <c r="P10" s="18">
        <v>0.49877261281591412</v>
      </c>
      <c r="Q10" s="18">
        <v>0.46002259683752811</v>
      </c>
      <c r="R10" s="18">
        <v>0.44948154924286798</v>
      </c>
      <c r="S10" s="18">
        <v>0.26882164696733168</v>
      </c>
      <c r="T10" s="18">
        <v>0.30830662333501863</v>
      </c>
      <c r="V10" s="18">
        <v>0.47507925180742278</v>
      </c>
      <c r="W10" s="18">
        <v>0.42856232283407603</v>
      </c>
      <c r="X10" s="18">
        <v>0.42706870206935449</v>
      </c>
      <c r="Y10" s="18">
        <v>0.36898470981698578</v>
      </c>
      <c r="Z10" s="18">
        <v>0.3804010294872115</v>
      </c>
      <c r="AA10" s="18">
        <v>0.46275270264198798</v>
      </c>
      <c r="AB10" s="18">
        <v>0.39413991310096402</v>
      </c>
      <c r="AC10" s="18">
        <v>0.33576727543947887</v>
      </c>
      <c r="AD10" s="18">
        <v>0.46434317681082921</v>
      </c>
      <c r="AF10" s="18">
        <v>0.47127458122858068</v>
      </c>
      <c r="AG10" s="18">
        <v>0.43852202789619998</v>
      </c>
      <c r="AH10" s="18">
        <v>0.45592153726684198</v>
      </c>
      <c r="AI10" s="18">
        <v>0.40318945907757919</v>
      </c>
      <c r="AJ10" s="18">
        <v>0.43860006352284803</v>
      </c>
      <c r="AK10" s="18">
        <v>0.45519839414633478</v>
      </c>
      <c r="AL10" s="18">
        <v>0.27601245021031312</v>
      </c>
      <c r="AM10" s="18">
        <v>0.39634886758514931</v>
      </c>
      <c r="AO10" s="18">
        <v>0.45848980466094702</v>
      </c>
      <c r="AP10" s="18">
        <v>0.42343377198677912</v>
      </c>
      <c r="AQ10" s="18">
        <v>0.51571034338116606</v>
      </c>
      <c r="AR10" s="18">
        <v>0.37689914570536848</v>
      </c>
      <c r="AS10" s="18">
        <v>0.46951441113393072</v>
      </c>
      <c r="AT10" s="18">
        <v>0.41195788696901092</v>
      </c>
      <c r="AU10" s="18">
        <v>0.3244900448072422</v>
      </c>
      <c r="AV10" s="18">
        <v>0.39447333129063289</v>
      </c>
      <c r="AW10" s="18">
        <v>0.42541143389263719</v>
      </c>
    </row>
    <row r="11" spans="2:51" ht="19" customHeight="1" x14ac:dyDescent="0.35">
      <c r="B11" s="21" t="s">
        <v>269</v>
      </c>
      <c r="C11" s="18">
        <v>0.12952414922863481</v>
      </c>
      <c r="D11" s="18">
        <v>0.15179723204517351</v>
      </c>
      <c r="E11" s="18">
        <v>9.12995322339583E-2</v>
      </c>
      <c r="F11" s="18">
        <v>0.1239083117846327</v>
      </c>
      <c r="G11" s="18">
        <v>0.14464423488186259</v>
      </c>
      <c r="H11" s="18">
        <v>0.16807551383609859</v>
      </c>
      <c r="I11" s="18">
        <v>0.11492670961963131</v>
      </c>
      <c r="K11" s="18">
        <v>0.1364335338062943</v>
      </c>
      <c r="L11" s="18">
        <v>0.1220486504465504</v>
      </c>
      <c r="N11" s="18">
        <v>0.1810349516210574</v>
      </c>
      <c r="O11" s="18">
        <v>0.1245047181865559</v>
      </c>
      <c r="P11" s="18">
        <v>0.17740426910593851</v>
      </c>
      <c r="Q11" s="18">
        <v>7.7447992424409806E-2</v>
      </c>
      <c r="R11" s="18">
        <v>8.4558918075966258E-2</v>
      </c>
      <c r="S11" s="18">
        <v>2.736821380646489E-2</v>
      </c>
      <c r="T11" s="18">
        <v>0.18641752874854869</v>
      </c>
      <c r="V11" s="18">
        <v>0.13584183578284539</v>
      </c>
      <c r="W11" s="18">
        <v>0.1239733282070833</v>
      </c>
      <c r="X11" s="18">
        <v>4.5416316839091357E-2</v>
      </c>
      <c r="Y11" s="18">
        <v>0.1174747665387863</v>
      </c>
      <c r="Z11" s="18">
        <v>0.27797470414186848</v>
      </c>
      <c r="AA11" s="18">
        <v>4.5928697923206203E-2</v>
      </c>
      <c r="AB11" s="18">
        <v>0.1504982843456644</v>
      </c>
      <c r="AC11" s="18">
        <v>0.13183580147535251</v>
      </c>
      <c r="AD11" s="18">
        <v>0.1155317532496585</v>
      </c>
      <c r="AF11" s="18">
        <v>0.1246514233554013</v>
      </c>
      <c r="AG11" s="18">
        <v>0.1243503187607686</v>
      </c>
      <c r="AH11" s="18">
        <v>6.1769495061987333E-2</v>
      </c>
      <c r="AI11" s="18">
        <v>0.10266961650467631</v>
      </c>
      <c r="AJ11" s="18">
        <v>0.17394488779731279</v>
      </c>
      <c r="AK11" s="18">
        <v>0.1091089929618084</v>
      </c>
      <c r="AL11" s="18">
        <v>0.1621941123393523</v>
      </c>
      <c r="AM11" s="18">
        <v>0.139305435836793</v>
      </c>
      <c r="AO11" s="18">
        <v>0.12470131504749921</v>
      </c>
      <c r="AP11" s="18">
        <v>0.1144362727463062</v>
      </c>
      <c r="AQ11" s="18">
        <v>8.1624667873686441E-2</v>
      </c>
      <c r="AR11" s="18">
        <v>0.1115873529771936</v>
      </c>
      <c r="AS11" s="18">
        <v>0.18338940706938511</v>
      </c>
      <c r="AT11" s="18">
        <v>0.1321317035812187</v>
      </c>
      <c r="AU11" s="18">
        <v>0.128733972835187</v>
      </c>
      <c r="AV11" s="18">
        <v>0.1126408965342663</v>
      </c>
      <c r="AW11" s="18">
        <v>0.1080243326404598</v>
      </c>
    </row>
    <row r="12" spans="2:51" ht="46" customHeight="1" x14ac:dyDescent="0.35">
      <c r="B12" s="21" t="s">
        <v>270</v>
      </c>
      <c r="C12" s="18">
        <v>7.9398250323746186E-2</v>
      </c>
      <c r="D12" s="18">
        <v>7.0601874495314368E-2</v>
      </c>
      <c r="E12" s="18">
        <v>7.0116567869064547E-2</v>
      </c>
      <c r="F12" s="18">
        <v>7.6835705873940008E-2</v>
      </c>
      <c r="G12" s="18">
        <v>7.0596413791713872E-2</v>
      </c>
      <c r="H12" s="18">
        <v>0.100225969849113</v>
      </c>
      <c r="I12" s="18">
        <v>8.3309619730553675E-2</v>
      </c>
      <c r="K12" s="18">
        <v>7.7609753169704795E-2</v>
      </c>
      <c r="L12" s="18">
        <v>8.1497867450883971E-2</v>
      </c>
      <c r="N12" s="18">
        <v>0.12194865081263651</v>
      </c>
      <c r="O12" s="18">
        <v>7.7382342160372986E-2</v>
      </c>
      <c r="P12" s="18">
        <v>6.9586874123077611E-2</v>
      </c>
      <c r="Q12" s="18">
        <v>4.7739351079967227E-2</v>
      </c>
      <c r="R12" s="18">
        <v>4.9021972092040081E-2</v>
      </c>
      <c r="S12" s="18">
        <v>0</v>
      </c>
      <c r="T12" s="18">
        <v>0.15470549836252179</v>
      </c>
      <c r="V12" s="18">
        <v>9.2065023340231228E-2</v>
      </c>
      <c r="W12" s="18">
        <v>3.8995609635500153E-2</v>
      </c>
      <c r="X12" s="18">
        <v>6.2810107253411629E-2</v>
      </c>
      <c r="Y12" s="18">
        <v>8.0081498582628072E-2</v>
      </c>
      <c r="Z12" s="18">
        <v>0.19320429967458189</v>
      </c>
      <c r="AA12" s="18">
        <v>0.1095994959860878</v>
      </c>
      <c r="AB12" s="18">
        <v>9.4325567124694906E-2</v>
      </c>
      <c r="AC12" s="18">
        <v>0.12637395187328329</v>
      </c>
      <c r="AD12" s="18">
        <v>0.1131273523944747</v>
      </c>
      <c r="AF12" s="18">
        <v>8.0727982735448386E-2</v>
      </c>
      <c r="AG12" s="18">
        <v>3.9354528250080872E-2</v>
      </c>
      <c r="AH12" s="18">
        <v>5.7670640380263302E-2</v>
      </c>
      <c r="AI12" s="18">
        <v>5.425961998800001E-2</v>
      </c>
      <c r="AJ12" s="18">
        <v>0.15583259879169151</v>
      </c>
      <c r="AK12" s="18">
        <v>6.1043802678202558E-2</v>
      </c>
      <c r="AL12" s="18">
        <v>9.3554909702069852E-2</v>
      </c>
      <c r="AM12" s="18">
        <v>0.10580536363266831</v>
      </c>
      <c r="AO12" s="18">
        <v>8.3073965500017471E-2</v>
      </c>
      <c r="AP12" s="18">
        <v>2.8913435011591441E-2</v>
      </c>
      <c r="AQ12" s="18">
        <v>5.1182038782276729E-2</v>
      </c>
      <c r="AR12" s="18">
        <v>5.411378014581536E-2</v>
      </c>
      <c r="AS12" s="18">
        <v>0.11505921489591581</v>
      </c>
      <c r="AT12" s="18">
        <v>3.3660884355016643E-2</v>
      </c>
      <c r="AU12" s="18">
        <v>0.1599611520401801</v>
      </c>
      <c r="AV12" s="18">
        <v>9.9168390654350763E-2</v>
      </c>
      <c r="AW12" s="18">
        <v>0.16958651534469579</v>
      </c>
    </row>
    <row r="13" spans="2:51" ht="19" customHeight="1" x14ac:dyDescent="0.35">
      <c r="B13" s="21" t="s">
        <v>80</v>
      </c>
      <c r="C13" s="18">
        <v>6.3844788092718568E-2</v>
      </c>
      <c r="D13" s="18">
        <v>9.4137868826034685E-2</v>
      </c>
      <c r="E13" s="18">
        <v>6.0899574203661468E-2</v>
      </c>
      <c r="F13" s="18">
        <v>8.2260046840846854E-2</v>
      </c>
      <c r="G13" s="18">
        <v>5.1962444804307881E-2</v>
      </c>
      <c r="H13" s="18">
        <v>3.4558512394469262E-2</v>
      </c>
      <c r="I13" s="18">
        <v>6.6931707587723308E-2</v>
      </c>
      <c r="K13" s="18">
        <v>4.4826558505260961E-2</v>
      </c>
      <c r="L13" s="18">
        <v>8.095744559756915E-2</v>
      </c>
      <c r="N13" s="18">
        <v>6.740168268929117E-2</v>
      </c>
      <c r="O13" s="18">
        <v>7.0018056654473401E-2</v>
      </c>
      <c r="P13" s="18">
        <v>3.4506647695758341E-2</v>
      </c>
      <c r="Q13" s="18">
        <v>7.0087914769223658E-2</v>
      </c>
      <c r="R13" s="18">
        <v>3.6467149295718169E-2</v>
      </c>
      <c r="S13" s="18">
        <v>4.7978084314298598E-2</v>
      </c>
      <c r="T13" s="18">
        <v>0.13357976134570379</v>
      </c>
      <c r="V13" s="18">
        <v>3.4019028124578819E-2</v>
      </c>
      <c r="W13" s="18">
        <v>4.8939997117710382E-2</v>
      </c>
      <c r="X13" s="18">
        <v>8.8292470116911062E-2</v>
      </c>
      <c r="Y13" s="18">
        <v>4.1993508350123138E-2</v>
      </c>
      <c r="Z13" s="18">
        <v>7.2797933749068358E-2</v>
      </c>
      <c r="AA13" s="18">
        <v>2.815645121086285E-2</v>
      </c>
      <c r="AB13" s="18">
        <v>9.9357278298665752E-2</v>
      </c>
      <c r="AC13" s="18">
        <v>0.2054420403924738</v>
      </c>
      <c r="AD13" s="18">
        <v>9.3673759025462669E-2</v>
      </c>
      <c r="AF13" s="18">
        <v>4.394919734260893E-2</v>
      </c>
      <c r="AG13" s="18">
        <v>3.4454933233892517E-2</v>
      </c>
      <c r="AH13" s="18">
        <v>6.8975074407840453E-2</v>
      </c>
      <c r="AI13" s="18">
        <v>6.6354929358915404E-2</v>
      </c>
      <c r="AJ13" s="18">
        <v>2.3474534509706109E-2</v>
      </c>
      <c r="AK13" s="18">
        <v>0.10690705677135701</v>
      </c>
      <c r="AL13" s="18">
        <v>0.35025661473198771</v>
      </c>
      <c r="AM13" s="18">
        <v>0.1181264301807077</v>
      </c>
      <c r="AO13" s="18">
        <v>3.718217109681253E-2</v>
      </c>
      <c r="AP13" s="18">
        <v>4.7595036703756637E-2</v>
      </c>
      <c r="AQ13" s="18">
        <v>2.76666905857798E-2</v>
      </c>
      <c r="AR13" s="18">
        <v>5.0572476836246209E-2</v>
      </c>
      <c r="AS13" s="18">
        <v>2.5976829731879019E-2</v>
      </c>
      <c r="AT13" s="18">
        <v>7.4894508937628376E-2</v>
      </c>
      <c r="AU13" s="18">
        <v>0.17146412374387471</v>
      </c>
      <c r="AV13" s="18">
        <v>0.22621535704789539</v>
      </c>
      <c r="AW13" s="18">
        <v>9.1401283947260159E-2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272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268</v>
      </c>
      <c r="C9" s="18">
        <v>0.33888498504657349</v>
      </c>
      <c r="D9" s="18">
        <v>0.40339164119120002</v>
      </c>
      <c r="E9" s="18">
        <v>0.42087962512483401</v>
      </c>
      <c r="F9" s="18">
        <v>0.35769255922068061</v>
      </c>
      <c r="G9" s="18">
        <v>0.34314117807383682</v>
      </c>
      <c r="H9" s="18">
        <v>0.27352802580052987</v>
      </c>
      <c r="I9" s="18">
        <v>0.28007918462593612</v>
      </c>
      <c r="K9" s="18">
        <v>0.36471533898356318</v>
      </c>
      <c r="L9" s="18">
        <v>0.31643009653535292</v>
      </c>
      <c r="N9" s="18">
        <v>0.25927272216043168</v>
      </c>
      <c r="O9" s="18">
        <v>0.31823350281409629</v>
      </c>
      <c r="P9" s="18">
        <v>0.3113386351349236</v>
      </c>
      <c r="Q9" s="18">
        <v>0.40682180116424871</v>
      </c>
      <c r="R9" s="18">
        <v>0.4413606956675678</v>
      </c>
      <c r="S9" s="18">
        <v>0.60845516682137146</v>
      </c>
      <c r="T9" s="18">
        <v>0.22399782036894161</v>
      </c>
      <c r="V9" s="18">
        <v>0.26711000286293152</v>
      </c>
      <c r="W9" s="18">
        <v>0.41960772096727011</v>
      </c>
      <c r="X9" s="18">
        <v>0.40319802841160379</v>
      </c>
      <c r="Y9" s="18">
        <v>0.49371635509673961</v>
      </c>
      <c r="Z9" s="18">
        <v>7.3783487640914205E-2</v>
      </c>
      <c r="AA9" s="18">
        <v>0.45706178380193357</v>
      </c>
      <c r="AB9" s="18">
        <v>0.32400767222340732</v>
      </c>
      <c r="AC9" s="18">
        <v>0.27331226440576889</v>
      </c>
      <c r="AD9" s="18">
        <v>0.263033751424329</v>
      </c>
      <c r="AF9" s="18">
        <v>0.30311467161124689</v>
      </c>
      <c r="AG9" s="18">
        <v>0.40987438230210482</v>
      </c>
      <c r="AH9" s="18">
        <v>0.43464375131541882</v>
      </c>
      <c r="AI9" s="18">
        <v>0.42524574444312352</v>
      </c>
      <c r="AJ9" s="18">
        <v>0.19598500917313891</v>
      </c>
      <c r="AK9" s="18">
        <v>0.4017195899023368</v>
      </c>
      <c r="AL9" s="18">
        <v>0.11611991099775699</v>
      </c>
      <c r="AM9" s="18">
        <v>0.31387695791553433</v>
      </c>
      <c r="AO9" s="18">
        <v>0.33501357318733649</v>
      </c>
      <c r="AP9" s="18">
        <v>0.44168068333260208</v>
      </c>
      <c r="AQ9" s="18">
        <v>0.36826747372093049</v>
      </c>
      <c r="AR9" s="18">
        <v>0.50384734867411707</v>
      </c>
      <c r="AS9" s="18">
        <v>0.19053989465385521</v>
      </c>
      <c r="AT9" s="18">
        <v>0.49895371752266621</v>
      </c>
      <c r="AU9" s="18">
        <v>0.2384695180627904</v>
      </c>
      <c r="AV9" s="18">
        <v>0.28407418149810321</v>
      </c>
      <c r="AW9" s="18">
        <v>0.216162338721817</v>
      </c>
    </row>
    <row r="10" spans="2:51" ht="19" customHeight="1" x14ac:dyDescent="0.35">
      <c r="B10" s="21" t="s">
        <v>144</v>
      </c>
      <c r="C10" s="18">
        <v>0.3716606246348137</v>
      </c>
      <c r="D10" s="18">
        <v>0.30765753385227312</v>
      </c>
      <c r="E10" s="18">
        <v>0.35532300143197881</v>
      </c>
      <c r="F10" s="18">
        <v>0.3494858123992719</v>
      </c>
      <c r="G10" s="18">
        <v>0.36179173224807393</v>
      </c>
      <c r="H10" s="18">
        <v>0.38200512423956168</v>
      </c>
      <c r="I10" s="18">
        <v>0.42684581740684258</v>
      </c>
      <c r="K10" s="18">
        <v>0.36138388691461171</v>
      </c>
      <c r="L10" s="18">
        <v>0.3804964424104188</v>
      </c>
      <c r="N10" s="18">
        <v>0.36181167493707972</v>
      </c>
      <c r="O10" s="18">
        <v>0.3908885122295801</v>
      </c>
      <c r="P10" s="18">
        <v>0.42674607875914261</v>
      </c>
      <c r="Q10" s="18">
        <v>0.36851097315506792</v>
      </c>
      <c r="R10" s="18">
        <v>0.37529271063405972</v>
      </c>
      <c r="S10" s="18">
        <v>0.17352618857016899</v>
      </c>
      <c r="T10" s="18">
        <v>0.27461328435270499</v>
      </c>
      <c r="V10" s="18">
        <v>0.42292574348768469</v>
      </c>
      <c r="W10" s="18">
        <v>0.37604991917422192</v>
      </c>
      <c r="X10" s="18">
        <v>0.39076583349626559</v>
      </c>
      <c r="Y10" s="18">
        <v>0.32471004145896082</v>
      </c>
      <c r="Z10" s="18">
        <v>0.35875606640686258</v>
      </c>
      <c r="AA10" s="18">
        <v>0.32583245391687549</v>
      </c>
      <c r="AB10" s="18">
        <v>0.32921896510200049</v>
      </c>
      <c r="AC10" s="18">
        <v>0.24290103166121549</v>
      </c>
      <c r="AD10" s="18">
        <v>0.32984155804911908</v>
      </c>
      <c r="AF10" s="18">
        <v>0.44953058606651858</v>
      </c>
      <c r="AG10" s="18">
        <v>0.39916317231178983</v>
      </c>
      <c r="AH10" s="18">
        <v>0.36971003345219938</v>
      </c>
      <c r="AI10" s="18">
        <v>0.36189638224232212</v>
      </c>
      <c r="AJ10" s="18">
        <v>0.30857162642553509</v>
      </c>
      <c r="AK10" s="18">
        <v>0.27308197945849388</v>
      </c>
      <c r="AL10" s="18">
        <v>0.33509078580565632</v>
      </c>
      <c r="AM10" s="18">
        <v>0.32022021862272698</v>
      </c>
      <c r="AO10" s="18">
        <v>0.43926459970582782</v>
      </c>
      <c r="AP10" s="18">
        <v>0.3918483712859</v>
      </c>
      <c r="AQ10" s="18">
        <v>0.42195506231304242</v>
      </c>
      <c r="AR10" s="18">
        <v>0.30283739106502527</v>
      </c>
      <c r="AS10" s="18">
        <v>0.36568131313934482</v>
      </c>
      <c r="AT10" s="18">
        <v>0.1882368990906591</v>
      </c>
      <c r="AU10" s="18">
        <v>0.27269639424444869</v>
      </c>
      <c r="AV10" s="18">
        <v>0.35834721020705262</v>
      </c>
      <c r="AW10" s="18">
        <v>0.35971116912838719</v>
      </c>
    </row>
    <row r="11" spans="2:51" ht="19" customHeight="1" x14ac:dyDescent="0.35">
      <c r="B11" s="21" t="s">
        <v>269</v>
      </c>
      <c r="C11" s="18">
        <v>0.1354730058739389</v>
      </c>
      <c r="D11" s="18">
        <v>0.12261146934950749</v>
      </c>
      <c r="E11" s="18">
        <v>9.636044377860957E-2</v>
      </c>
      <c r="F11" s="18">
        <v>0.1222760273215599</v>
      </c>
      <c r="G11" s="18">
        <v>0.16387236201707689</v>
      </c>
      <c r="H11" s="18">
        <v>0.16914359375053731</v>
      </c>
      <c r="I11" s="18">
        <v>0.1372010257763018</v>
      </c>
      <c r="K11" s="18">
        <v>0.13484254186442349</v>
      </c>
      <c r="L11" s="18">
        <v>0.13604222185842241</v>
      </c>
      <c r="N11" s="18">
        <v>0.17035645424395771</v>
      </c>
      <c r="O11" s="18">
        <v>0.13401224072029319</v>
      </c>
      <c r="P11" s="18">
        <v>0.11785120807777889</v>
      </c>
      <c r="Q11" s="18">
        <v>0.1167177119165336</v>
      </c>
      <c r="R11" s="18">
        <v>0.1074643316183141</v>
      </c>
      <c r="S11" s="18">
        <v>0.11736664615712671</v>
      </c>
      <c r="T11" s="18">
        <v>0.1589177328945473</v>
      </c>
      <c r="V11" s="18">
        <v>0.16493813701856261</v>
      </c>
      <c r="W11" s="18">
        <v>0.12000474198035491</v>
      </c>
      <c r="X11" s="18">
        <v>8.1765304753233153E-2</v>
      </c>
      <c r="Y11" s="18">
        <v>5.3515986432758011E-2</v>
      </c>
      <c r="Z11" s="18">
        <v>0.29837484312775892</v>
      </c>
      <c r="AA11" s="18">
        <v>9.9246427472187246E-2</v>
      </c>
      <c r="AB11" s="18">
        <v>0.1224782659823971</v>
      </c>
      <c r="AC11" s="18">
        <v>0.17233075733323619</v>
      </c>
      <c r="AD11" s="18">
        <v>0.15352214286829791</v>
      </c>
      <c r="AF11" s="18">
        <v>0.1222135212146153</v>
      </c>
      <c r="AG11" s="18">
        <v>0.1164423345074623</v>
      </c>
      <c r="AH11" s="18">
        <v>9.0610913522720757E-2</v>
      </c>
      <c r="AI11" s="18">
        <v>9.2209147843229769E-2</v>
      </c>
      <c r="AJ11" s="18">
        <v>0.23333761733438349</v>
      </c>
      <c r="AK11" s="18">
        <v>0.1225593124279261</v>
      </c>
      <c r="AL11" s="18">
        <v>0.1103439117262752</v>
      </c>
      <c r="AM11" s="18">
        <v>0.14228581835784929</v>
      </c>
      <c r="AO11" s="18">
        <v>0.1128217029200176</v>
      </c>
      <c r="AP11" s="18">
        <v>9.9868595772507618E-2</v>
      </c>
      <c r="AQ11" s="18">
        <v>9.7931439635368975E-2</v>
      </c>
      <c r="AR11" s="18">
        <v>9.3590007342886569E-2</v>
      </c>
      <c r="AS11" s="18">
        <v>0.23506908989766359</v>
      </c>
      <c r="AT11" s="18">
        <v>0.14174128718871629</v>
      </c>
      <c r="AU11" s="18">
        <v>0.14499661751841489</v>
      </c>
      <c r="AV11" s="18">
        <v>7.7794595754682075E-2</v>
      </c>
      <c r="AW11" s="18">
        <v>0.17481959190689</v>
      </c>
    </row>
    <row r="12" spans="2:51" ht="46" customHeight="1" x14ac:dyDescent="0.35">
      <c r="B12" s="21" t="s">
        <v>270</v>
      </c>
      <c r="C12" s="18">
        <v>8.8308412084212418E-2</v>
      </c>
      <c r="D12" s="18">
        <v>6.9339870647599999E-2</v>
      </c>
      <c r="E12" s="18">
        <v>6.7525896932709467E-2</v>
      </c>
      <c r="F12" s="18">
        <v>8.1463931208660134E-2</v>
      </c>
      <c r="G12" s="18">
        <v>6.9789447112240666E-2</v>
      </c>
      <c r="H12" s="18">
        <v>0.1198104162891129</v>
      </c>
      <c r="I12" s="18">
        <v>0.1070208708036862</v>
      </c>
      <c r="K12" s="18">
        <v>8.5963516056125705E-2</v>
      </c>
      <c r="L12" s="18">
        <v>9.028185776623314E-2</v>
      </c>
      <c r="N12" s="18">
        <v>0.13068766131039561</v>
      </c>
      <c r="O12" s="18">
        <v>8.6494865543578353E-2</v>
      </c>
      <c r="P12" s="18">
        <v>0.1047577078205081</v>
      </c>
      <c r="Q12" s="18">
        <v>5.4704083468516157E-2</v>
      </c>
      <c r="R12" s="18">
        <v>3.2560820246255687E-2</v>
      </c>
      <c r="S12" s="18">
        <v>0</v>
      </c>
      <c r="T12" s="18">
        <v>0.18408432414398981</v>
      </c>
      <c r="V12" s="18">
        <v>0.11861853363128951</v>
      </c>
      <c r="W12" s="18">
        <v>3.3325117377545482E-2</v>
      </c>
      <c r="X12" s="18">
        <v>6.1372931286673267E-2</v>
      </c>
      <c r="Y12" s="18">
        <v>6.8897074571902195E-2</v>
      </c>
      <c r="Z12" s="18">
        <v>0.19117265569100861</v>
      </c>
      <c r="AA12" s="18">
        <v>1.964419379273007E-2</v>
      </c>
      <c r="AB12" s="18">
        <v>0.1150514443342492</v>
      </c>
      <c r="AC12" s="18">
        <v>9.3590140001416577E-2</v>
      </c>
      <c r="AD12" s="18">
        <v>0.15422329503251769</v>
      </c>
      <c r="AF12" s="18">
        <v>0.1005306749430829</v>
      </c>
      <c r="AG12" s="18">
        <v>3.6870789223666073E-2</v>
      </c>
      <c r="AH12" s="18">
        <v>6.4431103082800589E-2</v>
      </c>
      <c r="AI12" s="18">
        <v>4.8570841954246227E-2</v>
      </c>
      <c r="AJ12" s="18">
        <v>0.21066584767106691</v>
      </c>
      <c r="AK12" s="18">
        <v>6.9832123974765112E-2</v>
      </c>
      <c r="AL12" s="18">
        <v>7.0234103282795876E-2</v>
      </c>
      <c r="AM12" s="18">
        <v>0.1013136562897622</v>
      </c>
      <c r="AO12" s="18">
        <v>9.2933446585350424E-2</v>
      </c>
      <c r="AP12" s="18">
        <v>1.820134448722345E-2</v>
      </c>
      <c r="AQ12" s="18">
        <v>7.7694463073404912E-2</v>
      </c>
      <c r="AR12" s="18">
        <v>3.7026883179810323E-2</v>
      </c>
      <c r="AS12" s="18">
        <v>0.16584072574163061</v>
      </c>
      <c r="AT12" s="18">
        <v>6.4253322954900327E-2</v>
      </c>
      <c r="AU12" s="18">
        <v>0.14167035050097909</v>
      </c>
      <c r="AV12" s="18">
        <v>8.6621633634026154E-2</v>
      </c>
      <c r="AW12" s="18">
        <v>0.18839789797585221</v>
      </c>
    </row>
    <row r="13" spans="2:51" ht="19" customHeight="1" x14ac:dyDescent="0.35">
      <c r="B13" s="21" t="s">
        <v>80</v>
      </c>
      <c r="C13" s="18">
        <v>6.5672972360461573E-2</v>
      </c>
      <c r="D13" s="18">
        <v>9.6999484959419235E-2</v>
      </c>
      <c r="E13" s="18">
        <v>5.9911032731868173E-2</v>
      </c>
      <c r="F13" s="18">
        <v>8.9081669849827419E-2</v>
      </c>
      <c r="G13" s="18">
        <v>6.140528054877184E-2</v>
      </c>
      <c r="H13" s="18">
        <v>5.5512839920257927E-2</v>
      </c>
      <c r="I13" s="18">
        <v>4.8853101387233228E-2</v>
      </c>
      <c r="K13" s="18">
        <v>5.3094716181275918E-2</v>
      </c>
      <c r="L13" s="18">
        <v>7.6749381429572744E-2</v>
      </c>
      <c r="N13" s="18">
        <v>7.7871487348135246E-2</v>
      </c>
      <c r="O13" s="18">
        <v>7.0370878692451871E-2</v>
      </c>
      <c r="P13" s="18">
        <v>3.9306370207646733E-2</v>
      </c>
      <c r="Q13" s="18">
        <v>5.32454302956335E-2</v>
      </c>
      <c r="R13" s="18">
        <v>4.3321441833802918E-2</v>
      </c>
      <c r="S13" s="18">
        <v>0.1006519984513326</v>
      </c>
      <c r="T13" s="18">
        <v>0.15838683823981611</v>
      </c>
      <c r="V13" s="18">
        <v>2.640758299953155E-2</v>
      </c>
      <c r="W13" s="18">
        <v>5.1012500500607717E-2</v>
      </c>
      <c r="X13" s="18">
        <v>6.2897902052224064E-2</v>
      </c>
      <c r="Y13" s="18">
        <v>5.9160542439639557E-2</v>
      </c>
      <c r="Z13" s="18">
        <v>7.7912947133455854E-2</v>
      </c>
      <c r="AA13" s="18">
        <v>9.8215141016273655E-2</v>
      </c>
      <c r="AB13" s="18">
        <v>0.109243652357946</v>
      </c>
      <c r="AC13" s="18">
        <v>0.21786580659836249</v>
      </c>
      <c r="AD13" s="18">
        <v>9.93792526257362E-2</v>
      </c>
      <c r="AF13" s="18">
        <v>2.461054616453635E-2</v>
      </c>
      <c r="AG13" s="18">
        <v>3.7649321654977259E-2</v>
      </c>
      <c r="AH13" s="18">
        <v>4.0604198626860342E-2</v>
      </c>
      <c r="AI13" s="18">
        <v>7.2077883517078417E-2</v>
      </c>
      <c r="AJ13" s="18">
        <v>5.1439899395875788E-2</v>
      </c>
      <c r="AK13" s="18">
        <v>0.13280699423647829</v>
      </c>
      <c r="AL13" s="18">
        <v>0.36821128818751558</v>
      </c>
      <c r="AM13" s="18">
        <v>0.12230334881412711</v>
      </c>
      <c r="AO13" s="18">
        <v>1.9966677601467721E-2</v>
      </c>
      <c r="AP13" s="18">
        <v>4.8401005121766948E-2</v>
      </c>
      <c r="AQ13" s="18">
        <v>3.4151561257253063E-2</v>
      </c>
      <c r="AR13" s="18">
        <v>6.2698369738160745E-2</v>
      </c>
      <c r="AS13" s="18">
        <v>4.2868976567505983E-2</v>
      </c>
      <c r="AT13" s="18">
        <v>0.1068147732430582</v>
      </c>
      <c r="AU13" s="18">
        <v>0.2021671196733669</v>
      </c>
      <c r="AV13" s="18">
        <v>0.19316237890613591</v>
      </c>
      <c r="AW13" s="18">
        <v>6.0909002267053383E-2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273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268</v>
      </c>
      <c r="C9" s="18">
        <v>7.1784951212595371E-2</v>
      </c>
      <c r="D9" s="18">
        <v>0.12644260728022111</v>
      </c>
      <c r="E9" s="18">
        <v>0.1018203341639238</v>
      </c>
      <c r="F9" s="18">
        <v>9.5476583053704128E-2</v>
      </c>
      <c r="G9" s="18">
        <v>5.6655281438694673E-2</v>
      </c>
      <c r="H9" s="18">
        <v>4.8752752342284052E-2</v>
      </c>
      <c r="I9" s="18">
        <v>3.470137014364482E-2</v>
      </c>
      <c r="K9" s="18">
        <v>8.1525288099717791E-2</v>
      </c>
      <c r="L9" s="18">
        <v>6.3020821361358795E-2</v>
      </c>
      <c r="N9" s="18">
        <v>5.294167301243248E-2</v>
      </c>
      <c r="O9" s="18">
        <v>7.3816729863215289E-2</v>
      </c>
      <c r="P9" s="18">
        <v>6.3443178751576429E-2</v>
      </c>
      <c r="Q9" s="18">
        <v>6.9549079410605244E-2</v>
      </c>
      <c r="R9" s="18">
        <v>9.5024433888448001E-2</v>
      </c>
      <c r="S9" s="18">
        <v>0.28731152565964102</v>
      </c>
      <c r="T9" s="18">
        <v>5.6846766937538748E-2</v>
      </c>
      <c r="V9" s="18">
        <v>3.891918667966468E-2</v>
      </c>
      <c r="W9" s="18">
        <v>0.10815637317989429</v>
      </c>
      <c r="X9" s="18">
        <v>5.636650739415517E-2</v>
      </c>
      <c r="Y9" s="18">
        <v>0.14052042146770249</v>
      </c>
      <c r="Z9" s="18">
        <v>4.8910436483825398E-2</v>
      </c>
      <c r="AA9" s="18">
        <v>6.4623459792037014E-2</v>
      </c>
      <c r="AB9" s="18">
        <v>7.2406068274943905E-2</v>
      </c>
      <c r="AC9" s="18">
        <v>7.1907834738094201E-2</v>
      </c>
      <c r="AD9" s="18">
        <v>3.127056784600598E-2</v>
      </c>
      <c r="AF9" s="18">
        <v>3.6295896418067478E-2</v>
      </c>
      <c r="AG9" s="18">
        <v>8.6951698631959062E-2</v>
      </c>
      <c r="AH9" s="18">
        <v>6.1731696609965601E-2</v>
      </c>
      <c r="AI9" s="18">
        <v>0.1041131489521927</v>
      </c>
      <c r="AJ9" s="18">
        <v>6.3081425294616342E-2</v>
      </c>
      <c r="AK9" s="18">
        <v>0.1210427840153378</v>
      </c>
      <c r="AL9" s="18">
        <v>9.8093132541063166E-2</v>
      </c>
      <c r="AM9" s="18">
        <v>6.9528937691460305E-2</v>
      </c>
      <c r="AO9" s="18">
        <v>5.9279235307858551E-2</v>
      </c>
      <c r="AP9" s="18">
        <v>0.1057411745142573</v>
      </c>
      <c r="AQ9" s="18">
        <v>6.2919603910977659E-2</v>
      </c>
      <c r="AR9" s="18">
        <v>9.3708682982941327E-2</v>
      </c>
      <c r="AS9" s="18">
        <v>4.4768271967583428E-2</v>
      </c>
      <c r="AT9" s="18">
        <v>9.6381687102517558E-2</v>
      </c>
      <c r="AU9" s="18">
        <v>5.4961072990472537E-2</v>
      </c>
      <c r="AV9" s="18">
        <v>4.6447147152185272E-2</v>
      </c>
      <c r="AW9" s="18">
        <v>6.7901460028973182E-2</v>
      </c>
    </row>
    <row r="10" spans="2:51" ht="19" customHeight="1" x14ac:dyDescent="0.35">
      <c r="B10" s="21" t="s">
        <v>144</v>
      </c>
      <c r="C10" s="18">
        <v>0.26851120796590372</v>
      </c>
      <c r="D10" s="18">
        <v>0.38742222750214761</v>
      </c>
      <c r="E10" s="18">
        <v>0.35849414220992781</v>
      </c>
      <c r="F10" s="18">
        <v>0.29040756950151531</v>
      </c>
      <c r="G10" s="18">
        <v>0.2802083075002183</v>
      </c>
      <c r="H10" s="18">
        <v>0.17875333303596239</v>
      </c>
      <c r="I10" s="18">
        <v>0.18941737128468961</v>
      </c>
      <c r="K10" s="18">
        <v>0.27709452673638368</v>
      </c>
      <c r="L10" s="18">
        <v>0.25921251442369941</v>
      </c>
      <c r="N10" s="18">
        <v>0.19481669849138991</v>
      </c>
      <c r="O10" s="18">
        <v>0.28725418473404829</v>
      </c>
      <c r="P10" s="18">
        <v>0.25040772026264208</v>
      </c>
      <c r="Q10" s="18">
        <v>0.32371281509224881</v>
      </c>
      <c r="R10" s="18">
        <v>0.32568878077579078</v>
      </c>
      <c r="S10" s="18">
        <v>0.36051981649978831</v>
      </c>
      <c r="T10" s="18">
        <v>0.1495960861870386</v>
      </c>
      <c r="V10" s="18">
        <v>0.22533401054592991</v>
      </c>
      <c r="W10" s="18">
        <v>0.30480100567596108</v>
      </c>
      <c r="X10" s="18">
        <v>0.33096423579829948</v>
      </c>
      <c r="Y10" s="18">
        <v>0.28627573486165042</v>
      </c>
      <c r="Z10" s="18">
        <v>0.16288228452190009</v>
      </c>
      <c r="AA10" s="18">
        <v>0.27637330016241679</v>
      </c>
      <c r="AB10" s="18">
        <v>0.29358296761334107</v>
      </c>
      <c r="AC10" s="18">
        <v>0.14279872985323019</v>
      </c>
      <c r="AD10" s="18">
        <v>0.23386873311258671</v>
      </c>
      <c r="AF10" s="18">
        <v>0.24269313080874061</v>
      </c>
      <c r="AG10" s="18">
        <v>0.30370710361012743</v>
      </c>
      <c r="AH10" s="18">
        <v>0.31860168037206238</v>
      </c>
      <c r="AI10" s="18">
        <v>0.38445582795601368</v>
      </c>
      <c r="AJ10" s="18">
        <v>0.1878804676079831</v>
      </c>
      <c r="AK10" s="18">
        <v>0.1885877826076027</v>
      </c>
      <c r="AL10" s="18">
        <v>0.14505831423988899</v>
      </c>
      <c r="AM10" s="18">
        <v>0.26077737581574267</v>
      </c>
      <c r="AO10" s="18">
        <v>0.22351091367742121</v>
      </c>
      <c r="AP10" s="18">
        <v>0.33052347558613671</v>
      </c>
      <c r="AQ10" s="18">
        <v>0.34743059983948338</v>
      </c>
      <c r="AR10" s="18">
        <v>0.38095936939065078</v>
      </c>
      <c r="AS10" s="18">
        <v>0.21522074198996141</v>
      </c>
      <c r="AT10" s="18">
        <v>0.23640510464714981</v>
      </c>
      <c r="AU10" s="18">
        <v>0.15671057369681871</v>
      </c>
      <c r="AV10" s="18">
        <v>0.20065297304037369</v>
      </c>
      <c r="AW10" s="18">
        <v>0.24399057222742751</v>
      </c>
    </row>
    <row r="11" spans="2:51" ht="19" customHeight="1" x14ac:dyDescent="0.35">
      <c r="B11" s="21" t="s">
        <v>269</v>
      </c>
      <c r="C11" s="18">
        <v>0.33499526581206751</v>
      </c>
      <c r="D11" s="18">
        <v>0.29072316629624217</v>
      </c>
      <c r="E11" s="18">
        <v>0.29798500673443518</v>
      </c>
      <c r="F11" s="18">
        <v>0.3592680274964874</v>
      </c>
      <c r="G11" s="18">
        <v>0.35803859521704889</v>
      </c>
      <c r="H11" s="18">
        <v>0.34281218477839048</v>
      </c>
      <c r="I11" s="18">
        <v>0.3434533360971912</v>
      </c>
      <c r="K11" s="18">
        <v>0.34393272126989038</v>
      </c>
      <c r="L11" s="18">
        <v>0.32837905005354301</v>
      </c>
      <c r="N11" s="18">
        <v>0.35904443723769752</v>
      </c>
      <c r="O11" s="18">
        <v>0.29812263491028629</v>
      </c>
      <c r="P11" s="18">
        <v>0.34803911868736909</v>
      </c>
      <c r="Q11" s="18">
        <v>0.34277392062504342</v>
      </c>
      <c r="R11" s="18">
        <v>0.37536435428256959</v>
      </c>
      <c r="S11" s="18">
        <v>0.1772246664707896</v>
      </c>
      <c r="T11" s="18">
        <v>0.25358043155192139</v>
      </c>
      <c r="V11" s="18">
        <v>0.36053112320558878</v>
      </c>
      <c r="W11" s="18">
        <v>0.3430806264199357</v>
      </c>
      <c r="X11" s="18">
        <v>0.29913012050050353</v>
      </c>
      <c r="Y11" s="18">
        <v>0.31131895466560289</v>
      </c>
      <c r="Z11" s="18">
        <v>0.4358374478712384</v>
      </c>
      <c r="AA11" s="18">
        <v>0.3315050007149814</v>
      </c>
      <c r="AB11" s="18">
        <v>0.29479124491642639</v>
      </c>
      <c r="AC11" s="18">
        <v>0.2275202945434279</v>
      </c>
      <c r="AD11" s="18">
        <v>0.39703630813435531</v>
      </c>
      <c r="AF11" s="18">
        <v>0.38453742379395611</v>
      </c>
      <c r="AG11" s="18">
        <v>0.35119052836694442</v>
      </c>
      <c r="AH11" s="18">
        <v>0.34432769858808232</v>
      </c>
      <c r="AI11" s="18">
        <v>0.24840881375843671</v>
      </c>
      <c r="AJ11" s="18">
        <v>0.32937194260433961</v>
      </c>
      <c r="AK11" s="18">
        <v>0.4257777682414039</v>
      </c>
      <c r="AL11" s="18">
        <v>0.238041290865046</v>
      </c>
      <c r="AM11" s="18">
        <v>0.29289236513744948</v>
      </c>
      <c r="AO11" s="18">
        <v>0.3846527927542272</v>
      </c>
      <c r="AP11" s="18">
        <v>0.33879117267516429</v>
      </c>
      <c r="AQ11" s="18">
        <v>0.31796054868330581</v>
      </c>
      <c r="AR11" s="18">
        <v>0.31008874322273222</v>
      </c>
      <c r="AS11" s="18">
        <v>0.35479790042512849</v>
      </c>
      <c r="AT11" s="18">
        <v>0.41404429852835911</v>
      </c>
      <c r="AU11" s="18">
        <v>0.2711614016754586</v>
      </c>
      <c r="AV11" s="18">
        <v>0.26610570674841061</v>
      </c>
      <c r="AW11" s="18">
        <v>0.29159372870067302</v>
      </c>
    </row>
    <row r="12" spans="2:51" ht="46" customHeight="1" x14ac:dyDescent="0.35">
      <c r="B12" s="21" t="s">
        <v>270</v>
      </c>
      <c r="C12" s="18">
        <v>0.22425360922093321</v>
      </c>
      <c r="D12" s="18">
        <v>8.8868930381779981E-2</v>
      </c>
      <c r="E12" s="18">
        <v>0.1585933587653072</v>
      </c>
      <c r="F12" s="18">
        <v>0.12223805062739659</v>
      </c>
      <c r="G12" s="18">
        <v>0.21466145312659471</v>
      </c>
      <c r="H12" s="18">
        <v>0.32367425525196392</v>
      </c>
      <c r="I12" s="18">
        <v>0.3425154425125958</v>
      </c>
      <c r="K12" s="18">
        <v>0.21834461555728449</v>
      </c>
      <c r="L12" s="18">
        <v>0.23098886492828641</v>
      </c>
      <c r="N12" s="18">
        <v>0.27605153959214512</v>
      </c>
      <c r="O12" s="18">
        <v>0.22846269491010229</v>
      </c>
      <c r="P12" s="18">
        <v>0.26252446783740419</v>
      </c>
      <c r="Q12" s="18">
        <v>0.18614041580508359</v>
      </c>
      <c r="R12" s="18">
        <v>0.1237133648180747</v>
      </c>
      <c r="S12" s="18">
        <v>2.0099909821099549E-2</v>
      </c>
      <c r="T12" s="18">
        <v>0.37752554343146072</v>
      </c>
      <c r="V12" s="18">
        <v>0.32669172729750628</v>
      </c>
      <c r="W12" s="18">
        <v>0.1553039205924778</v>
      </c>
      <c r="X12" s="18">
        <v>0.194091849330325</v>
      </c>
      <c r="Y12" s="18">
        <v>0.13521408200365501</v>
      </c>
      <c r="Z12" s="18">
        <v>0.27148427114598661</v>
      </c>
      <c r="AA12" s="18">
        <v>0.25676856431187828</v>
      </c>
      <c r="AB12" s="18">
        <v>0.1946186028260545</v>
      </c>
      <c r="AC12" s="18">
        <v>0.19026348137262231</v>
      </c>
      <c r="AD12" s="18">
        <v>0.22640586628444859</v>
      </c>
      <c r="AF12" s="18">
        <v>0.27136741275237453</v>
      </c>
      <c r="AG12" s="18">
        <v>0.18880084935203789</v>
      </c>
      <c r="AH12" s="18">
        <v>0.1753675163528351</v>
      </c>
      <c r="AI12" s="18">
        <v>0.113948777530333</v>
      </c>
      <c r="AJ12" s="18">
        <v>0.35064633438009879</v>
      </c>
      <c r="AK12" s="18">
        <v>0.1899239645103836</v>
      </c>
      <c r="AL12" s="18">
        <v>0.17294025548947969</v>
      </c>
      <c r="AM12" s="18">
        <v>0.21203329755780351</v>
      </c>
      <c r="AO12" s="18">
        <v>0.27256477393129153</v>
      </c>
      <c r="AP12" s="18">
        <v>0.1406175588060613</v>
      </c>
      <c r="AQ12" s="18">
        <v>0.1888450542026883</v>
      </c>
      <c r="AR12" s="18">
        <v>9.1507518874943683E-2</v>
      </c>
      <c r="AS12" s="18">
        <v>0.32476490161278959</v>
      </c>
      <c r="AT12" s="18">
        <v>0.21800765383199261</v>
      </c>
      <c r="AU12" s="18">
        <v>0.29141373752861982</v>
      </c>
      <c r="AV12" s="18">
        <v>0.24007575441106241</v>
      </c>
      <c r="AW12" s="18">
        <v>0.29162597432527682</v>
      </c>
    </row>
    <row r="13" spans="2:51" ht="19" customHeight="1" x14ac:dyDescent="0.35">
      <c r="B13" s="21" t="s">
        <v>80</v>
      </c>
      <c r="C13" s="18">
        <v>0.1004549657885003</v>
      </c>
      <c r="D13" s="18">
        <v>0.1065430685396092</v>
      </c>
      <c r="E13" s="18">
        <v>8.3107158126406025E-2</v>
      </c>
      <c r="F13" s="18">
        <v>0.13260976932089641</v>
      </c>
      <c r="G13" s="18">
        <v>9.0436362717443597E-2</v>
      </c>
      <c r="H13" s="18">
        <v>0.106007474591399</v>
      </c>
      <c r="I13" s="18">
        <v>8.9912479961878608E-2</v>
      </c>
      <c r="K13" s="18">
        <v>7.9102848336723597E-2</v>
      </c>
      <c r="L13" s="18">
        <v>0.1183987492331124</v>
      </c>
      <c r="N13" s="18">
        <v>0.1171456516663348</v>
      </c>
      <c r="O13" s="18">
        <v>0.1123437555823476</v>
      </c>
      <c r="P13" s="18">
        <v>7.558551446100803E-2</v>
      </c>
      <c r="Q13" s="18">
        <v>7.7823769067018808E-2</v>
      </c>
      <c r="R13" s="18">
        <v>8.0209066235117032E-2</v>
      </c>
      <c r="S13" s="18">
        <v>0.1548440815486814</v>
      </c>
      <c r="T13" s="18">
        <v>0.16245117189204061</v>
      </c>
      <c r="V13" s="18">
        <v>4.8523952271310233E-2</v>
      </c>
      <c r="W13" s="18">
        <v>8.8658074131731143E-2</v>
      </c>
      <c r="X13" s="18">
        <v>0.1194472869767168</v>
      </c>
      <c r="Y13" s="18">
        <v>0.12667080700138941</v>
      </c>
      <c r="Z13" s="18">
        <v>8.0885559977049687E-2</v>
      </c>
      <c r="AA13" s="18">
        <v>7.0729675018686641E-2</v>
      </c>
      <c r="AB13" s="18">
        <v>0.14460111636923409</v>
      </c>
      <c r="AC13" s="18">
        <v>0.36750965949262498</v>
      </c>
      <c r="AD13" s="18">
        <v>0.1114185246226032</v>
      </c>
      <c r="AF13" s="18">
        <v>6.5106136226861427E-2</v>
      </c>
      <c r="AG13" s="18">
        <v>6.9349820038931503E-2</v>
      </c>
      <c r="AH13" s="18">
        <v>9.9971408077054527E-2</v>
      </c>
      <c r="AI13" s="18">
        <v>0.14907343180302379</v>
      </c>
      <c r="AJ13" s="18">
        <v>6.9019830112962158E-2</v>
      </c>
      <c r="AK13" s="18">
        <v>7.466770062527224E-2</v>
      </c>
      <c r="AL13" s="18">
        <v>0.34586700686452199</v>
      </c>
      <c r="AM13" s="18">
        <v>0.1647680237975441</v>
      </c>
      <c r="AO13" s="18">
        <v>5.9992284329201701E-2</v>
      </c>
      <c r="AP13" s="18">
        <v>8.4326618418380545E-2</v>
      </c>
      <c r="AQ13" s="18">
        <v>8.2844193363544705E-2</v>
      </c>
      <c r="AR13" s="18">
        <v>0.123735685528732</v>
      </c>
      <c r="AS13" s="18">
        <v>6.0448184004537088E-2</v>
      </c>
      <c r="AT13" s="18">
        <v>3.5161255889980973E-2</v>
      </c>
      <c r="AU13" s="18">
        <v>0.22575321410863031</v>
      </c>
      <c r="AV13" s="18">
        <v>0.2467184186479679</v>
      </c>
      <c r="AW13" s="18">
        <v>0.10488826471764939</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274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268</v>
      </c>
      <c r="C9" s="18">
        <v>0.14883684976928441</v>
      </c>
      <c r="D9" s="18">
        <v>0.25238138954326211</v>
      </c>
      <c r="E9" s="18">
        <v>0.21989592627197299</v>
      </c>
      <c r="F9" s="18">
        <v>0.15843340066858119</v>
      </c>
      <c r="G9" s="18">
        <v>0.14302086103336059</v>
      </c>
      <c r="H9" s="18">
        <v>9.2584426641793879E-2</v>
      </c>
      <c r="I9" s="18">
        <v>8.7412974414802183E-2</v>
      </c>
      <c r="K9" s="18">
        <v>0.14469780806751789</v>
      </c>
      <c r="L9" s="18">
        <v>0.14999003836207611</v>
      </c>
      <c r="N9" s="18">
        <v>0.1078441921989244</v>
      </c>
      <c r="O9" s="18">
        <v>0.15458811606206629</v>
      </c>
      <c r="P9" s="18">
        <v>0.15993351036820319</v>
      </c>
      <c r="Q9" s="18">
        <v>0.175764937928199</v>
      </c>
      <c r="R9" s="18">
        <v>0.17422524260606839</v>
      </c>
      <c r="S9" s="18">
        <v>0.29184484921930182</v>
      </c>
      <c r="T9" s="18">
        <v>4.9011528869685329E-2</v>
      </c>
      <c r="V9" s="18">
        <v>7.64539289946152E-2</v>
      </c>
      <c r="W9" s="18">
        <v>0.19815640495324091</v>
      </c>
      <c r="X9" s="18">
        <v>0.21066417443970281</v>
      </c>
      <c r="Y9" s="18">
        <v>0.32844077392938981</v>
      </c>
      <c r="Z9" s="18">
        <v>3.1272552048955862E-2</v>
      </c>
      <c r="AA9" s="18">
        <v>0.22236417439186101</v>
      </c>
      <c r="AB9" s="18">
        <v>0.16613470722162019</v>
      </c>
      <c r="AC9" s="18">
        <v>8.3697224119999539E-2</v>
      </c>
      <c r="AD9" s="18">
        <v>7.2369537592476635E-2</v>
      </c>
      <c r="AF9" s="18">
        <v>8.2471167258309483E-2</v>
      </c>
      <c r="AG9" s="18">
        <v>0.1880455320855618</v>
      </c>
      <c r="AH9" s="18">
        <v>0.20642042213437611</v>
      </c>
      <c r="AI9" s="18">
        <v>0.24452975311791461</v>
      </c>
      <c r="AJ9" s="18">
        <v>5.6028991524179478E-2</v>
      </c>
      <c r="AK9" s="18">
        <v>0.22965040340239301</v>
      </c>
      <c r="AL9" s="18">
        <v>0.1022761384195618</v>
      </c>
      <c r="AM9" s="18">
        <v>0.15620301390596439</v>
      </c>
      <c r="AO9" s="18">
        <v>0.103134895248208</v>
      </c>
      <c r="AP9" s="18">
        <v>0.20089837658325049</v>
      </c>
      <c r="AQ9" s="18">
        <v>0.20517728665902671</v>
      </c>
      <c r="AR9" s="18">
        <v>0.33729129254270013</v>
      </c>
      <c r="AS9" s="18">
        <v>6.9533970458075384E-2</v>
      </c>
      <c r="AT9" s="18">
        <v>0.25356473253665568</v>
      </c>
      <c r="AU9" s="18">
        <v>7.8008903551263095E-2</v>
      </c>
      <c r="AV9" s="18">
        <v>7.4332876768098216E-2</v>
      </c>
      <c r="AW9" s="18">
        <v>6.3835456683079425E-2</v>
      </c>
    </row>
    <row r="10" spans="2:51" ht="19" customHeight="1" x14ac:dyDescent="0.35">
      <c r="B10" s="21" t="s">
        <v>144</v>
      </c>
      <c r="C10" s="18">
        <v>0.34525681737735658</v>
      </c>
      <c r="D10" s="18">
        <v>0.38569777811481859</v>
      </c>
      <c r="E10" s="18">
        <v>0.39107943811871998</v>
      </c>
      <c r="F10" s="18">
        <v>0.34428924393974769</v>
      </c>
      <c r="G10" s="18">
        <v>0.32534046251690468</v>
      </c>
      <c r="H10" s="18">
        <v>0.3092510036838787</v>
      </c>
      <c r="I10" s="18">
        <v>0.33270637949448473</v>
      </c>
      <c r="K10" s="18">
        <v>0.34908796951817178</v>
      </c>
      <c r="L10" s="18">
        <v>0.3427930983674683</v>
      </c>
      <c r="N10" s="18">
        <v>0.28823606561245702</v>
      </c>
      <c r="O10" s="18">
        <v>0.34572892145969408</v>
      </c>
      <c r="P10" s="18">
        <v>0.31370737805533577</v>
      </c>
      <c r="Q10" s="18">
        <v>0.39237044516638658</v>
      </c>
      <c r="R10" s="18">
        <v>0.406888008538273</v>
      </c>
      <c r="S10" s="18">
        <v>0.47329249638663312</v>
      </c>
      <c r="T10" s="18">
        <v>0.28069543447195372</v>
      </c>
      <c r="V10" s="18">
        <v>0.29781707512648908</v>
      </c>
      <c r="W10" s="18">
        <v>0.44310726714517529</v>
      </c>
      <c r="X10" s="18">
        <v>0.38125491338822909</v>
      </c>
      <c r="Y10" s="18">
        <v>0.35388277845738803</v>
      </c>
      <c r="Z10" s="18">
        <v>6.9418249276792382E-2</v>
      </c>
      <c r="AA10" s="18">
        <v>0.41947141531144272</v>
      </c>
      <c r="AB10" s="18">
        <v>0.31133145159277298</v>
      </c>
      <c r="AC10" s="18">
        <v>0.24690031387909131</v>
      </c>
      <c r="AD10" s="18">
        <v>0.27889819561952978</v>
      </c>
      <c r="AF10" s="18">
        <v>0.29648539926323519</v>
      </c>
      <c r="AG10" s="18">
        <v>0.45587760894684409</v>
      </c>
      <c r="AH10" s="18">
        <v>0.41207237960904719</v>
      </c>
      <c r="AI10" s="18">
        <v>0.39272615267146121</v>
      </c>
      <c r="AJ10" s="18">
        <v>0.1995103457285097</v>
      </c>
      <c r="AK10" s="18">
        <v>0.35348856692233238</v>
      </c>
      <c r="AL10" s="18">
        <v>0.1991429706811377</v>
      </c>
      <c r="AM10" s="18">
        <v>0.28770481892316568</v>
      </c>
      <c r="AO10" s="18">
        <v>0.33387411142952472</v>
      </c>
      <c r="AP10" s="18">
        <v>0.4617487358932495</v>
      </c>
      <c r="AQ10" s="18">
        <v>0.46116131234023838</v>
      </c>
      <c r="AR10" s="18">
        <v>0.4284311889856714</v>
      </c>
      <c r="AS10" s="18">
        <v>0.21762959551239069</v>
      </c>
      <c r="AT10" s="18">
        <v>0.31938266605913679</v>
      </c>
      <c r="AU10" s="18">
        <v>0.19668752309001411</v>
      </c>
      <c r="AV10" s="18">
        <v>0.30225645120502131</v>
      </c>
      <c r="AW10" s="18">
        <v>0.24995572079832151</v>
      </c>
    </row>
    <row r="11" spans="2:51" ht="19" customHeight="1" x14ac:dyDescent="0.35">
      <c r="B11" s="21" t="s">
        <v>269</v>
      </c>
      <c r="C11" s="18">
        <v>0.27208223937436621</v>
      </c>
      <c r="D11" s="18">
        <v>0.160658314563071</v>
      </c>
      <c r="E11" s="18">
        <v>0.21359547591666669</v>
      </c>
      <c r="F11" s="18">
        <v>0.265999695290279</v>
      </c>
      <c r="G11" s="18">
        <v>0.31218685837769672</v>
      </c>
      <c r="H11" s="18">
        <v>0.29357518344123612</v>
      </c>
      <c r="I11" s="18">
        <v>0.32691357570351509</v>
      </c>
      <c r="K11" s="18">
        <v>0.27541846260192832</v>
      </c>
      <c r="L11" s="18">
        <v>0.2703912998340286</v>
      </c>
      <c r="N11" s="18">
        <v>0.30967139365405499</v>
      </c>
      <c r="O11" s="18">
        <v>0.25717111766482809</v>
      </c>
      <c r="P11" s="18">
        <v>0.27700012574620408</v>
      </c>
      <c r="Q11" s="18">
        <v>0.2462259999201685</v>
      </c>
      <c r="R11" s="18">
        <v>0.29458029513344419</v>
      </c>
      <c r="S11" s="18">
        <v>0.1166080398026632</v>
      </c>
      <c r="T11" s="18">
        <v>0.25899231682432211</v>
      </c>
      <c r="V11" s="18">
        <v>0.37894851425463372</v>
      </c>
      <c r="W11" s="18">
        <v>0.22091665444913949</v>
      </c>
      <c r="X11" s="18">
        <v>0.21945302336035069</v>
      </c>
      <c r="Y11" s="18">
        <v>0.1707775205695182</v>
      </c>
      <c r="Z11" s="18">
        <v>0.52077995058458249</v>
      </c>
      <c r="AA11" s="18">
        <v>0.14098688083881061</v>
      </c>
      <c r="AB11" s="18">
        <v>0.20843661496939739</v>
      </c>
      <c r="AC11" s="18">
        <v>0.17312904023611961</v>
      </c>
      <c r="AD11" s="18">
        <v>0.36445375239073158</v>
      </c>
      <c r="AF11" s="18">
        <v>0.39937880600762848</v>
      </c>
      <c r="AG11" s="18">
        <v>0.20761277653811011</v>
      </c>
      <c r="AH11" s="18">
        <v>0.21738488533157951</v>
      </c>
      <c r="AI11" s="18">
        <v>0.20693922354106059</v>
      </c>
      <c r="AJ11" s="18">
        <v>0.38440837513447218</v>
      </c>
      <c r="AK11" s="18">
        <v>0.14851072198363871</v>
      </c>
      <c r="AL11" s="18">
        <v>0.23810313766238189</v>
      </c>
      <c r="AM11" s="18">
        <v>0.24291830244214541</v>
      </c>
      <c r="AO11" s="18">
        <v>0.3887990584870229</v>
      </c>
      <c r="AP11" s="18">
        <v>0.21117430601075021</v>
      </c>
      <c r="AQ11" s="18">
        <v>0.2057366515215544</v>
      </c>
      <c r="AR11" s="18">
        <v>0.11246635299084839</v>
      </c>
      <c r="AS11" s="18">
        <v>0.37571792371281532</v>
      </c>
      <c r="AT11" s="18">
        <v>0.1223352738416124</v>
      </c>
      <c r="AU11" s="18">
        <v>0.26179186298632312</v>
      </c>
      <c r="AV11" s="18">
        <v>0.21802104774620559</v>
      </c>
      <c r="AW11" s="18">
        <v>0.34070542580236751</v>
      </c>
    </row>
    <row r="12" spans="2:51" ht="46" customHeight="1" x14ac:dyDescent="0.35">
      <c r="B12" s="21" t="s">
        <v>270</v>
      </c>
      <c r="C12" s="18">
        <v>0.15415441343646419</v>
      </c>
      <c r="D12" s="18">
        <v>0.1046355136600565</v>
      </c>
      <c r="E12" s="18">
        <v>0.10129238760123251</v>
      </c>
      <c r="F12" s="18">
        <v>0.12572485065568309</v>
      </c>
      <c r="G12" s="18">
        <v>0.1415702635989402</v>
      </c>
      <c r="H12" s="18">
        <v>0.24454557413549369</v>
      </c>
      <c r="I12" s="18">
        <v>0.18085973987878909</v>
      </c>
      <c r="K12" s="18">
        <v>0.17311644285231301</v>
      </c>
      <c r="L12" s="18">
        <v>0.13716912736582751</v>
      </c>
      <c r="N12" s="18">
        <v>0.22205455670462759</v>
      </c>
      <c r="O12" s="18">
        <v>0.1691381818245874</v>
      </c>
      <c r="P12" s="18">
        <v>0.15739399388187719</v>
      </c>
      <c r="Q12" s="18">
        <v>0.1050781333723728</v>
      </c>
      <c r="R12" s="18">
        <v>5.2966394461818382E-2</v>
      </c>
      <c r="S12" s="18">
        <v>4.5111703373428617E-2</v>
      </c>
      <c r="T12" s="18">
        <v>0.24665195071485549</v>
      </c>
      <c r="V12" s="18">
        <v>0.21138842274782549</v>
      </c>
      <c r="W12" s="18">
        <v>7.1468656832293323E-2</v>
      </c>
      <c r="X12" s="18">
        <v>0.1011753565401594</v>
      </c>
      <c r="Y12" s="18">
        <v>7.2060802543933739E-2</v>
      </c>
      <c r="Z12" s="18">
        <v>0.3529885241998062</v>
      </c>
      <c r="AA12" s="18">
        <v>0.11600774994281821</v>
      </c>
      <c r="AB12" s="18">
        <v>0.18491996709220279</v>
      </c>
      <c r="AC12" s="18">
        <v>0.192048538258942</v>
      </c>
      <c r="AD12" s="18">
        <v>0.20402510795265219</v>
      </c>
      <c r="AF12" s="18">
        <v>0.17487023967346321</v>
      </c>
      <c r="AG12" s="18">
        <v>9.3781928396650407E-2</v>
      </c>
      <c r="AH12" s="18">
        <v>7.2834226943910493E-2</v>
      </c>
      <c r="AI12" s="18">
        <v>6.3614008412676254E-2</v>
      </c>
      <c r="AJ12" s="18">
        <v>0.32473206155315371</v>
      </c>
      <c r="AK12" s="18">
        <v>0.109295090174447</v>
      </c>
      <c r="AL12" s="18">
        <v>9.6765691322077851E-2</v>
      </c>
      <c r="AM12" s="18">
        <v>0.18090171527037591</v>
      </c>
      <c r="AO12" s="18">
        <v>0.1262944026509244</v>
      </c>
      <c r="AP12" s="18">
        <v>6.1804673782089557E-2</v>
      </c>
      <c r="AQ12" s="18">
        <v>6.4004251058056197E-2</v>
      </c>
      <c r="AR12" s="18">
        <v>5.9605778928753503E-2</v>
      </c>
      <c r="AS12" s="18">
        <v>0.29630016317031321</v>
      </c>
      <c r="AT12" s="18">
        <v>0.17455219564033941</v>
      </c>
      <c r="AU12" s="18">
        <v>0.26808756642557979</v>
      </c>
      <c r="AV12" s="18">
        <v>0.1529893052160676</v>
      </c>
      <c r="AW12" s="18">
        <v>0.29701911210732529</v>
      </c>
    </row>
    <row r="13" spans="2:51" ht="19" customHeight="1" x14ac:dyDescent="0.35">
      <c r="B13" s="21" t="s">
        <v>80</v>
      </c>
      <c r="C13" s="18">
        <v>7.9669680042528696E-2</v>
      </c>
      <c r="D13" s="18">
        <v>9.6627004118791673E-2</v>
      </c>
      <c r="E13" s="18">
        <v>7.4136772091407607E-2</v>
      </c>
      <c r="F13" s="18">
        <v>0.1055528094457089</v>
      </c>
      <c r="G13" s="18">
        <v>7.7881554473097914E-2</v>
      </c>
      <c r="H13" s="18">
        <v>6.0043812097597501E-2</v>
      </c>
      <c r="I13" s="18">
        <v>7.2107330508408965E-2</v>
      </c>
      <c r="K13" s="18">
        <v>5.7679316960068908E-2</v>
      </c>
      <c r="L13" s="18">
        <v>9.9656436070599458E-2</v>
      </c>
      <c r="N13" s="18">
        <v>7.219379182993596E-2</v>
      </c>
      <c r="O13" s="18">
        <v>7.3373662988823946E-2</v>
      </c>
      <c r="P13" s="18">
        <v>9.196499194837951E-2</v>
      </c>
      <c r="Q13" s="18">
        <v>8.0560483612873116E-2</v>
      </c>
      <c r="R13" s="18">
        <v>7.1340059260396188E-2</v>
      </c>
      <c r="S13" s="18">
        <v>7.3142911217973255E-2</v>
      </c>
      <c r="T13" s="18">
        <v>0.16464876911918341</v>
      </c>
      <c r="V13" s="18">
        <v>3.5392058876436289E-2</v>
      </c>
      <c r="W13" s="18">
        <v>6.6351016620151027E-2</v>
      </c>
      <c r="X13" s="18">
        <v>8.7452532271558067E-2</v>
      </c>
      <c r="Y13" s="18">
        <v>7.4838124499770356E-2</v>
      </c>
      <c r="Z13" s="18">
        <v>2.5540723889863341E-2</v>
      </c>
      <c r="AA13" s="18">
        <v>0.1011697795150678</v>
      </c>
      <c r="AB13" s="18">
        <v>0.12917725912400671</v>
      </c>
      <c r="AC13" s="18">
        <v>0.30422488350584731</v>
      </c>
      <c r="AD13" s="18">
        <v>8.0253406444609793E-2</v>
      </c>
      <c r="AF13" s="18">
        <v>4.6794387797363592E-2</v>
      </c>
      <c r="AG13" s="18">
        <v>5.4682154032833663E-2</v>
      </c>
      <c r="AH13" s="18">
        <v>9.1288085981086481E-2</v>
      </c>
      <c r="AI13" s="18">
        <v>9.2190862256887413E-2</v>
      </c>
      <c r="AJ13" s="18">
        <v>3.5320226059684948E-2</v>
      </c>
      <c r="AK13" s="18">
        <v>0.1590552175171891</v>
      </c>
      <c r="AL13" s="18">
        <v>0.36371206191484068</v>
      </c>
      <c r="AM13" s="18">
        <v>0.13227214945834881</v>
      </c>
      <c r="AO13" s="18">
        <v>4.7897532184320121E-2</v>
      </c>
      <c r="AP13" s="18">
        <v>6.4373907730660346E-2</v>
      </c>
      <c r="AQ13" s="18">
        <v>6.3920498421124211E-2</v>
      </c>
      <c r="AR13" s="18">
        <v>6.2205386552026599E-2</v>
      </c>
      <c r="AS13" s="18">
        <v>4.0818347146405497E-2</v>
      </c>
      <c r="AT13" s="18">
        <v>0.1301651319222559</v>
      </c>
      <c r="AU13" s="18">
        <v>0.19542414394681989</v>
      </c>
      <c r="AV13" s="18">
        <v>0.25240031906460719</v>
      </c>
      <c r="AW13" s="18">
        <v>4.8484284608906053E-2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275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268</v>
      </c>
      <c r="C9" s="18">
        <v>0.1884174132448683</v>
      </c>
      <c r="D9" s="18">
        <v>0.1912926682267205</v>
      </c>
      <c r="E9" s="18">
        <v>0.2648630825389035</v>
      </c>
      <c r="F9" s="18">
        <v>0.20773702859047311</v>
      </c>
      <c r="G9" s="18">
        <v>0.21087659663061969</v>
      </c>
      <c r="H9" s="18">
        <v>0.13332859871985711</v>
      </c>
      <c r="I9" s="18">
        <v>0.1417810405890623</v>
      </c>
      <c r="K9" s="18">
        <v>0.22689782578345369</v>
      </c>
      <c r="L9" s="18">
        <v>0.15328949443562559</v>
      </c>
      <c r="N9" s="18">
        <v>0.14477151981852349</v>
      </c>
      <c r="O9" s="18">
        <v>0.17472856695813421</v>
      </c>
      <c r="P9" s="18">
        <v>0.1645135887630827</v>
      </c>
      <c r="Q9" s="18">
        <v>0.1952800250446845</v>
      </c>
      <c r="R9" s="18">
        <v>0.31893938385770693</v>
      </c>
      <c r="S9" s="18">
        <v>0.39396537496115053</v>
      </c>
      <c r="T9" s="18">
        <v>0.11585121152172941</v>
      </c>
      <c r="V9" s="18">
        <v>0.16349493643818161</v>
      </c>
      <c r="W9" s="18">
        <v>0.24525526381739471</v>
      </c>
      <c r="X9" s="18">
        <v>0.2270250509932005</v>
      </c>
      <c r="Y9" s="18">
        <v>0.22335673817955701</v>
      </c>
      <c r="Z9" s="18">
        <v>7.7763534286884581E-2</v>
      </c>
      <c r="AA9" s="18">
        <v>0.26424117425815258</v>
      </c>
      <c r="AB9" s="18">
        <v>0.15497984838220169</v>
      </c>
      <c r="AC9" s="18">
        <v>9.9533151493024705E-2</v>
      </c>
      <c r="AD9" s="18">
        <v>0.13663146252103439</v>
      </c>
      <c r="AF9" s="18">
        <v>0.1891709923654922</v>
      </c>
      <c r="AG9" s="18">
        <v>0.25846080197965121</v>
      </c>
      <c r="AH9" s="18">
        <v>0.205524037179381</v>
      </c>
      <c r="AI9" s="18">
        <v>0.15917385351696189</v>
      </c>
      <c r="AJ9" s="18">
        <v>0.11827295677534121</v>
      </c>
      <c r="AK9" s="18">
        <v>0.15556547614787861</v>
      </c>
      <c r="AL9" s="18">
        <v>4.0154039635161357E-2</v>
      </c>
      <c r="AM9" s="18">
        <v>0.14459668616505189</v>
      </c>
      <c r="AO9" s="18">
        <v>0.20727607395282491</v>
      </c>
      <c r="AP9" s="18">
        <v>0.27501871721726001</v>
      </c>
      <c r="AQ9" s="18">
        <v>0.20600221087207279</v>
      </c>
      <c r="AR9" s="18">
        <v>0.21441549835401921</v>
      </c>
      <c r="AS9" s="18">
        <v>0.1336684911720161</v>
      </c>
      <c r="AT9" s="18">
        <v>0.17452938990952449</v>
      </c>
      <c r="AU9" s="18">
        <v>0.1079764703736914</v>
      </c>
      <c r="AV9" s="18">
        <v>8.1517720992895698E-2</v>
      </c>
      <c r="AW9" s="18">
        <v>7.5209234925137217E-2</v>
      </c>
    </row>
    <row r="10" spans="2:51" ht="19" customHeight="1" x14ac:dyDescent="0.35">
      <c r="B10" s="21" t="s">
        <v>144</v>
      </c>
      <c r="C10" s="18">
        <v>0.36532704630757301</v>
      </c>
      <c r="D10" s="18">
        <v>0.39243830358720277</v>
      </c>
      <c r="E10" s="18">
        <v>0.34756038769696962</v>
      </c>
      <c r="F10" s="18">
        <v>0.39534728343839959</v>
      </c>
      <c r="G10" s="18">
        <v>0.34938055351588948</v>
      </c>
      <c r="H10" s="18">
        <v>0.33106441351956378</v>
      </c>
      <c r="I10" s="18">
        <v>0.37810827487139559</v>
      </c>
      <c r="K10" s="18">
        <v>0.39035916331049952</v>
      </c>
      <c r="L10" s="18">
        <v>0.34121987390523523</v>
      </c>
      <c r="N10" s="18">
        <v>0.30650005015187393</v>
      </c>
      <c r="O10" s="18">
        <v>0.3722204169251806</v>
      </c>
      <c r="P10" s="18">
        <v>0.36450658631605343</v>
      </c>
      <c r="Q10" s="18">
        <v>0.42921968132492561</v>
      </c>
      <c r="R10" s="18">
        <v>0.37331454193792968</v>
      </c>
      <c r="S10" s="18">
        <v>0.3867394655935078</v>
      </c>
      <c r="T10" s="18">
        <v>0.28918049233135201</v>
      </c>
      <c r="V10" s="18">
        <v>0.36254167775007251</v>
      </c>
      <c r="W10" s="18">
        <v>0.39466195944549842</v>
      </c>
      <c r="X10" s="18">
        <v>0.44119509765074999</v>
      </c>
      <c r="Y10" s="18">
        <v>0.36806932448756779</v>
      </c>
      <c r="Z10" s="18">
        <v>0.29707430604123009</v>
      </c>
      <c r="AA10" s="18">
        <v>0.37850708526468252</v>
      </c>
      <c r="AB10" s="18">
        <v>0.35180713550344311</v>
      </c>
      <c r="AC10" s="18">
        <v>0.2049055307335933</v>
      </c>
      <c r="AD10" s="18">
        <v>0.28961142663332451</v>
      </c>
      <c r="AF10" s="18">
        <v>0.3616490882786571</v>
      </c>
      <c r="AG10" s="18">
        <v>0.41538104615872312</v>
      </c>
      <c r="AH10" s="18">
        <v>0.46719453551424872</v>
      </c>
      <c r="AI10" s="18">
        <v>0.43133006213842218</v>
      </c>
      <c r="AJ10" s="18">
        <v>0.28265584402160898</v>
      </c>
      <c r="AK10" s="18">
        <v>0.31387694798925148</v>
      </c>
      <c r="AL10" s="18">
        <v>0.18263848507644309</v>
      </c>
      <c r="AM10" s="18">
        <v>0.31825113752425482</v>
      </c>
      <c r="AO10" s="18">
        <v>0.38545499698821062</v>
      </c>
      <c r="AP10" s="18">
        <v>0.39557040626356882</v>
      </c>
      <c r="AQ10" s="18">
        <v>0.44118425949085832</v>
      </c>
      <c r="AR10" s="18">
        <v>0.47253287018266937</v>
      </c>
      <c r="AS10" s="18">
        <v>0.29639383811945008</v>
      </c>
      <c r="AT10" s="18">
        <v>0.3443334908844336</v>
      </c>
      <c r="AU10" s="18">
        <v>0.26430233860600499</v>
      </c>
      <c r="AV10" s="18">
        <v>0.31348715814534472</v>
      </c>
      <c r="AW10" s="18">
        <v>0.34485171772381351</v>
      </c>
    </row>
    <row r="11" spans="2:51" ht="19" customHeight="1" x14ac:dyDescent="0.35">
      <c r="B11" s="21" t="s">
        <v>269</v>
      </c>
      <c r="C11" s="18">
        <v>0.22797842977787069</v>
      </c>
      <c r="D11" s="18">
        <v>0.20220853481706411</v>
      </c>
      <c r="E11" s="18">
        <v>0.20856914028316911</v>
      </c>
      <c r="F11" s="18">
        <v>0.1874491798887454</v>
      </c>
      <c r="G11" s="18">
        <v>0.26327485504342479</v>
      </c>
      <c r="H11" s="18">
        <v>0.26875256779312118</v>
      </c>
      <c r="I11" s="18">
        <v>0.2316029628246675</v>
      </c>
      <c r="K11" s="18">
        <v>0.2100378930031695</v>
      </c>
      <c r="L11" s="18">
        <v>0.24435385190312561</v>
      </c>
      <c r="N11" s="18">
        <v>0.26705686577092502</v>
      </c>
      <c r="O11" s="18">
        <v>0.2264469064490012</v>
      </c>
      <c r="P11" s="18">
        <v>0.25936125138209448</v>
      </c>
      <c r="Q11" s="18">
        <v>0.2045709897117142</v>
      </c>
      <c r="R11" s="18">
        <v>0.1805140788647821</v>
      </c>
      <c r="S11" s="18">
        <v>9.4602461418075601E-2</v>
      </c>
      <c r="T11" s="18">
        <v>0.22949494567439691</v>
      </c>
      <c r="V11" s="18">
        <v>0.26195357252809359</v>
      </c>
      <c r="W11" s="18">
        <v>0.20127277449982231</v>
      </c>
      <c r="X11" s="18">
        <v>0.13402879034519111</v>
      </c>
      <c r="Y11" s="18">
        <v>0.23618967514250511</v>
      </c>
      <c r="Z11" s="18">
        <v>0.33282566123074547</v>
      </c>
      <c r="AA11" s="18">
        <v>0.19535349825459911</v>
      </c>
      <c r="AB11" s="18">
        <v>0.2255014328635023</v>
      </c>
      <c r="AC11" s="18">
        <v>0.16920776043754779</v>
      </c>
      <c r="AD11" s="18">
        <v>0.31270797174792853</v>
      </c>
      <c r="AF11" s="18">
        <v>0.26745713493001638</v>
      </c>
      <c r="AG11" s="18">
        <v>0.17593116825237351</v>
      </c>
      <c r="AH11" s="18">
        <v>0.17606838600114019</v>
      </c>
      <c r="AI11" s="18">
        <v>0.20484135827232949</v>
      </c>
      <c r="AJ11" s="18">
        <v>0.30265682171534458</v>
      </c>
      <c r="AK11" s="18">
        <v>0.31186501421492291</v>
      </c>
      <c r="AL11" s="18">
        <v>0.244254518469226</v>
      </c>
      <c r="AM11" s="18">
        <v>0.23924677753034551</v>
      </c>
      <c r="AO11" s="18">
        <v>0.2206478701795484</v>
      </c>
      <c r="AP11" s="18">
        <v>0.20823523663935459</v>
      </c>
      <c r="AQ11" s="18">
        <v>0.2219721301433305</v>
      </c>
      <c r="AR11" s="18">
        <v>0.16306441360490179</v>
      </c>
      <c r="AS11" s="18">
        <v>0.30397523269536769</v>
      </c>
      <c r="AT11" s="18">
        <v>0.31009110714742272</v>
      </c>
      <c r="AU11" s="18">
        <v>0.22195708427347449</v>
      </c>
      <c r="AV11" s="18">
        <v>0.17555721634940549</v>
      </c>
      <c r="AW11" s="18">
        <v>0.21379851196346919</v>
      </c>
    </row>
    <row r="12" spans="2:51" ht="46" customHeight="1" x14ac:dyDescent="0.35">
      <c r="B12" s="21" t="s">
        <v>270</v>
      </c>
      <c r="C12" s="18">
        <v>0.12406881451667701</v>
      </c>
      <c r="D12" s="18">
        <v>0.1035275853955894</v>
      </c>
      <c r="E12" s="18">
        <v>9.5009558467230873E-2</v>
      </c>
      <c r="F12" s="18">
        <v>0.1009332271640104</v>
      </c>
      <c r="G12" s="18">
        <v>0.1050348895592563</v>
      </c>
      <c r="H12" s="18">
        <v>0.16418255012723201</v>
      </c>
      <c r="I12" s="18">
        <v>0.1554713501176416</v>
      </c>
      <c r="K12" s="18">
        <v>0.1098537270786398</v>
      </c>
      <c r="L12" s="18">
        <v>0.1380712869643044</v>
      </c>
      <c r="N12" s="18">
        <v>0.17715130329045281</v>
      </c>
      <c r="O12" s="18">
        <v>0.1213026007277602</v>
      </c>
      <c r="P12" s="18">
        <v>0.14193732641211459</v>
      </c>
      <c r="Q12" s="18">
        <v>7.9368127464415461E-2</v>
      </c>
      <c r="R12" s="18">
        <v>6.5515064038614498E-2</v>
      </c>
      <c r="S12" s="18">
        <v>2.7587447698193629E-2</v>
      </c>
      <c r="T12" s="18">
        <v>0.23079251793077701</v>
      </c>
      <c r="V12" s="18">
        <v>0.15803805861636361</v>
      </c>
      <c r="W12" s="18">
        <v>6.9335381676673913E-2</v>
      </c>
      <c r="X12" s="18">
        <v>9.0562533111589669E-2</v>
      </c>
      <c r="Y12" s="18">
        <v>8.7537610414416711E-2</v>
      </c>
      <c r="Z12" s="18">
        <v>0.26679577455127651</v>
      </c>
      <c r="AA12" s="18">
        <v>6.6153319903874866E-2</v>
      </c>
      <c r="AB12" s="18">
        <v>0.14954106520033311</v>
      </c>
      <c r="AC12" s="18">
        <v>0.1643967758703187</v>
      </c>
      <c r="AD12" s="18">
        <v>0.14464900656348559</v>
      </c>
      <c r="AF12" s="18">
        <v>0.1127495677345315</v>
      </c>
      <c r="AG12" s="18">
        <v>8.6414474013023199E-2</v>
      </c>
      <c r="AH12" s="18">
        <v>5.2722757876492311E-2</v>
      </c>
      <c r="AI12" s="18">
        <v>8.4275996312584284E-2</v>
      </c>
      <c r="AJ12" s="18">
        <v>0.25470047077306468</v>
      </c>
      <c r="AK12" s="18">
        <v>9.4433267658935741E-2</v>
      </c>
      <c r="AL12" s="18">
        <v>8.7379698776745965E-2</v>
      </c>
      <c r="AM12" s="18">
        <v>0.1471332554867251</v>
      </c>
      <c r="AO12" s="18">
        <v>0.12625910280968849</v>
      </c>
      <c r="AP12" s="18">
        <v>5.7681902259078398E-2</v>
      </c>
      <c r="AQ12" s="18">
        <v>9.2071573118909525E-2</v>
      </c>
      <c r="AR12" s="18">
        <v>5.3280266444011647E-2</v>
      </c>
      <c r="AS12" s="18">
        <v>0.2044425233697173</v>
      </c>
      <c r="AT12" s="18">
        <v>7.6990502032705146E-2</v>
      </c>
      <c r="AU12" s="18">
        <v>0.2034490439399908</v>
      </c>
      <c r="AV12" s="18">
        <v>0.12438651531691811</v>
      </c>
      <c r="AW12" s="18">
        <v>0.2409848577471882</v>
      </c>
    </row>
    <row r="13" spans="2:51" ht="19" customHeight="1" x14ac:dyDescent="0.35">
      <c r="B13" s="21" t="s">
        <v>80</v>
      </c>
      <c r="C13" s="18">
        <v>9.4208296153010962E-2</v>
      </c>
      <c r="D13" s="18">
        <v>0.11053290797342311</v>
      </c>
      <c r="E13" s="18">
        <v>8.399783101372689E-2</v>
      </c>
      <c r="F13" s="18">
        <v>0.10853328091837131</v>
      </c>
      <c r="G13" s="18">
        <v>7.1433105250809759E-2</v>
      </c>
      <c r="H13" s="18">
        <v>0.1026718698402256</v>
      </c>
      <c r="I13" s="18">
        <v>9.3036371597233047E-2</v>
      </c>
      <c r="K13" s="18">
        <v>6.2851390824237463E-2</v>
      </c>
      <c r="L13" s="18">
        <v>0.1230654927917092</v>
      </c>
      <c r="N13" s="18">
        <v>0.1045202609682247</v>
      </c>
      <c r="O13" s="18">
        <v>0.1053015089399237</v>
      </c>
      <c r="P13" s="18">
        <v>6.9681247126654716E-2</v>
      </c>
      <c r="Q13" s="18">
        <v>9.1561176454260068E-2</v>
      </c>
      <c r="R13" s="18">
        <v>6.1716931300966948E-2</v>
      </c>
      <c r="S13" s="18">
        <v>9.7105250329072343E-2</v>
      </c>
      <c r="T13" s="18">
        <v>0.13468083254174479</v>
      </c>
      <c r="V13" s="18">
        <v>5.3971754667288527E-2</v>
      </c>
      <c r="W13" s="18">
        <v>8.9474620560610688E-2</v>
      </c>
      <c r="X13" s="18">
        <v>0.10718852789926871</v>
      </c>
      <c r="Y13" s="18">
        <v>8.4846651775953547E-2</v>
      </c>
      <c r="Z13" s="18">
        <v>2.5540723889863341E-2</v>
      </c>
      <c r="AA13" s="18">
        <v>9.5744922318691084E-2</v>
      </c>
      <c r="AB13" s="18">
        <v>0.1181705180505199</v>
      </c>
      <c r="AC13" s="18">
        <v>0.36195678146551519</v>
      </c>
      <c r="AD13" s="18">
        <v>0.1164001325342271</v>
      </c>
      <c r="AF13" s="18">
        <v>6.8973216691302755E-2</v>
      </c>
      <c r="AG13" s="18">
        <v>6.3812509596229181E-2</v>
      </c>
      <c r="AH13" s="18">
        <v>9.8490283428737765E-2</v>
      </c>
      <c r="AI13" s="18">
        <v>0.1203787297597021</v>
      </c>
      <c r="AJ13" s="18">
        <v>4.1713906714640432E-2</v>
      </c>
      <c r="AK13" s="18">
        <v>0.12425929398901139</v>
      </c>
      <c r="AL13" s="18">
        <v>0.44557325804242359</v>
      </c>
      <c r="AM13" s="18">
        <v>0.1507721432936226</v>
      </c>
      <c r="AO13" s="18">
        <v>6.0361956069727662E-2</v>
      </c>
      <c r="AP13" s="18">
        <v>6.3493737620738344E-2</v>
      </c>
      <c r="AQ13" s="18">
        <v>3.8769826374828877E-2</v>
      </c>
      <c r="AR13" s="18">
        <v>9.6706951414397918E-2</v>
      </c>
      <c r="AS13" s="18">
        <v>6.1519914643448782E-2</v>
      </c>
      <c r="AT13" s="18">
        <v>9.4055510025914182E-2</v>
      </c>
      <c r="AU13" s="18">
        <v>0.20231506280683831</v>
      </c>
      <c r="AV13" s="18">
        <v>0.3050513891954359</v>
      </c>
      <c r="AW13" s="18">
        <v>0.1251556776403917</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Y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276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277</v>
      </c>
      <c r="C9" s="18">
        <v>0.66022153873666733</v>
      </c>
      <c r="D9" s="18">
        <v>0.54180560206830974</v>
      </c>
      <c r="E9" s="18">
        <v>0.58132195452580782</v>
      </c>
      <c r="F9" s="18">
        <v>0.57237190980563035</v>
      </c>
      <c r="G9" s="18">
        <v>0.65228571075314512</v>
      </c>
      <c r="H9" s="18">
        <v>0.7382594777070085</v>
      </c>
      <c r="I9" s="18">
        <v>0.78370915954063369</v>
      </c>
      <c r="K9" s="18">
        <v>0.64838842235780181</v>
      </c>
      <c r="L9" s="18">
        <v>0.67204693943982563</v>
      </c>
      <c r="N9" s="18">
        <v>0.67626685907694872</v>
      </c>
      <c r="O9" s="18">
        <v>0.66756717034491364</v>
      </c>
      <c r="P9" s="18">
        <v>0.66624766617326625</v>
      </c>
      <c r="Q9" s="18">
        <v>0.67632828206195039</v>
      </c>
      <c r="R9" s="18">
        <v>0.63538796059384084</v>
      </c>
      <c r="S9" s="18">
        <v>0.47783178897259693</v>
      </c>
      <c r="T9" s="18">
        <v>0.53318800003846989</v>
      </c>
      <c r="V9" s="18">
        <v>0.74225403989205374</v>
      </c>
      <c r="W9" s="18">
        <v>0.60843072161240075</v>
      </c>
      <c r="X9" s="18">
        <v>0.69600249684518978</v>
      </c>
      <c r="Y9" s="18">
        <v>0.61088574978699062</v>
      </c>
      <c r="Z9" s="18">
        <v>0.689077022201529</v>
      </c>
      <c r="AA9" s="18">
        <v>0.68031589250691638</v>
      </c>
      <c r="AB9" s="18">
        <v>0.6392134411817092</v>
      </c>
      <c r="AC9" s="18">
        <v>0.51269739533942316</v>
      </c>
      <c r="AD9" s="18">
        <v>0.62270250196426424</v>
      </c>
      <c r="AF9" s="18">
        <v>0.73402860908721557</v>
      </c>
      <c r="AG9" s="18">
        <v>0.64346065186607504</v>
      </c>
      <c r="AH9" s="18">
        <v>0.67216220878560207</v>
      </c>
      <c r="AI9" s="18">
        <v>0.65338218572682849</v>
      </c>
      <c r="AJ9" s="18">
        <v>0.65613496455434672</v>
      </c>
      <c r="AK9" s="18">
        <v>0.60265572898173003</v>
      </c>
      <c r="AL9" s="18">
        <v>0.41304086612334939</v>
      </c>
      <c r="AM9" s="18">
        <v>0.65644304730659586</v>
      </c>
      <c r="AO9" s="18">
        <v>0.72386550095880853</v>
      </c>
      <c r="AP9" s="18">
        <v>0.59770743916703328</v>
      </c>
      <c r="AQ9" s="18">
        <v>0.69289370006436135</v>
      </c>
      <c r="AR9" s="18">
        <v>0.66407766086206765</v>
      </c>
      <c r="AS9" s="18">
        <v>0.65481959068851603</v>
      </c>
      <c r="AT9" s="18">
        <v>0.70888601519828331</v>
      </c>
      <c r="AU9" s="18">
        <v>0.62353034622969994</v>
      </c>
      <c r="AV9" s="18">
        <v>0.66872679078246999</v>
      </c>
      <c r="AW9" s="18">
        <v>0.82644759612264285</v>
      </c>
    </row>
    <row r="10" spans="2:51" ht="32.15" customHeight="1" x14ac:dyDescent="0.35">
      <c r="B10" s="21" t="s">
        <v>278</v>
      </c>
      <c r="C10" s="18">
        <v>0.49315662622757561</v>
      </c>
      <c r="D10" s="18">
        <v>0.43939180543587403</v>
      </c>
      <c r="E10" s="18">
        <v>0.45064294516225378</v>
      </c>
      <c r="F10" s="18">
        <v>0.47982772771606241</v>
      </c>
      <c r="G10" s="18">
        <v>0.5331671057058277</v>
      </c>
      <c r="H10" s="18">
        <v>0.48411872992319138</v>
      </c>
      <c r="I10" s="18">
        <v>0.5369718986420825</v>
      </c>
      <c r="K10" s="18">
        <v>0.48419464169312842</v>
      </c>
      <c r="L10" s="18">
        <v>0.50240976322816833</v>
      </c>
      <c r="N10" s="18">
        <v>0.48305437647867328</v>
      </c>
      <c r="O10" s="18">
        <v>0.49430141750870288</v>
      </c>
      <c r="P10" s="18">
        <v>0.4905559933517471</v>
      </c>
      <c r="Q10" s="18">
        <v>0.50416195568846311</v>
      </c>
      <c r="R10" s="18">
        <v>0.5187136966947592</v>
      </c>
      <c r="S10" s="18">
        <v>0.42928147236909842</v>
      </c>
      <c r="T10" s="18">
        <v>0.44695265423764902</v>
      </c>
      <c r="V10" s="18">
        <v>0.49073743053925961</v>
      </c>
      <c r="W10" s="18">
        <v>0.50147417227371494</v>
      </c>
      <c r="X10" s="18">
        <v>0.53095961874916087</v>
      </c>
      <c r="Y10" s="18">
        <v>0.41864823424880249</v>
      </c>
      <c r="Z10" s="18">
        <v>0.5147163612790826</v>
      </c>
      <c r="AA10" s="18">
        <v>0.59546056024460281</v>
      </c>
      <c r="AB10" s="18">
        <v>0.47983217549337348</v>
      </c>
      <c r="AC10" s="18">
        <v>0.4136871799674442</v>
      </c>
      <c r="AD10" s="18">
        <v>0.51906818556624634</v>
      </c>
      <c r="AF10" s="18">
        <v>0.48411701088400921</v>
      </c>
      <c r="AG10" s="18">
        <v>0.51648343485781534</v>
      </c>
      <c r="AH10" s="18">
        <v>0.52589889044775262</v>
      </c>
      <c r="AI10" s="18">
        <v>0.46350951420533337</v>
      </c>
      <c r="AJ10" s="18">
        <v>0.47671737953673138</v>
      </c>
      <c r="AK10" s="18">
        <v>0.57913091504547487</v>
      </c>
      <c r="AL10" s="18">
        <v>0.36219648575771107</v>
      </c>
      <c r="AM10" s="18">
        <v>0.47782710310209642</v>
      </c>
      <c r="AO10" s="18">
        <v>0.4998266393950585</v>
      </c>
      <c r="AP10" s="18">
        <v>0.50164192823008502</v>
      </c>
      <c r="AQ10" s="18">
        <v>0.54480758663005768</v>
      </c>
      <c r="AR10" s="18">
        <v>0.51729094898405115</v>
      </c>
      <c r="AS10" s="18">
        <v>0.45506189498632837</v>
      </c>
      <c r="AT10" s="18">
        <v>0.65157929467070852</v>
      </c>
      <c r="AU10" s="18">
        <v>0.40308657606416448</v>
      </c>
      <c r="AV10" s="18">
        <v>0.43577309550075621</v>
      </c>
      <c r="AW10" s="18">
        <v>0.67537779956357791</v>
      </c>
    </row>
    <row r="11" spans="2:51" ht="46" customHeight="1" x14ac:dyDescent="0.35">
      <c r="B11" s="21" t="s">
        <v>279</v>
      </c>
      <c r="C11" s="18">
        <v>0.37922939258717558</v>
      </c>
      <c r="D11" s="18">
        <v>0.33225415347623088</v>
      </c>
      <c r="E11" s="18">
        <v>0.33877901750868078</v>
      </c>
      <c r="F11" s="18">
        <v>0.34615778304098521</v>
      </c>
      <c r="G11" s="18">
        <v>0.33334652249405511</v>
      </c>
      <c r="H11" s="18">
        <v>0.43657188604359032</v>
      </c>
      <c r="I11" s="18">
        <v>0.44324331075432988</v>
      </c>
      <c r="K11" s="18">
        <v>0.40552029745000751</v>
      </c>
      <c r="L11" s="18">
        <v>0.35562113091062042</v>
      </c>
      <c r="N11" s="18">
        <v>0.41587617707705749</v>
      </c>
      <c r="O11" s="18">
        <v>0.36054803759195347</v>
      </c>
      <c r="P11" s="18">
        <v>0.36615672519977821</v>
      </c>
      <c r="Q11" s="18">
        <v>0.35160500222581842</v>
      </c>
      <c r="R11" s="18">
        <v>0.38211889907667029</v>
      </c>
      <c r="S11" s="18">
        <v>0.56435841004134191</v>
      </c>
      <c r="T11" s="18">
        <v>0.34595698811361703</v>
      </c>
      <c r="V11" s="18">
        <v>0.42256350035718371</v>
      </c>
      <c r="W11" s="18">
        <v>0.33929502119546862</v>
      </c>
      <c r="X11" s="18">
        <v>0.47374450299319959</v>
      </c>
      <c r="Y11" s="18">
        <v>0.32780936485771561</v>
      </c>
      <c r="Z11" s="18">
        <v>0.32951857823085801</v>
      </c>
      <c r="AA11" s="18">
        <v>0.38869788705661701</v>
      </c>
      <c r="AB11" s="18">
        <v>0.38078854735134521</v>
      </c>
      <c r="AC11" s="18">
        <v>0.36115692024621332</v>
      </c>
      <c r="AD11" s="18">
        <v>0.29245007457537581</v>
      </c>
      <c r="AF11" s="18">
        <v>0.40716814485889202</v>
      </c>
      <c r="AG11" s="18">
        <v>0.38653898476804288</v>
      </c>
      <c r="AH11" s="18">
        <v>0.39743080588544472</v>
      </c>
      <c r="AI11" s="18">
        <v>0.37959505975141472</v>
      </c>
      <c r="AJ11" s="18">
        <v>0.34580441293854119</v>
      </c>
      <c r="AK11" s="18">
        <v>0.33827455083959368</v>
      </c>
      <c r="AL11" s="18">
        <v>0.28218878754583848</v>
      </c>
      <c r="AM11" s="18">
        <v>0.37457932413453671</v>
      </c>
      <c r="AO11" s="18">
        <v>0.44177411617381263</v>
      </c>
      <c r="AP11" s="18">
        <v>0.36064869489631862</v>
      </c>
      <c r="AQ11" s="18">
        <v>0.42109953925213989</v>
      </c>
      <c r="AR11" s="18">
        <v>0.34094427401119443</v>
      </c>
      <c r="AS11" s="18">
        <v>0.38467935274975018</v>
      </c>
      <c r="AT11" s="18">
        <v>0.33134127779068251</v>
      </c>
      <c r="AU11" s="18">
        <v>0.34735150963212502</v>
      </c>
      <c r="AV11" s="18">
        <v>0.36252717284906733</v>
      </c>
      <c r="AW11" s="18">
        <v>0.35430903638234579</v>
      </c>
    </row>
    <row r="12" spans="2:51" ht="60" customHeight="1" x14ac:dyDescent="0.35">
      <c r="B12" s="21" t="s">
        <v>280</v>
      </c>
      <c r="C12" s="18">
        <v>0.34508806790926361</v>
      </c>
      <c r="D12" s="18">
        <v>0.21095950640897959</v>
      </c>
      <c r="E12" s="18">
        <v>0.20242068388558579</v>
      </c>
      <c r="F12" s="18">
        <v>0.30597798248356017</v>
      </c>
      <c r="G12" s="18">
        <v>0.36055302297250358</v>
      </c>
      <c r="H12" s="18">
        <v>0.40566799799691411</v>
      </c>
      <c r="I12" s="18">
        <v>0.48287934246961839</v>
      </c>
      <c r="K12" s="18">
        <v>0.32750522126545539</v>
      </c>
      <c r="L12" s="18">
        <v>0.3616948193840902</v>
      </c>
      <c r="N12" s="18">
        <v>0.36586248168533703</v>
      </c>
      <c r="O12" s="18">
        <v>0.33836076068000243</v>
      </c>
      <c r="P12" s="18">
        <v>0.4430553003900829</v>
      </c>
      <c r="Q12" s="18">
        <v>0.32394571550294471</v>
      </c>
      <c r="R12" s="18">
        <v>0.29858914641514211</v>
      </c>
      <c r="S12" s="18">
        <v>0.19028902583820731</v>
      </c>
      <c r="T12" s="18">
        <v>0.31630806996682581</v>
      </c>
      <c r="V12" s="18">
        <v>0.43710508162862821</v>
      </c>
      <c r="W12" s="18">
        <v>0.29988565770664521</v>
      </c>
      <c r="X12" s="18">
        <v>0.40131883059023288</v>
      </c>
      <c r="Y12" s="18">
        <v>0.33813040580340759</v>
      </c>
      <c r="Z12" s="18">
        <v>0.44063712612353401</v>
      </c>
      <c r="AA12" s="18">
        <v>0.31058764932146982</v>
      </c>
      <c r="AB12" s="18">
        <v>0.26897735140004048</v>
      </c>
      <c r="AC12" s="18">
        <v>0.2181200160891989</v>
      </c>
      <c r="AD12" s="18">
        <v>0.38579763735227962</v>
      </c>
      <c r="AF12" s="18">
        <v>0.43988362021930599</v>
      </c>
      <c r="AG12" s="18">
        <v>0.32835850329304711</v>
      </c>
      <c r="AH12" s="18">
        <v>0.37736548268559222</v>
      </c>
      <c r="AI12" s="18">
        <v>0.29703892581188279</v>
      </c>
      <c r="AJ12" s="18">
        <v>0.42997562341903123</v>
      </c>
      <c r="AK12" s="18">
        <v>0.26971950983166421</v>
      </c>
      <c r="AL12" s="18">
        <v>0.1878151397730482</v>
      </c>
      <c r="AM12" s="18">
        <v>0.26253716228842888</v>
      </c>
      <c r="AO12" s="18">
        <v>0.40844661010759448</v>
      </c>
      <c r="AP12" s="18">
        <v>0.32143093891271751</v>
      </c>
      <c r="AQ12" s="18">
        <v>0.26912429169437541</v>
      </c>
      <c r="AR12" s="18">
        <v>0.18449326885107581</v>
      </c>
      <c r="AS12" s="18">
        <v>0.4095922556318824</v>
      </c>
      <c r="AT12" s="18">
        <v>0.307740933370095</v>
      </c>
      <c r="AU12" s="18">
        <v>0.27594985206534589</v>
      </c>
      <c r="AV12" s="18">
        <v>0.36446322049472768</v>
      </c>
      <c r="AW12" s="18">
        <v>0.53097826988965569</v>
      </c>
    </row>
    <row r="13" spans="2:51" ht="32.15" customHeight="1" x14ac:dyDescent="0.35">
      <c r="B13" s="21" t="s">
        <v>281</v>
      </c>
      <c r="C13" s="18">
        <v>0.19156612992553021</v>
      </c>
      <c r="D13" s="18">
        <v>0.2005942140418577</v>
      </c>
      <c r="E13" s="18">
        <v>0.23332432839194631</v>
      </c>
      <c r="F13" s="18">
        <v>0.19295787897948161</v>
      </c>
      <c r="G13" s="18">
        <v>0.21359905059372991</v>
      </c>
      <c r="H13" s="18">
        <v>0.18263452693428731</v>
      </c>
      <c r="I13" s="18">
        <v>0.14864534317867001</v>
      </c>
      <c r="K13" s="18">
        <v>0.19838487240478789</v>
      </c>
      <c r="L13" s="18">
        <v>0.18548356107236369</v>
      </c>
      <c r="N13" s="18">
        <v>0.19260395693491039</v>
      </c>
      <c r="O13" s="18">
        <v>0.2031230606505515</v>
      </c>
      <c r="P13" s="18">
        <v>0.16926470011985301</v>
      </c>
      <c r="Q13" s="18">
        <v>0.18106483004830409</v>
      </c>
      <c r="R13" s="18">
        <v>0.20236783140046569</v>
      </c>
      <c r="S13" s="18">
        <v>0.28580733049217172</v>
      </c>
      <c r="T13" s="18">
        <v>0.16461176106343969</v>
      </c>
      <c r="V13" s="18">
        <v>0.17018490812310499</v>
      </c>
      <c r="W13" s="18">
        <v>0.19481645911528889</v>
      </c>
      <c r="X13" s="18">
        <v>0.16813106800829969</v>
      </c>
      <c r="Y13" s="18">
        <v>0.22532010202314309</v>
      </c>
      <c r="Z13" s="18">
        <v>0.19900044428917729</v>
      </c>
      <c r="AA13" s="18">
        <v>0.1679842392020465</v>
      </c>
      <c r="AB13" s="18">
        <v>0.20550431482124121</v>
      </c>
      <c r="AC13" s="18">
        <v>0.18934002786836629</v>
      </c>
      <c r="AD13" s="18">
        <v>0.26095470825747541</v>
      </c>
      <c r="AF13" s="18">
        <v>0.16260476021820169</v>
      </c>
      <c r="AG13" s="18">
        <v>0.20982910477639699</v>
      </c>
      <c r="AH13" s="18">
        <v>0.13957946647221489</v>
      </c>
      <c r="AI13" s="18">
        <v>0.18030896383200029</v>
      </c>
      <c r="AJ13" s="18">
        <v>0.23721585471436829</v>
      </c>
      <c r="AK13" s="18">
        <v>8.5550145985318432E-2</v>
      </c>
      <c r="AL13" s="18">
        <v>0.17252675054832961</v>
      </c>
      <c r="AM13" s="18">
        <v>0.18905028286746459</v>
      </c>
      <c r="AO13" s="18">
        <v>0.13984294153492441</v>
      </c>
      <c r="AP13" s="18">
        <v>0.19908052232740189</v>
      </c>
      <c r="AQ13" s="18">
        <v>0.15411043207135769</v>
      </c>
      <c r="AR13" s="18">
        <v>0.21526966801439759</v>
      </c>
      <c r="AS13" s="18">
        <v>0.24034593565642479</v>
      </c>
      <c r="AT13" s="18">
        <v>6.204497541018953E-2</v>
      </c>
      <c r="AU13" s="18">
        <v>0.1857118119251831</v>
      </c>
      <c r="AV13" s="18">
        <v>0.17599440059011209</v>
      </c>
      <c r="AW13" s="18">
        <v>0.1782515133372915</v>
      </c>
    </row>
    <row r="14" spans="2:51" ht="32.15" customHeight="1" x14ac:dyDescent="0.35">
      <c r="B14" s="21" t="s">
        <v>282</v>
      </c>
      <c r="C14" s="18">
        <v>0.1652407195044879</v>
      </c>
      <c r="D14" s="18">
        <v>0.1549037851933637</v>
      </c>
      <c r="E14" s="18">
        <v>0.19879702839134511</v>
      </c>
      <c r="F14" s="18">
        <v>0.15727004409478501</v>
      </c>
      <c r="G14" s="18">
        <v>0.14252535756569781</v>
      </c>
      <c r="H14" s="18">
        <v>0.2020326280277544</v>
      </c>
      <c r="I14" s="18">
        <v>0.1413907386681289</v>
      </c>
      <c r="K14" s="18">
        <v>0.17389458869141591</v>
      </c>
      <c r="L14" s="18">
        <v>0.1570568953899594</v>
      </c>
      <c r="N14" s="18">
        <v>0.1625128787180502</v>
      </c>
      <c r="O14" s="18">
        <v>0.18680415489698921</v>
      </c>
      <c r="P14" s="18">
        <v>0.17501976288692581</v>
      </c>
      <c r="Q14" s="18">
        <v>0.1415069928264856</v>
      </c>
      <c r="R14" s="18">
        <v>0.14845316884567419</v>
      </c>
      <c r="S14" s="18">
        <v>0.29339106678935889</v>
      </c>
      <c r="T14" s="18">
        <v>0.1689894348838607</v>
      </c>
      <c r="V14" s="18">
        <v>0.1566004400996136</v>
      </c>
      <c r="W14" s="18">
        <v>0.18376917767601</v>
      </c>
      <c r="X14" s="18">
        <v>0.15130783001275061</v>
      </c>
      <c r="Y14" s="18">
        <v>0.14510429556803989</v>
      </c>
      <c r="Z14" s="18">
        <v>0.22819985176664981</v>
      </c>
      <c r="AA14" s="18">
        <v>0.18973766329069019</v>
      </c>
      <c r="AB14" s="18">
        <v>0.14720235043940141</v>
      </c>
      <c r="AC14" s="18">
        <v>0.14253505700379859</v>
      </c>
      <c r="AD14" s="18">
        <v>0.19540167973373429</v>
      </c>
      <c r="AF14" s="18">
        <v>0.16233364706416861</v>
      </c>
      <c r="AG14" s="18">
        <v>0.164246031264071</v>
      </c>
      <c r="AH14" s="18">
        <v>0.18037594620236991</v>
      </c>
      <c r="AI14" s="18">
        <v>0.1430414773020765</v>
      </c>
      <c r="AJ14" s="18">
        <v>0.17722044400094211</v>
      </c>
      <c r="AK14" s="18">
        <v>0.21018773795828569</v>
      </c>
      <c r="AL14" s="18">
        <v>0.12552148849861791</v>
      </c>
      <c r="AM14" s="18">
        <v>0.1626384271628358</v>
      </c>
      <c r="AO14" s="18">
        <v>0.13730235502017291</v>
      </c>
      <c r="AP14" s="18">
        <v>0.1740367949031876</v>
      </c>
      <c r="AQ14" s="18">
        <v>0.16099473416842841</v>
      </c>
      <c r="AR14" s="18">
        <v>0.16126520641098191</v>
      </c>
      <c r="AS14" s="18">
        <v>0.18901019001799349</v>
      </c>
      <c r="AT14" s="18">
        <v>0.23571489416556191</v>
      </c>
      <c r="AU14" s="18">
        <v>0.19612742288055701</v>
      </c>
      <c r="AV14" s="18">
        <v>0.1247690334771802</v>
      </c>
      <c r="AW14" s="18">
        <v>9.141987933290692E-2</v>
      </c>
    </row>
    <row r="15" spans="2:51" ht="60" customHeight="1" x14ac:dyDescent="0.35">
      <c r="B15" s="21" t="s">
        <v>283</v>
      </c>
      <c r="C15" s="18">
        <v>0.1508288506435336</v>
      </c>
      <c r="D15" s="18">
        <v>0.1261962574535504</v>
      </c>
      <c r="E15" s="18">
        <v>0.19351678040730669</v>
      </c>
      <c r="F15" s="18">
        <v>0.14981429899209489</v>
      </c>
      <c r="G15" s="18">
        <v>0.13312078411429701</v>
      </c>
      <c r="H15" s="18">
        <v>0.16775027775848281</v>
      </c>
      <c r="I15" s="18">
        <v>0.13209214880717249</v>
      </c>
      <c r="K15" s="18">
        <v>0.1458855867852574</v>
      </c>
      <c r="L15" s="18">
        <v>0.15626855412263621</v>
      </c>
      <c r="N15" s="18">
        <v>0.1450484861065765</v>
      </c>
      <c r="O15" s="18">
        <v>0.13204009391078991</v>
      </c>
      <c r="P15" s="18">
        <v>0.10204066624412809</v>
      </c>
      <c r="Q15" s="18">
        <v>0.17162834263584839</v>
      </c>
      <c r="R15" s="18">
        <v>0.17191725395316809</v>
      </c>
      <c r="S15" s="18">
        <v>0.25992981074259169</v>
      </c>
      <c r="T15" s="18">
        <v>0.19158936092804091</v>
      </c>
      <c r="V15" s="18">
        <v>0.14909240456446049</v>
      </c>
      <c r="W15" s="18">
        <v>0.1713753983961408</v>
      </c>
      <c r="X15" s="18">
        <v>0.1678494945274818</v>
      </c>
      <c r="Y15" s="18">
        <v>8.0821924631474362E-2</v>
      </c>
      <c r="Z15" s="18">
        <v>0.10342449614228889</v>
      </c>
      <c r="AA15" s="18">
        <v>0.16657558601479261</v>
      </c>
      <c r="AB15" s="18">
        <v>0.13419744990773461</v>
      </c>
      <c r="AC15" s="18">
        <v>0.13894123414897891</v>
      </c>
      <c r="AD15" s="18">
        <v>0.15781864958584779</v>
      </c>
      <c r="AF15" s="18">
        <v>0.13730637021887329</v>
      </c>
      <c r="AG15" s="18">
        <v>0.17797301348660391</v>
      </c>
      <c r="AH15" s="18">
        <v>0.15377121878534589</v>
      </c>
      <c r="AI15" s="18">
        <v>0.1144631494029448</v>
      </c>
      <c r="AJ15" s="18">
        <v>0.158112906422643</v>
      </c>
      <c r="AK15" s="18">
        <v>0.20879824906401029</v>
      </c>
      <c r="AL15" s="18">
        <v>0.1013367040479702</v>
      </c>
      <c r="AM15" s="18">
        <v>0.1228645896589395</v>
      </c>
      <c r="AO15" s="18">
        <v>0.15170014760963851</v>
      </c>
      <c r="AP15" s="18">
        <v>0.1859819655355244</v>
      </c>
      <c r="AQ15" s="18">
        <v>0.16941661568625019</v>
      </c>
      <c r="AR15" s="18">
        <v>8.9001435330339176E-2</v>
      </c>
      <c r="AS15" s="18">
        <v>0.14630013816237189</v>
      </c>
      <c r="AT15" s="18">
        <v>0.2346095358921918</v>
      </c>
      <c r="AU15" s="18">
        <v>0.13769599228213461</v>
      </c>
      <c r="AV15" s="18">
        <v>0.13576880769996369</v>
      </c>
      <c r="AW15" s="18">
        <v>6.7287075477803687E-2</v>
      </c>
    </row>
    <row r="16" spans="2:51" ht="46" customHeight="1" x14ac:dyDescent="0.35">
      <c r="B16" s="21" t="s">
        <v>284</v>
      </c>
      <c r="C16" s="18">
        <v>0.11669845513435741</v>
      </c>
      <c r="D16" s="18">
        <v>0.19644878487518849</v>
      </c>
      <c r="E16" s="18">
        <v>0.18862900832662069</v>
      </c>
      <c r="F16" s="18">
        <v>0.1185005929165915</v>
      </c>
      <c r="G16" s="18">
        <v>9.8477794643337807E-2</v>
      </c>
      <c r="H16" s="18">
        <v>8.1334587763832858E-2</v>
      </c>
      <c r="I16" s="18">
        <v>6.4630799488249221E-2</v>
      </c>
      <c r="K16" s="18">
        <v>0.127242439322759</v>
      </c>
      <c r="L16" s="18">
        <v>0.1059817870034024</v>
      </c>
      <c r="N16" s="18">
        <v>8.623832430485108E-2</v>
      </c>
      <c r="O16" s="18">
        <v>0.12219415670327261</v>
      </c>
      <c r="P16" s="18">
        <v>0.10028340159106219</v>
      </c>
      <c r="Q16" s="18">
        <v>0.13764176663950081</v>
      </c>
      <c r="R16" s="18">
        <v>0.14942804063346621</v>
      </c>
      <c r="S16" s="18">
        <v>0.1532215333427116</v>
      </c>
      <c r="T16" s="18">
        <v>9.3817993036226233E-2</v>
      </c>
      <c r="V16" s="18">
        <v>0.1040558695413223</v>
      </c>
      <c r="W16" s="18">
        <v>0.12585124182720711</v>
      </c>
      <c r="X16" s="18">
        <v>0.1068026617850603</v>
      </c>
      <c r="Y16" s="18">
        <v>0.13709189740946701</v>
      </c>
      <c r="Z16" s="18">
        <v>0.14784347338808809</v>
      </c>
      <c r="AA16" s="18">
        <v>6.7097750632491085E-2</v>
      </c>
      <c r="AB16" s="18">
        <v>0.12413479786581789</v>
      </c>
      <c r="AC16" s="18">
        <v>4.0934090152799057E-2</v>
      </c>
      <c r="AD16" s="18">
        <v>0.16540745874744611</v>
      </c>
      <c r="AF16" s="18">
        <v>0.1091955198490589</v>
      </c>
      <c r="AG16" s="18">
        <v>0.12701916859377491</v>
      </c>
      <c r="AH16" s="18">
        <v>0.11607073369960461</v>
      </c>
      <c r="AI16" s="18">
        <v>0.1141237705435289</v>
      </c>
      <c r="AJ16" s="18">
        <v>0.16590698435803961</v>
      </c>
      <c r="AK16" s="18">
        <v>6.4218666108804043E-2</v>
      </c>
      <c r="AL16" s="18">
        <v>2.1371175675796571E-2</v>
      </c>
      <c r="AM16" s="18">
        <v>9.0427187998212491E-2</v>
      </c>
      <c r="AO16" s="18">
        <v>0.1061845878169731</v>
      </c>
      <c r="AP16" s="18">
        <v>0.14160850532682859</v>
      </c>
      <c r="AQ16" s="18">
        <v>0.15123020346954891</v>
      </c>
      <c r="AR16" s="18">
        <v>0.12331825843480231</v>
      </c>
      <c r="AS16" s="18">
        <v>0.13408285240066589</v>
      </c>
      <c r="AT16" s="18">
        <v>5.069719444235736E-2</v>
      </c>
      <c r="AU16" s="18">
        <v>5.205943643391512E-2</v>
      </c>
      <c r="AV16" s="18">
        <v>4.8325820281964318E-2</v>
      </c>
      <c r="AW16" s="18">
        <v>8.6968007071050332E-2</v>
      </c>
    </row>
    <row r="17" spans="2:49" ht="32.15" customHeight="1" x14ac:dyDescent="0.35">
      <c r="B17" s="21" t="s">
        <v>285</v>
      </c>
      <c r="C17" s="18">
        <v>5.4803756616893531E-2</v>
      </c>
      <c r="D17" s="18">
        <v>8.6575176476698615E-2</v>
      </c>
      <c r="E17" s="18">
        <v>8.8048239720862551E-2</v>
      </c>
      <c r="F17" s="18">
        <v>8.3934148467616557E-2</v>
      </c>
      <c r="G17" s="18">
        <v>3.9452845488170858E-2</v>
      </c>
      <c r="H17" s="18">
        <v>3.8212314488173943E-2</v>
      </c>
      <c r="I17" s="18">
        <v>1.748786300131017E-2</v>
      </c>
      <c r="K17" s="18">
        <v>6.5647195446012649E-2</v>
      </c>
      <c r="L17" s="18">
        <v>4.4173836878395288E-2</v>
      </c>
      <c r="N17" s="18">
        <v>4.7135668497342298E-2</v>
      </c>
      <c r="O17" s="18">
        <v>4.8179834995911712E-2</v>
      </c>
      <c r="P17" s="18">
        <v>3.0494800167382131E-2</v>
      </c>
      <c r="Q17" s="18">
        <v>6.3299978244783409E-2</v>
      </c>
      <c r="R17" s="18">
        <v>7.8467825875516442E-2</v>
      </c>
      <c r="S17" s="18">
        <v>0.1162856353966176</v>
      </c>
      <c r="T17" s="18">
        <v>6.2021509247097657E-2</v>
      </c>
      <c r="V17" s="18">
        <v>4.7046023325733197E-2</v>
      </c>
      <c r="W17" s="18">
        <v>7.0384426275689305E-2</v>
      </c>
      <c r="X17" s="18">
        <v>3.3093001444869402E-2</v>
      </c>
      <c r="Y17" s="18">
        <v>8.3602894715923026E-2</v>
      </c>
      <c r="Z17" s="18">
        <v>8.8789411924901779E-2</v>
      </c>
      <c r="AA17" s="18">
        <v>3.8442913540354208E-2</v>
      </c>
      <c r="AB17" s="18">
        <v>5.1464768485779348E-2</v>
      </c>
      <c r="AC17" s="18">
        <v>3.3928167399978143E-2</v>
      </c>
      <c r="AD17" s="18">
        <v>3.398260795970947E-2</v>
      </c>
      <c r="AF17" s="18">
        <v>4.892248027547421E-2</v>
      </c>
      <c r="AG17" s="18">
        <v>5.6528079669938128E-2</v>
      </c>
      <c r="AH17" s="18">
        <v>5.9616782298914241E-2</v>
      </c>
      <c r="AI17" s="18">
        <v>6.2590491585490918E-2</v>
      </c>
      <c r="AJ17" s="18">
        <v>5.7976887703407858E-2</v>
      </c>
      <c r="AK17" s="18">
        <v>8.7962870826588116E-2</v>
      </c>
      <c r="AL17" s="18">
        <v>7.817144095987727E-2</v>
      </c>
      <c r="AM17" s="18">
        <v>4.5352999812414863E-2</v>
      </c>
      <c r="AO17" s="18">
        <v>4.1945620918226602E-2</v>
      </c>
      <c r="AP17" s="18">
        <v>7.9654108135242568E-2</v>
      </c>
      <c r="AQ17" s="18">
        <v>6.2019143050945767E-2</v>
      </c>
      <c r="AR17" s="18">
        <v>3.9545532639929673E-2</v>
      </c>
      <c r="AS17" s="18">
        <v>5.3421757522746451E-2</v>
      </c>
      <c r="AT17" s="18">
        <v>5.3514622131298033E-2</v>
      </c>
      <c r="AU17" s="18">
        <v>6.0831235485479862E-2</v>
      </c>
      <c r="AV17" s="18">
        <v>2.7183521645468899E-2</v>
      </c>
      <c r="AW17" s="18">
        <v>1.252979577645104E-2</v>
      </c>
    </row>
    <row r="18" spans="2:49" ht="19" customHeight="1" x14ac:dyDescent="0.35">
      <c r="B18" s="21" t="s">
        <v>80</v>
      </c>
      <c r="C18" s="18">
        <v>4.5001135479448659E-2</v>
      </c>
      <c r="D18" s="18">
        <v>6.5821332635684238E-2</v>
      </c>
      <c r="E18" s="18">
        <v>5.0661478577363417E-2</v>
      </c>
      <c r="F18" s="18">
        <v>6.528087631179047E-2</v>
      </c>
      <c r="G18" s="18">
        <v>5.3537957218697321E-2</v>
      </c>
      <c r="H18" s="18">
        <v>3.0912942673601701E-2</v>
      </c>
      <c r="I18" s="18">
        <v>2.1314365505857011E-2</v>
      </c>
      <c r="K18" s="18">
        <v>3.9348645044128099E-2</v>
      </c>
      <c r="L18" s="18">
        <v>4.9466050950750948E-2</v>
      </c>
      <c r="N18" s="18">
        <v>4.1874521910715543E-2</v>
      </c>
      <c r="O18" s="18">
        <v>4.6808407768852339E-2</v>
      </c>
      <c r="P18" s="18">
        <v>3.8997383701747872E-2</v>
      </c>
      <c r="Q18" s="18">
        <v>4.6231149028261982E-2</v>
      </c>
      <c r="R18" s="18">
        <v>2.8844900121690761E-2</v>
      </c>
      <c r="S18" s="18">
        <v>2.3574384813953859E-2</v>
      </c>
      <c r="T18" s="18">
        <v>0.12813952165735379</v>
      </c>
      <c r="V18" s="18">
        <v>1.4566605691377891E-2</v>
      </c>
      <c r="W18" s="18">
        <v>3.9422101704677678E-2</v>
      </c>
      <c r="X18" s="18">
        <v>3.3927453828290433E-2</v>
      </c>
      <c r="Y18" s="18">
        <v>4.1307026218767383E-2</v>
      </c>
      <c r="Z18" s="18">
        <v>2.5540723889863341E-2</v>
      </c>
      <c r="AA18" s="18">
        <v>2.815645121086285E-2</v>
      </c>
      <c r="AB18" s="18">
        <v>8.5381251487218812E-2</v>
      </c>
      <c r="AC18" s="18">
        <v>0.21587621999395989</v>
      </c>
      <c r="AD18" s="18">
        <v>9.7598066675913964E-3</v>
      </c>
      <c r="AF18" s="18">
        <v>1.7140875944059851E-2</v>
      </c>
      <c r="AG18" s="18">
        <v>3.1386011851935361E-2</v>
      </c>
      <c r="AH18" s="18">
        <v>1.4714011260320081E-2</v>
      </c>
      <c r="AI18" s="18">
        <v>3.940329196072298E-2</v>
      </c>
      <c r="AJ18" s="18">
        <v>7.1593333800940148E-3</v>
      </c>
      <c r="AK18" s="18">
        <v>7.466770062527224E-2</v>
      </c>
      <c r="AL18" s="18">
        <v>0.2987056928261988</v>
      </c>
      <c r="AM18" s="18">
        <v>9.6995736894027962E-2</v>
      </c>
      <c r="AO18" s="18">
        <v>2.384939699877937E-2</v>
      </c>
      <c r="AP18" s="18">
        <v>3.9531425577777252E-2</v>
      </c>
      <c r="AQ18" s="18">
        <v>3.485058460743392E-2</v>
      </c>
      <c r="AR18" s="18">
        <v>4.28166725747052E-2</v>
      </c>
      <c r="AS18" s="18">
        <v>2.1140489089095011E-2</v>
      </c>
      <c r="AT18" s="18">
        <v>3.5161255889980973E-2</v>
      </c>
      <c r="AU18" s="18">
        <v>0.12953999154421481</v>
      </c>
      <c r="AV18" s="18">
        <v>0.1400301169654522</v>
      </c>
      <c r="AW18" s="18">
        <v>0</v>
      </c>
    </row>
    <row r="19" spans="2:49" ht="60" customHeight="1" x14ac:dyDescent="0.35">
      <c r="B19" s="21" t="s">
        <v>286</v>
      </c>
      <c r="C19" s="18">
        <v>3.5072275010360893E-2</v>
      </c>
      <c r="D19" s="18">
        <v>3.4318327200549843E-2</v>
      </c>
      <c r="E19" s="18">
        <v>3.0914974133107651E-2</v>
      </c>
      <c r="F19" s="18">
        <v>4.1686262012905179E-2</v>
      </c>
      <c r="G19" s="18">
        <v>4.4650188853930677E-2</v>
      </c>
      <c r="H19" s="18">
        <v>2.5293243918338079E-2</v>
      </c>
      <c r="I19" s="18">
        <v>3.4080666967801272E-2</v>
      </c>
      <c r="K19" s="18">
        <v>3.4795278415906648E-2</v>
      </c>
      <c r="L19" s="18">
        <v>3.5518092027617368E-2</v>
      </c>
      <c r="N19" s="18">
        <v>3.071604093053026E-2</v>
      </c>
      <c r="O19" s="18">
        <v>3.3263812963453369E-2</v>
      </c>
      <c r="P19" s="18">
        <v>5.2289297078131007E-2</v>
      </c>
      <c r="Q19" s="18">
        <v>3.8074565863186957E-2</v>
      </c>
      <c r="R19" s="18">
        <v>3.1732749565217509E-2</v>
      </c>
      <c r="S19" s="18">
        <v>2.4403699500344749E-2</v>
      </c>
      <c r="T19" s="18">
        <v>2.441272150610177E-2</v>
      </c>
      <c r="V19" s="18">
        <v>3.852320693811144E-2</v>
      </c>
      <c r="W19" s="18">
        <v>3.7929993265100943E-2</v>
      </c>
      <c r="X19" s="18">
        <v>8.3230066912383452E-3</v>
      </c>
      <c r="Y19" s="18">
        <v>1.248436401104836E-2</v>
      </c>
      <c r="Z19" s="18">
        <v>2.7312540399497799E-2</v>
      </c>
      <c r="AA19" s="18">
        <v>0</v>
      </c>
      <c r="AB19" s="18">
        <v>3.9233185840585057E-2</v>
      </c>
      <c r="AC19" s="18">
        <v>4.4387051575677267E-2</v>
      </c>
      <c r="AD19" s="18">
        <v>3.8862630832538742E-2</v>
      </c>
      <c r="AF19" s="18">
        <v>4.2945449342701218E-2</v>
      </c>
      <c r="AG19" s="18">
        <v>2.994757987926245E-2</v>
      </c>
      <c r="AH19" s="18">
        <v>2.528508360649236E-2</v>
      </c>
      <c r="AI19" s="18">
        <v>2.7346618049544889E-2</v>
      </c>
      <c r="AJ19" s="18">
        <v>4.8713966638929518E-2</v>
      </c>
      <c r="AK19" s="18">
        <v>0</v>
      </c>
      <c r="AL19" s="18">
        <v>4.6851285180601963E-2</v>
      </c>
      <c r="AM19" s="18">
        <v>3.5101956556398958E-2</v>
      </c>
      <c r="AO19" s="18">
        <v>4.1446172274492932E-2</v>
      </c>
      <c r="AP19" s="18">
        <v>2.886726962414423E-2</v>
      </c>
      <c r="AQ19" s="18">
        <v>1.551886774762843E-2</v>
      </c>
      <c r="AR19" s="18">
        <v>2.2332828716645901E-2</v>
      </c>
      <c r="AS19" s="18">
        <v>4.6081210929075342E-2</v>
      </c>
      <c r="AT19" s="18">
        <v>0</v>
      </c>
      <c r="AU19" s="18">
        <v>5.0418169391485218E-2</v>
      </c>
      <c r="AV19" s="18">
        <v>3.8830831490841829E-2</v>
      </c>
      <c r="AW19" s="18">
        <v>3.7512496039900048E-2</v>
      </c>
    </row>
    <row r="20" spans="2:49" ht="46" customHeight="1" x14ac:dyDescent="0.35">
      <c r="B20" s="21" t="s">
        <v>287</v>
      </c>
      <c r="C20" s="18">
        <v>1.7418459905041699E-2</v>
      </c>
      <c r="D20" s="18">
        <v>4.1425505796701442E-2</v>
      </c>
      <c r="E20" s="18">
        <v>1.8848211383613839E-2</v>
      </c>
      <c r="F20" s="18">
        <v>1.147064363100507E-2</v>
      </c>
      <c r="G20" s="18">
        <v>2.4558627050650761E-2</v>
      </c>
      <c r="H20" s="18">
        <v>8.9033770689932578E-3</v>
      </c>
      <c r="I20" s="18">
        <v>1.114205106325155E-2</v>
      </c>
      <c r="K20" s="18">
        <v>1.8839022011033841E-2</v>
      </c>
      <c r="L20" s="18">
        <v>1.6177078662189551E-2</v>
      </c>
      <c r="N20" s="18">
        <v>1.378986151961829E-2</v>
      </c>
      <c r="O20" s="18">
        <v>1.9213009308982169E-2</v>
      </c>
      <c r="P20" s="18">
        <v>2.6418067811559059E-2</v>
      </c>
      <c r="Q20" s="18">
        <v>2.058406629805987E-2</v>
      </c>
      <c r="R20" s="18">
        <v>1.2132660861176521E-2</v>
      </c>
      <c r="S20" s="18">
        <v>0</v>
      </c>
      <c r="T20" s="18">
        <v>1.056104199416366E-2</v>
      </c>
      <c r="V20" s="18">
        <v>6.8014373249897977E-3</v>
      </c>
      <c r="W20" s="18">
        <v>2.703943815376831E-2</v>
      </c>
      <c r="X20" s="18">
        <v>1.148532916938297E-2</v>
      </c>
      <c r="Y20" s="18">
        <v>5.8433744922081803E-2</v>
      </c>
      <c r="Z20" s="18">
        <v>0</v>
      </c>
      <c r="AA20" s="18">
        <v>4.6104570985566327E-2</v>
      </c>
      <c r="AB20" s="18">
        <v>1.4619486939500621E-2</v>
      </c>
      <c r="AC20" s="18">
        <v>0</v>
      </c>
      <c r="AD20" s="18">
        <v>2.0683695439696888E-2</v>
      </c>
      <c r="AF20" s="18">
        <v>6.2292466277568976E-3</v>
      </c>
      <c r="AG20" s="18">
        <v>1.7655187288640309E-2</v>
      </c>
      <c r="AH20" s="18">
        <v>2.4648740488200201E-2</v>
      </c>
      <c r="AI20" s="18">
        <v>5.0585387684464987E-2</v>
      </c>
      <c r="AJ20" s="18">
        <v>6.6179729873629273E-3</v>
      </c>
      <c r="AK20" s="18">
        <v>4.6715681036463029E-2</v>
      </c>
      <c r="AL20" s="18">
        <v>0</v>
      </c>
      <c r="AM20" s="18">
        <v>2.0772217230515339E-2</v>
      </c>
      <c r="AO20" s="18">
        <v>1.20529605299971E-2</v>
      </c>
      <c r="AP20" s="18">
        <v>1.779273567683496E-2</v>
      </c>
      <c r="AQ20" s="18">
        <v>1.7390419897730141E-2</v>
      </c>
      <c r="AR20" s="18">
        <v>5.9760194280599428E-2</v>
      </c>
      <c r="AS20" s="18">
        <v>6.4567526459313462E-3</v>
      </c>
      <c r="AT20" s="18">
        <v>2.810763649445246E-2</v>
      </c>
      <c r="AU20" s="18">
        <v>1.5212336077390811E-2</v>
      </c>
      <c r="AV20" s="18">
        <v>5.2184217993182366E-3</v>
      </c>
      <c r="AW20" s="18">
        <v>1.295162409438768E-2</v>
      </c>
    </row>
    <row r="22" spans="2:49" x14ac:dyDescent="0.35">
      <c r="B22" t="s">
        <v>490</v>
      </c>
    </row>
    <row r="23" spans="2:49" x14ac:dyDescent="0.35">
      <c r="B23" t="s">
        <v>11</v>
      </c>
    </row>
    <row r="25" spans="2:49" x14ac:dyDescent="0.35">
      <c r="B25"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D19"/>
  <sheetViews>
    <sheetView showGridLines="0" workbookViewId="0"/>
  </sheetViews>
  <sheetFormatPr defaultRowHeight="14.5" x14ac:dyDescent="0.35"/>
  <cols>
    <col min="1" max="1" width="5" customWidth="1"/>
    <col min="2" max="2" width="25" customWidth="1"/>
    <col min="3" max="4" width="20" customWidth="1"/>
  </cols>
  <sheetData>
    <row r="2" spans="2:4" ht="40" customHeight="1" x14ac:dyDescent="0.35">
      <c r="D2" s="19" t="s">
        <v>521</v>
      </c>
    </row>
    <row r="6" spans="2:4" ht="74.150000000000006" customHeight="1" x14ac:dyDescent="0.35">
      <c r="C6" s="20" t="s">
        <v>522</v>
      </c>
      <c r="D6" s="20" t="s">
        <v>523</v>
      </c>
    </row>
    <row r="7" spans="2:4" x14ac:dyDescent="0.35">
      <c r="B7" s="21" t="s">
        <v>104</v>
      </c>
      <c r="C7" s="18">
        <v>0.30761680583505191</v>
      </c>
      <c r="D7" s="18">
        <v>0.1116757873781795</v>
      </c>
    </row>
    <row r="8" spans="2:4" x14ac:dyDescent="0.35">
      <c r="B8" s="21" t="s">
        <v>105</v>
      </c>
      <c r="C8" s="18">
        <v>0.28274461794047517</v>
      </c>
      <c r="D8" s="18">
        <v>0.29145696668904808</v>
      </c>
    </row>
    <row r="9" spans="2:4" x14ac:dyDescent="0.35">
      <c r="B9" s="21" t="s">
        <v>106</v>
      </c>
      <c r="C9" s="18">
        <v>0.20982312325174871</v>
      </c>
      <c r="D9" s="18">
        <v>0.25425456929976481</v>
      </c>
    </row>
    <row r="10" spans="2:4" x14ac:dyDescent="0.35">
      <c r="B10" s="21" t="s">
        <v>107</v>
      </c>
      <c r="C10" s="18">
        <v>7.7751737231420801E-2</v>
      </c>
      <c r="D10" s="18">
        <v>0.13616422398939521</v>
      </c>
    </row>
    <row r="11" spans="2:4" x14ac:dyDescent="0.35">
      <c r="B11" s="21" t="s">
        <v>108</v>
      </c>
      <c r="C11" s="18">
        <v>5.4664067799645617E-2</v>
      </c>
      <c r="D11" s="18">
        <v>0.14292891778239611</v>
      </c>
    </row>
    <row r="12" spans="2:4" x14ac:dyDescent="0.35">
      <c r="B12" s="21" t="s">
        <v>80</v>
      </c>
      <c r="C12" s="18">
        <v>6.7399647941657786E-2</v>
      </c>
      <c r="D12" s="18">
        <v>6.3519534861216309E-2</v>
      </c>
    </row>
    <row r="15" spans="2:4" x14ac:dyDescent="0.35">
      <c r="B15" t="s">
        <v>490</v>
      </c>
    </row>
    <row r="16" spans="2:4"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104</v>
      </c>
      <c r="C9" s="18">
        <v>0.30761680583505191</v>
      </c>
      <c r="D9" s="18">
        <v>0.17729821927276981</v>
      </c>
      <c r="E9" s="18">
        <v>0.19653356414912071</v>
      </c>
      <c r="F9" s="18">
        <v>0.21955880899062771</v>
      </c>
      <c r="G9" s="18">
        <v>0.35734154153254072</v>
      </c>
      <c r="H9" s="18">
        <v>0.39514531828850219</v>
      </c>
      <c r="I9" s="18">
        <v>0.415669105794988</v>
      </c>
      <c r="K9" s="18">
        <v>0.33829745557599727</v>
      </c>
      <c r="L9" s="18">
        <v>0.28044277610047819</v>
      </c>
      <c r="N9" s="18">
        <v>0.37669178842595841</v>
      </c>
      <c r="O9" s="18">
        <v>0.31051480063959919</v>
      </c>
      <c r="P9" s="18">
        <v>0.32048867747288962</v>
      </c>
      <c r="Q9" s="18">
        <v>0.24115970620793059</v>
      </c>
      <c r="R9" s="18">
        <v>0.23942139597256021</v>
      </c>
      <c r="S9" s="18">
        <v>0.3677925907423279</v>
      </c>
      <c r="T9" s="18">
        <v>0.37046310605736721</v>
      </c>
      <c r="V9" s="18">
        <v>0.46431507394504912</v>
      </c>
      <c r="W9" s="18">
        <v>0.20894483126018731</v>
      </c>
      <c r="X9" s="18">
        <v>0.18860784617936369</v>
      </c>
      <c r="Y9" s="18">
        <v>0.12648334192148139</v>
      </c>
      <c r="Z9" s="18">
        <v>0.54882575361766728</v>
      </c>
      <c r="AA9" s="18">
        <v>0.2102672664748465</v>
      </c>
      <c r="AB9" s="18">
        <v>0.26322727166017579</v>
      </c>
      <c r="AC9" s="18">
        <v>0.23442136141399739</v>
      </c>
      <c r="AD9" s="18">
        <v>0.4013553826473984</v>
      </c>
      <c r="AF9" s="18">
        <v>0.44380168669130271</v>
      </c>
      <c r="AG9" s="18">
        <v>0.23933654184931499</v>
      </c>
      <c r="AH9" s="18">
        <v>0.14207575000842571</v>
      </c>
      <c r="AI9" s="18">
        <v>0.17914317007504341</v>
      </c>
      <c r="AJ9" s="18">
        <v>0.53769074509775816</v>
      </c>
      <c r="AK9" s="18">
        <v>0.19924309422208281</v>
      </c>
      <c r="AL9" s="18">
        <v>0.25367835207118639</v>
      </c>
      <c r="AM9" s="18">
        <v>0.25066561984738012</v>
      </c>
      <c r="AO9" s="18">
        <v>0.38078803643585329</v>
      </c>
      <c r="AP9" s="18">
        <v>0.1989257972075438</v>
      </c>
      <c r="AQ9" s="18">
        <v>0.17148397420325431</v>
      </c>
      <c r="AR9" s="18">
        <v>0.11533723420562531</v>
      </c>
      <c r="AS9" s="18">
        <v>0.52725356777109811</v>
      </c>
      <c r="AT9" s="18">
        <v>0.20285991836795161</v>
      </c>
      <c r="AU9" s="18">
        <v>0.31044124912824261</v>
      </c>
      <c r="AV9" s="18">
        <v>0.20337366073407701</v>
      </c>
      <c r="AW9" s="18">
        <v>0.48866012774849071</v>
      </c>
    </row>
    <row r="10" spans="2:51" ht="19" customHeight="1" x14ac:dyDescent="0.35">
      <c r="B10" s="21" t="s">
        <v>105</v>
      </c>
      <c r="C10" s="18">
        <v>0.28274461794047517</v>
      </c>
      <c r="D10" s="18">
        <v>0.26428693847873402</v>
      </c>
      <c r="E10" s="18">
        <v>0.33977638757661571</v>
      </c>
      <c r="F10" s="18">
        <v>0.32217010741618851</v>
      </c>
      <c r="G10" s="18">
        <v>0.25308429130944282</v>
      </c>
      <c r="H10" s="18">
        <v>0.25511882066005509</v>
      </c>
      <c r="I10" s="18">
        <v>0.26018531788003441</v>
      </c>
      <c r="K10" s="18">
        <v>0.2749476898880916</v>
      </c>
      <c r="L10" s="18">
        <v>0.28983400265978421</v>
      </c>
      <c r="N10" s="18">
        <v>0.27172648664798998</v>
      </c>
      <c r="O10" s="18">
        <v>0.28758319847688651</v>
      </c>
      <c r="P10" s="18">
        <v>0.27438946029986627</v>
      </c>
      <c r="Q10" s="18">
        <v>0.31056179445704801</v>
      </c>
      <c r="R10" s="18">
        <v>0.27512947309951757</v>
      </c>
      <c r="S10" s="18">
        <v>0.27075251797681321</v>
      </c>
      <c r="T10" s="18">
        <v>0.19574433395396301</v>
      </c>
      <c r="V10" s="18">
        <v>0.31447298284790492</v>
      </c>
      <c r="W10" s="18">
        <v>0.29998059802939619</v>
      </c>
      <c r="X10" s="18">
        <v>0.25039471862501528</v>
      </c>
      <c r="Y10" s="18">
        <v>0.25048240455526749</v>
      </c>
      <c r="Z10" s="18">
        <v>0.27607317243539498</v>
      </c>
      <c r="AA10" s="18">
        <v>0.26279021117083268</v>
      </c>
      <c r="AB10" s="18">
        <v>0.23879384579754309</v>
      </c>
      <c r="AC10" s="18">
        <v>0.30452123538256443</v>
      </c>
      <c r="AD10" s="18">
        <v>0.23058634336224229</v>
      </c>
      <c r="AF10" s="18">
        <v>0.3016102974102457</v>
      </c>
      <c r="AG10" s="18">
        <v>0.31335158937551849</v>
      </c>
      <c r="AH10" s="18">
        <v>0.36568833055076272</v>
      </c>
      <c r="AI10" s="18">
        <v>0.25171177410182188</v>
      </c>
      <c r="AJ10" s="18">
        <v>0.25140836057544708</v>
      </c>
      <c r="AK10" s="18">
        <v>0.18548567615163439</v>
      </c>
      <c r="AL10" s="18">
        <v>0.1787196445305913</v>
      </c>
      <c r="AM10" s="18">
        <v>0.24372767230357009</v>
      </c>
      <c r="AO10" s="18">
        <v>0.34421215481157358</v>
      </c>
      <c r="AP10" s="18">
        <v>0.32180203956526349</v>
      </c>
      <c r="AQ10" s="18">
        <v>0.32369587427421681</v>
      </c>
      <c r="AR10" s="18">
        <v>0.25612534320642988</v>
      </c>
      <c r="AS10" s="18">
        <v>0.26540642035317941</v>
      </c>
      <c r="AT10" s="18">
        <v>0.3065930354767199</v>
      </c>
      <c r="AU10" s="18">
        <v>0.18221249014460519</v>
      </c>
      <c r="AV10" s="18">
        <v>0.17825359147714981</v>
      </c>
      <c r="AW10" s="18">
        <v>0.22018291775560631</v>
      </c>
    </row>
    <row r="11" spans="2:51" ht="32.15" customHeight="1" x14ac:dyDescent="0.35">
      <c r="B11" s="21" t="s">
        <v>106</v>
      </c>
      <c r="C11" s="18">
        <v>0.20982312325174871</v>
      </c>
      <c r="D11" s="18">
        <v>0.27605515089983312</v>
      </c>
      <c r="E11" s="18">
        <v>0.22968744966522531</v>
      </c>
      <c r="F11" s="18">
        <v>0.2447438010127124</v>
      </c>
      <c r="G11" s="18">
        <v>0.1880365777739007</v>
      </c>
      <c r="H11" s="18">
        <v>0.16812639947326069</v>
      </c>
      <c r="I11" s="18">
        <v>0.18380616914021219</v>
      </c>
      <c r="K11" s="18">
        <v>0.19774791372717679</v>
      </c>
      <c r="L11" s="18">
        <v>0.22133617299305139</v>
      </c>
      <c r="N11" s="18">
        <v>0.1888444985883562</v>
      </c>
      <c r="O11" s="18">
        <v>0.1975839002957536</v>
      </c>
      <c r="P11" s="18">
        <v>0.21708973086217589</v>
      </c>
      <c r="Q11" s="18">
        <v>0.2196826901810609</v>
      </c>
      <c r="R11" s="18">
        <v>0.27116082973396549</v>
      </c>
      <c r="S11" s="18">
        <v>0.1255423524015451</v>
      </c>
      <c r="T11" s="18">
        <v>0.21087978957482001</v>
      </c>
      <c r="V11" s="18">
        <v>0.14168434919362391</v>
      </c>
      <c r="W11" s="18">
        <v>0.25504160796580011</v>
      </c>
      <c r="X11" s="18">
        <v>0.26832882085390858</v>
      </c>
      <c r="Y11" s="18">
        <v>0.30147682715001117</v>
      </c>
      <c r="Z11" s="18">
        <v>0.1374290808686229</v>
      </c>
      <c r="AA11" s="18">
        <v>0.18921612539245369</v>
      </c>
      <c r="AB11" s="18">
        <v>0.2449260164423411</v>
      </c>
      <c r="AC11" s="18">
        <v>0.1823686231636478</v>
      </c>
      <c r="AD11" s="18">
        <v>0.11815025700137249</v>
      </c>
      <c r="AF11" s="18">
        <v>0.16696617033663941</v>
      </c>
      <c r="AG11" s="18">
        <v>0.23651007470292121</v>
      </c>
      <c r="AH11" s="18">
        <v>0.23630288270996691</v>
      </c>
      <c r="AI11" s="18">
        <v>0.27460920791575072</v>
      </c>
      <c r="AJ11" s="18">
        <v>0.11367963179444859</v>
      </c>
      <c r="AK11" s="18">
        <v>0.2411227939499537</v>
      </c>
      <c r="AL11" s="18">
        <v>0.21933576523794171</v>
      </c>
      <c r="AM11" s="18">
        <v>0.23686451393329239</v>
      </c>
      <c r="AO11" s="18">
        <v>0.17483888130175751</v>
      </c>
      <c r="AP11" s="18">
        <v>0.26185814537595031</v>
      </c>
      <c r="AQ11" s="18">
        <v>0.26976227388138052</v>
      </c>
      <c r="AR11" s="18">
        <v>0.2972030376424149</v>
      </c>
      <c r="AS11" s="18">
        <v>0.1160325183531084</v>
      </c>
      <c r="AT11" s="18">
        <v>0.1706538039594736</v>
      </c>
      <c r="AU11" s="18">
        <v>0.2061033851608351</v>
      </c>
      <c r="AV11" s="18">
        <v>0.27262361554375242</v>
      </c>
      <c r="AW11" s="18">
        <v>9.8545682852145669E-2</v>
      </c>
    </row>
    <row r="12" spans="2:51" ht="19" customHeight="1" x14ac:dyDescent="0.35">
      <c r="B12" s="21" t="s">
        <v>107</v>
      </c>
      <c r="C12" s="18">
        <v>7.7751737231420801E-2</v>
      </c>
      <c r="D12" s="18">
        <v>0.13091357842876841</v>
      </c>
      <c r="E12" s="18">
        <v>7.9800325604086925E-2</v>
      </c>
      <c r="F12" s="18">
        <v>8.0252418221391689E-2</v>
      </c>
      <c r="G12" s="18">
        <v>8.2318878431305392E-2</v>
      </c>
      <c r="H12" s="18">
        <v>7.1055562161692995E-2</v>
      </c>
      <c r="I12" s="18">
        <v>5.2519315925199372E-2</v>
      </c>
      <c r="K12" s="18">
        <v>8.6176070367978697E-2</v>
      </c>
      <c r="L12" s="18">
        <v>7.025469359170515E-2</v>
      </c>
      <c r="N12" s="18">
        <v>5.6521781368966482E-2</v>
      </c>
      <c r="O12" s="18">
        <v>8.23820625836372E-2</v>
      </c>
      <c r="P12" s="18">
        <v>7.7699149493610897E-2</v>
      </c>
      <c r="Q12" s="18">
        <v>0.1040589804308481</v>
      </c>
      <c r="R12" s="18">
        <v>8.4138283895128049E-2</v>
      </c>
      <c r="S12" s="18">
        <v>4.3231781978228981E-2</v>
      </c>
      <c r="T12" s="18">
        <v>2.4117995841221419E-2</v>
      </c>
      <c r="V12" s="18">
        <v>2.510771131340209E-2</v>
      </c>
      <c r="W12" s="18">
        <v>0.1007716796741366</v>
      </c>
      <c r="X12" s="18">
        <v>0.1842531360110522</v>
      </c>
      <c r="Y12" s="18">
        <v>0.1419695880095416</v>
      </c>
      <c r="Z12" s="18">
        <v>0</v>
      </c>
      <c r="AA12" s="18">
        <v>8.6120511847345649E-2</v>
      </c>
      <c r="AB12" s="18">
        <v>9.2351645380329708E-2</v>
      </c>
      <c r="AC12" s="18">
        <v>2.6882212154984889E-2</v>
      </c>
      <c r="AD12" s="18">
        <v>8.8715344945666699E-2</v>
      </c>
      <c r="AF12" s="18">
        <v>2.185143262295822E-2</v>
      </c>
      <c r="AG12" s="18">
        <v>9.9433558950419762E-2</v>
      </c>
      <c r="AH12" s="18">
        <v>0.15736550509754579</v>
      </c>
      <c r="AI12" s="18">
        <v>9.4894975409715268E-2</v>
      </c>
      <c r="AJ12" s="18">
        <v>4.6890063883199537E-2</v>
      </c>
      <c r="AK12" s="18">
        <v>9.2972919422852587E-2</v>
      </c>
      <c r="AL12" s="18">
        <v>2.6460605665642879E-2</v>
      </c>
      <c r="AM12" s="18">
        <v>8.6650485784868267E-2</v>
      </c>
      <c r="AO12" s="18">
        <v>2.5794883045845509E-2</v>
      </c>
      <c r="AP12" s="18">
        <v>0.1192537588683094</v>
      </c>
      <c r="AQ12" s="18">
        <v>0.1451265934908868</v>
      </c>
      <c r="AR12" s="18">
        <v>0.12964979229118129</v>
      </c>
      <c r="AS12" s="18">
        <v>2.777481206303067E-2</v>
      </c>
      <c r="AT12" s="18">
        <v>0.114584066668942</v>
      </c>
      <c r="AU12" s="18">
        <v>6.9749805422358951E-2</v>
      </c>
      <c r="AV12" s="18">
        <v>4.8730473466812183E-2</v>
      </c>
      <c r="AW12" s="18">
        <v>9.3873139815198042E-2</v>
      </c>
    </row>
    <row r="13" spans="2:51" ht="19" customHeight="1" x14ac:dyDescent="0.35">
      <c r="B13" s="21" t="s">
        <v>108</v>
      </c>
      <c r="C13" s="18">
        <v>5.4664067799645617E-2</v>
      </c>
      <c r="D13" s="18">
        <v>7.373767874374608E-2</v>
      </c>
      <c r="E13" s="18">
        <v>6.2648779307399899E-2</v>
      </c>
      <c r="F13" s="18">
        <v>5.6707647540264923E-2</v>
      </c>
      <c r="G13" s="18">
        <v>7.0909016841324141E-2</v>
      </c>
      <c r="H13" s="18">
        <v>4.2068039527617111E-2</v>
      </c>
      <c r="I13" s="18">
        <v>3.7088868513857599E-2</v>
      </c>
      <c r="K13" s="18">
        <v>5.2093879388849872E-2</v>
      </c>
      <c r="L13" s="18">
        <v>5.5812662692412827E-2</v>
      </c>
      <c r="N13" s="18">
        <v>4.7869381742246878E-2</v>
      </c>
      <c r="O13" s="18">
        <v>4.6382897850992227E-2</v>
      </c>
      <c r="P13" s="18">
        <v>5.5967678553013149E-2</v>
      </c>
      <c r="Q13" s="18">
        <v>5.4133665980970698E-2</v>
      </c>
      <c r="R13" s="18">
        <v>8.308616250432653E-2</v>
      </c>
      <c r="S13" s="18">
        <v>9.3649493109208712E-2</v>
      </c>
      <c r="T13" s="18">
        <v>5.0529525744176143E-2</v>
      </c>
      <c r="V13" s="18">
        <v>1.9186452257544381E-2</v>
      </c>
      <c r="W13" s="18">
        <v>7.8746957781604357E-2</v>
      </c>
      <c r="X13" s="18">
        <v>4.7105056018565898E-2</v>
      </c>
      <c r="Y13" s="18">
        <v>0.11687072085877249</v>
      </c>
      <c r="Z13" s="18">
        <v>3.7671993078314973E-2</v>
      </c>
      <c r="AA13" s="18">
        <v>0.15618618377727739</v>
      </c>
      <c r="AB13" s="18">
        <v>5.7336919012233832E-2</v>
      </c>
      <c r="AC13" s="18">
        <v>3.06931787402231E-2</v>
      </c>
      <c r="AD13" s="18">
        <v>5.714787940908507E-2</v>
      </c>
      <c r="AF13" s="18">
        <v>1.8073827979350591E-2</v>
      </c>
      <c r="AG13" s="18">
        <v>6.8063508195233158E-2</v>
      </c>
      <c r="AH13" s="18">
        <v>4.2155026249262102E-2</v>
      </c>
      <c r="AI13" s="18">
        <v>9.5863208857650026E-2</v>
      </c>
      <c r="AJ13" s="18">
        <v>2.3732117702339021E-2</v>
      </c>
      <c r="AK13" s="18">
        <v>0.18535805496223351</v>
      </c>
      <c r="AL13" s="18">
        <v>7.3455668102096069E-2</v>
      </c>
      <c r="AM13" s="18">
        <v>6.1219285296686722E-2</v>
      </c>
      <c r="AO13" s="18">
        <v>2.573943686330411E-2</v>
      </c>
      <c r="AP13" s="18">
        <v>6.068991138566928E-2</v>
      </c>
      <c r="AQ13" s="18">
        <v>5.9537605283854607E-2</v>
      </c>
      <c r="AR13" s="18">
        <v>0.1321250275058394</v>
      </c>
      <c r="AS13" s="18">
        <v>3.0694132102687139E-2</v>
      </c>
      <c r="AT13" s="18">
        <v>0.14154015863271779</v>
      </c>
      <c r="AU13" s="18">
        <v>5.8235159894446727E-2</v>
      </c>
      <c r="AV13" s="18">
        <v>4.6183041842161543E-2</v>
      </c>
      <c r="AW13" s="18">
        <v>3.0673588889747819E-2</v>
      </c>
    </row>
    <row r="14" spans="2:51" ht="19" customHeight="1" x14ac:dyDescent="0.35">
      <c r="B14" s="21" t="s">
        <v>80</v>
      </c>
      <c r="C14" s="18">
        <v>6.7399647941657786E-2</v>
      </c>
      <c r="D14" s="18">
        <v>7.7708434176148297E-2</v>
      </c>
      <c r="E14" s="18">
        <v>9.155349369755153E-2</v>
      </c>
      <c r="F14" s="18">
        <v>7.6567216818814912E-2</v>
      </c>
      <c r="G14" s="18">
        <v>4.8309694111486452E-2</v>
      </c>
      <c r="H14" s="18">
        <v>6.8485859888871778E-2</v>
      </c>
      <c r="I14" s="18">
        <v>5.0731222745708411E-2</v>
      </c>
      <c r="K14" s="18">
        <v>5.0736991051905801E-2</v>
      </c>
      <c r="L14" s="18">
        <v>8.2319691962568234E-2</v>
      </c>
      <c r="N14" s="18">
        <v>5.8346063226481837E-2</v>
      </c>
      <c r="O14" s="18">
        <v>7.5553140153131235E-2</v>
      </c>
      <c r="P14" s="18">
        <v>5.4365303318444073E-2</v>
      </c>
      <c r="Q14" s="18">
        <v>7.0403162742141728E-2</v>
      </c>
      <c r="R14" s="18">
        <v>4.7063854794502133E-2</v>
      </c>
      <c r="S14" s="18">
        <v>9.9031263791876017E-2</v>
      </c>
      <c r="T14" s="18">
        <v>0.14826524882845241</v>
      </c>
      <c r="V14" s="18">
        <v>3.5233430442475337E-2</v>
      </c>
      <c r="W14" s="18">
        <v>5.651432528887558E-2</v>
      </c>
      <c r="X14" s="18">
        <v>6.1310422312094312E-2</v>
      </c>
      <c r="Y14" s="18">
        <v>6.2717117504925896E-2</v>
      </c>
      <c r="Z14" s="18">
        <v>0</v>
      </c>
      <c r="AA14" s="18">
        <v>9.5419701337244103E-2</v>
      </c>
      <c r="AB14" s="18">
        <v>0.10336430170737659</v>
      </c>
      <c r="AC14" s="18">
        <v>0.22111338914458201</v>
      </c>
      <c r="AD14" s="18">
        <v>0.1040447926342349</v>
      </c>
      <c r="AF14" s="18">
        <v>4.7696584959503248E-2</v>
      </c>
      <c r="AG14" s="18">
        <v>4.330472692659243E-2</v>
      </c>
      <c r="AH14" s="18">
        <v>5.6412505384036631E-2</v>
      </c>
      <c r="AI14" s="18">
        <v>0.1037776636400187</v>
      </c>
      <c r="AJ14" s="18">
        <v>2.6599080946807609E-2</v>
      </c>
      <c r="AK14" s="18">
        <v>9.5817461291243244E-2</v>
      </c>
      <c r="AL14" s="18">
        <v>0.24834996439254159</v>
      </c>
      <c r="AM14" s="18">
        <v>0.12087242283420239</v>
      </c>
      <c r="AO14" s="18">
        <v>4.8626607541666152E-2</v>
      </c>
      <c r="AP14" s="18">
        <v>3.7470347597263802E-2</v>
      </c>
      <c r="AQ14" s="18">
        <v>3.039367886640686E-2</v>
      </c>
      <c r="AR14" s="18">
        <v>6.9559565148509195E-2</v>
      </c>
      <c r="AS14" s="18">
        <v>3.2838549356896368E-2</v>
      </c>
      <c r="AT14" s="18">
        <v>6.3769016894195146E-2</v>
      </c>
      <c r="AU14" s="18">
        <v>0.17325791024951151</v>
      </c>
      <c r="AV14" s="18">
        <v>0.250835616936047</v>
      </c>
      <c r="AW14" s="18">
        <v>6.8064542938811201E-2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289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104</v>
      </c>
      <c r="C9" s="18">
        <v>0.1116757873781795</v>
      </c>
      <c r="D9" s="18">
        <v>0.1699847089771348</v>
      </c>
      <c r="E9" s="18">
        <v>0.17134147783330109</v>
      </c>
      <c r="F9" s="18">
        <v>0.11464676604270541</v>
      </c>
      <c r="G9" s="18">
        <v>0.1029001544919083</v>
      </c>
      <c r="H9" s="18">
        <v>8.8855492900244443E-2</v>
      </c>
      <c r="I9" s="18">
        <v>6.239359500812347E-2</v>
      </c>
      <c r="K9" s="18">
        <v>0.13988690082087779</v>
      </c>
      <c r="L9" s="18">
        <v>8.5782340858073708E-2</v>
      </c>
      <c r="N9" s="18">
        <v>0.1007292058119138</v>
      </c>
      <c r="O9" s="18">
        <v>9.3461342798424135E-2</v>
      </c>
      <c r="P9" s="18">
        <v>9.3401324726242047E-2</v>
      </c>
      <c r="Q9" s="18">
        <v>0.10776688892770959</v>
      </c>
      <c r="R9" s="18">
        <v>0.18337315433302639</v>
      </c>
      <c r="S9" s="18">
        <v>0.31632742234002559</v>
      </c>
      <c r="T9" s="18">
        <v>6.2347082253218847E-2</v>
      </c>
      <c r="V9" s="18">
        <v>0.10577549825430629</v>
      </c>
      <c r="W9" s="18">
        <v>0.1428998439093625</v>
      </c>
      <c r="X9" s="18">
        <v>0.13578585213511529</v>
      </c>
      <c r="Y9" s="18">
        <v>0.13058660162895111</v>
      </c>
      <c r="Z9" s="18">
        <v>4.7064305121506687E-2</v>
      </c>
      <c r="AA9" s="18">
        <v>5.4606261206262212E-2</v>
      </c>
      <c r="AB9" s="18">
        <v>8.7505796006057512E-2</v>
      </c>
      <c r="AC9" s="18">
        <v>7.9241321097974118E-2</v>
      </c>
      <c r="AD9" s="18">
        <v>9.4753807690432221E-2</v>
      </c>
      <c r="AF9" s="18">
        <v>0.1217645280876309</v>
      </c>
      <c r="AG9" s="18">
        <v>0.14146632661936731</v>
      </c>
      <c r="AH9" s="18">
        <v>9.7024933053279638E-2</v>
      </c>
      <c r="AI9" s="18">
        <v>0.13194600123267219</v>
      </c>
      <c r="AJ9" s="18">
        <v>9.104215545728063E-2</v>
      </c>
      <c r="AK9" s="18">
        <v>0.1198491679440753</v>
      </c>
      <c r="AL9" s="18">
        <v>4.2870551982692261E-2</v>
      </c>
      <c r="AM9" s="18">
        <v>7.3847058324028575E-2</v>
      </c>
      <c r="AO9" s="18">
        <v>0.10756447254062181</v>
      </c>
      <c r="AP9" s="18">
        <v>0.13556990150397161</v>
      </c>
      <c r="AQ9" s="18">
        <v>0.1134894763909936</v>
      </c>
      <c r="AR9" s="18">
        <v>0.1282631985063693</v>
      </c>
      <c r="AS9" s="18">
        <v>0.1317492846017278</v>
      </c>
      <c r="AT9" s="18">
        <v>7.4676785246785088E-2</v>
      </c>
      <c r="AU9" s="18">
        <v>4.0863764777791307E-2</v>
      </c>
      <c r="AV9" s="18">
        <v>4.0948405613222903E-2</v>
      </c>
      <c r="AW9" s="18">
        <v>7.9819333863114614E-2</v>
      </c>
    </row>
    <row r="10" spans="2:51" ht="19" customHeight="1" x14ac:dyDescent="0.35">
      <c r="B10" s="21" t="s">
        <v>105</v>
      </c>
      <c r="C10" s="18">
        <v>0.29145696668904808</v>
      </c>
      <c r="D10" s="18">
        <v>0.31251805340262301</v>
      </c>
      <c r="E10" s="18">
        <v>0.34953416782396102</v>
      </c>
      <c r="F10" s="18">
        <v>0.3090012741619117</v>
      </c>
      <c r="G10" s="18">
        <v>0.31058492949144018</v>
      </c>
      <c r="H10" s="18">
        <v>0.25395675905232912</v>
      </c>
      <c r="I10" s="18">
        <v>0.24132564074520749</v>
      </c>
      <c r="K10" s="18">
        <v>0.32632131169749751</v>
      </c>
      <c r="L10" s="18">
        <v>0.25852130272831392</v>
      </c>
      <c r="N10" s="18">
        <v>0.2151203444608607</v>
      </c>
      <c r="O10" s="18">
        <v>0.29974874150716507</v>
      </c>
      <c r="P10" s="18">
        <v>0.2611751588404142</v>
      </c>
      <c r="Q10" s="18">
        <v>0.34986219231315657</v>
      </c>
      <c r="R10" s="18">
        <v>0.36577937253454917</v>
      </c>
      <c r="S10" s="18">
        <v>0.32254361282471239</v>
      </c>
      <c r="T10" s="18">
        <v>0.25209820065391347</v>
      </c>
      <c r="V10" s="18">
        <v>0.26155541425624818</v>
      </c>
      <c r="W10" s="18">
        <v>0.34248894780166073</v>
      </c>
      <c r="X10" s="18">
        <v>0.35616360079844189</v>
      </c>
      <c r="Y10" s="18">
        <v>0.39752086336960107</v>
      </c>
      <c r="Z10" s="18">
        <v>0.1075117517553648</v>
      </c>
      <c r="AA10" s="18">
        <v>0.39809575564583571</v>
      </c>
      <c r="AB10" s="18">
        <v>0.24398395295190531</v>
      </c>
      <c r="AC10" s="18">
        <v>0.21178437397494279</v>
      </c>
      <c r="AD10" s="18">
        <v>0.30179184943453008</v>
      </c>
      <c r="AF10" s="18">
        <v>0.29727878167345051</v>
      </c>
      <c r="AG10" s="18">
        <v>0.32896717196943909</v>
      </c>
      <c r="AH10" s="18">
        <v>0.38440863350613069</v>
      </c>
      <c r="AI10" s="18">
        <v>0.36071022750006387</v>
      </c>
      <c r="AJ10" s="18">
        <v>0.20936591596643611</v>
      </c>
      <c r="AK10" s="18">
        <v>0.2199249150237082</v>
      </c>
      <c r="AL10" s="18">
        <v>0.1016527468342158</v>
      </c>
      <c r="AM10" s="18">
        <v>0.26047467034781419</v>
      </c>
      <c r="AO10" s="18">
        <v>0.31337598670470518</v>
      </c>
      <c r="AP10" s="18">
        <v>0.37335481587049058</v>
      </c>
      <c r="AQ10" s="18">
        <v>0.35142504391291057</v>
      </c>
      <c r="AR10" s="18">
        <v>0.36202077433936602</v>
      </c>
      <c r="AS10" s="18">
        <v>0.2104732334679725</v>
      </c>
      <c r="AT10" s="18">
        <v>0.2666452884583751</v>
      </c>
      <c r="AU10" s="18">
        <v>0.18671762188852789</v>
      </c>
      <c r="AV10" s="18">
        <v>0.16552188354592601</v>
      </c>
      <c r="AW10" s="18">
        <v>0.24687175530700739</v>
      </c>
    </row>
    <row r="11" spans="2:51" ht="32.15" customHeight="1" x14ac:dyDescent="0.35">
      <c r="B11" s="21" t="s">
        <v>106</v>
      </c>
      <c r="C11" s="18">
        <v>0.25425456929976481</v>
      </c>
      <c r="D11" s="18">
        <v>0.26278863371846511</v>
      </c>
      <c r="E11" s="18">
        <v>0.23090261794940869</v>
      </c>
      <c r="F11" s="18">
        <v>0.26512062695651228</v>
      </c>
      <c r="G11" s="18">
        <v>0.22365301088301709</v>
      </c>
      <c r="H11" s="18">
        <v>0.25845620854341661</v>
      </c>
      <c r="I11" s="18">
        <v>0.2763095497094909</v>
      </c>
      <c r="K11" s="18">
        <v>0.22806081784872201</v>
      </c>
      <c r="L11" s="18">
        <v>0.27949660940010412</v>
      </c>
      <c r="N11" s="18">
        <v>0.26543085835586788</v>
      </c>
      <c r="O11" s="18">
        <v>0.26366178200455481</v>
      </c>
      <c r="P11" s="18">
        <v>0.28506277476257053</v>
      </c>
      <c r="Q11" s="18">
        <v>0.2421548465453903</v>
      </c>
      <c r="R11" s="18">
        <v>0.2235004944321248</v>
      </c>
      <c r="S11" s="18">
        <v>0.25191261993576602</v>
      </c>
      <c r="T11" s="18">
        <v>0.19948291256217021</v>
      </c>
      <c r="V11" s="18">
        <v>0.24172797021374751</v>
      </c>
      <c r="W11" s="18">
        <v>0.26301169462928042</v>
      </c>
      <c r="X11" s="18">
        <v>0.171487966770353</v>
      </c>
      <c r="Y11" s="18">
        <v>0.2718344785327243</v>
      </c>
      <c r="Z11" s="18">
        <v>0.27325347862438271</v>
      </c>
      <c r="AA11" s="18">
        <v>0.26293228179283651</v>
      </c>
      <c r="AB11" s="18">
        <v>0.30713255137862272</v>
      </c>
      <c r="AC11" s="18">
        <v>0.21292730043784849</v>
      </c>
      <c r="AD11" s="18">
        <v>0.13746467515019439</v>
      </c>
      <c r="AF11" s="18">
        <v>0.25159540504927369</v>
      </c>
      <c r="AG11" s="18">
        <v>0.26980036829419612</v>
      </c>
      <c r="AH11" s="18">
        <v>0.18407805122045531</v>
      </c>
      <c r="AI11" s="18">
        <v>0.25916571539059691</v>
      </c>
      <c r="AJ11" s="18">
        <v>0.19682453847115861</v>
      </c>
      <c r="AK11" s="18">
        <v>0.26627580753096308</v>
      </c>
      <c r="AL11" s="18">
        <v>0.25949455306389457</v>
      </c>
      <c r="AM11" s="18">
        <v>0.28752591521118009</v>
      </c>
      <c r="AO11" s="18">
        <v>0.2496248323873069</v>
      </c>
      <c r="AP11" s="18">
        <v>0.27078928364320809</v>
      </c>
      <c r="AQ11" s="18">
        <v>0.24368733099272419</v>
      </c>
      <c r="AR11" s="18">
        <v>0.27934475605766079</v>
      </c>
      <c r="AS11" s="18">
        <v>0.2094631514950111</v>
      </c>
      <c r="AT11" s="18">
        <v>0.33733865151319931</v>
      </c>
      <c r="AU11" s="18">
        <v>0.27659844440136472</v>
      </c>
      <c r="AV11" s="18">
        <v>0.28515720943480272</v>
      </c>
      <c r="AW11" s="18">
        <v>0.229412314981642</v>
      </c>
    </row>
    <row r="12" spans="2:51" ht="19" customHeight="1" x14ac:dyDescent="0.35">
      <c r="B12" s="21" t="s">
        <v>107</v>
      </c>
      <c r="C12" s="18">
        <v>0.13616422398939521</v>
      </c>
      <c r="D12" s="18">
        <v>0.1215987461044971</v>
      </c>
      <c r="E12" s="18">
        <v>9.8248625197138797E-2</v>
      </c>
      <c r="F12" s="18">
        <v>0.10929291758169681</v>
      </c>
      <c r="G12" s="18">
        <v>0.1285030477864896</v>
      </c>
      <c r="H12" s="18">
        <v>0.12774770525834739</v>
      </c>
      <c r="I12" s="18">
        <v>0.1994153728597913</v>
      </c>
      <c r="K12" s="18">
        <v>0.12870589874441571</v>
      </c>
      <c r="L12" s="18">
        <v>0.143887425411067</v>
      </c>
      <c r="N12" s="18">
        <v>0.17457635782945929</v>
      </c>
      <c r="O12" s="18">
        <v>0.12189986012284031</v>
      </c>
      <c r="P12" s="18">
        <v>0.14069021067009951</v>
      </c>
      <c r="Q12" s="18">
        <v>0.13122890483820709</v>
      </c>
      <c r="R12" s="18">
        <v>9.7445380773898943E-2</v>
      </c>
      <c r="S12" s="18">
        <v>2.7587447698193629E-2</v>
      </c>
      <c r="T12" s="18">
        <v>0.13473920053459501</v>
      </c>
      <c r="V12" s="18">
        <v>0.15074099684323991</v>
      </c>
      <c r="W12" s="18">
        <v>0.1232333636198872</v>
      </c>
      <c r="X12" s="18">
        <v>0.18083192990357899</v>
      </c>
      <c r="Y12" s="18">
        <v>9.0845057114296052E-2</v>
      </c>
      <c r="Z12" s="18">
        <v>0.1578492001025891</v>
      </c>
      <c r="AA12" s="18">
        <v>0.16241026849614579</v>
      </c>
      <c r="AB12" s="18">
        <v>0.13210417985682429</v>
      </c>
      <c r="AC12" s="18">
        <v>0.1018056778222319</v>
      </c>
      <c r="AD12" s="18">
        <v>0.12086823787825871</v>
      </c>
      <c r="AF12" s="18">
        <v>0.15255186237457771</v>
      </c>
      <c r="AG12" s="18">
        <v>0.11909076630100381</v>
      </c>
      <c r="AH12" s="18">
        <v>0.18049510467305671</v>
      </c>
      <c r="AI12" s="18">
        <v>9.0244585508726619E-2</v>
      </c>
      <c r="AJ12" s="18">
        <v>0.16626638263374369</v>
      </c>
      <c r="AK12" s="18">
        <v>0.18007280969408321</v>
      </c>
      <c r="AL12" s="18">
        <v>0.1154598416301884</v>
      </c>
      <c r="AM12" s="18">
        <v>0.1269102414361116</v>
      </c>
      <c r="AO12" s="18">
        <v>0.16399021764839469</v>
      </c>
      <c r="AP12" s="18">
        <v>0.1063252099101042</v>
      </c>
      <c r="AQ12" s="18">
        <v>0.16516299997509021</v>
      </c>
      <c r="AR12" s="18">
        <v>9.4307946770753978E-2</v>
      </c>
      <c r="AS12" s="18">
        <v>0.15875553133852971</v>
      </c>
      <c r="AT12" s="18">
        <v>0.16413752406672169</v>
      </c>
      <c r="AU12" s="18">
        <v>0.1226118114592764</v>
      </c>
      <c r="AV12" s="18">
        <v>0.16766303028598509</v>
      </c>
      <c r="AW12" s="18">
        <v>0.1059393697550917</v>
      </c>
    </row>
    <row r="13" spans="2:51" ht="19" customHeight="1" x14ac:dyDescent="0.35">
      <c r="B13" s="21" t="s">
        <v>108</v>
      </c>
      <c r="C13" s="18">
        <v>0.14292891778239611</v>
      </c>
      <c r="D13" s="18">
        <v>4.9418356220869042E-2</v>
      </c>
      <c r="E13" s="18">
        <v>8.8357290015472337E-2</v>
      </c>
      <c r="F13" s="18">
        <v>0.1196526131929946</v>
      </c>
      <c r="G13" s="18">
        <v>0.17118293621422989</v>
      </c>
      <c r="H13" s="18">
        <v>0.2231490175976038</v>
      </c>
      <c r="I13" s="18">
        <v>0.1671429732511707</v>
      </c>
      <c r="K13" s="18">
        <v>0.13440646676554971</v>
      </c>
      <c r="L13" s="18">
        <v>0.15094672720393221</v>
      </c>
      <c r="N13" s="18">
        <v>0.18162253185602539</v>
      </c>
      <c r="O13" s="18">
        <v>0.15226332836266651</v>
      </c>
      <c r="P13" s="18">
        <v>0.1629165575292989</v>
      </c>
      <c r="Q13" s="18">
        <v>0.11236139667340909</v>
      </c>
      <c r="R13" s="18">
        <v>9.0117934537665922E-2</v>
      </c>
      <c r="S13" s="18">
        <v>0</v>
      </c>
      <c r="T13" s="18">
        <v>0.1824026197359444</v>
      </c>
      <c r="V13" s="18">
        <v>0.2046198647608162</v>
      </c>
      <c r="W13" s="18">
        <v>7.8238509614551269E-2</v>
      </c>
      <c r="X13" s="18">
        <v>7.7965461845111272E-2</v>
      </c>
      <c r="Y13" s="18">
        <v>4.3740631307468143E-2</v>
      </c>
      <c r="Z13" s="18">
        <v>0.3935693152034771</v>
      </c>
      <c r="AA13" s="18">
        <v>4.7524136106032802E-2</v>
      </c>
      <c r="AB13" s="18">
        <v>0.12805723327678931</v>
      </c>
      <c r="AC13" s="18">
        <v>0.15626820029892491</v>
      </c>
      <c r="AD13" s="18">
        <v>0.31196571102111242</v>
      </c>
      <c r="AF13" s="18">
        <v>0.1388938524591678</v>
      </c>
      <c r="AG13" s="18">
        <v>0.1000189050343217</v>
      </c>
      <c r="AH13" s="18">
        <v>7.2292235957510609E-2</v>
      </c>
      <c r="AI13" s="18">
        <v>6.259962864852818E-2</v>
      </c>
      <c r="AJ13" s="18">
        <v>0.30949075437101531</v>
      </c>
      <c r="AK13" s="18">
        <v>9.2321386622029059E-2</v>
      </c>
      <c r="AL13" s="18">
        <v>0.2364982027852171</v>
      </c>
      <c r="AM13" s="18">
        <v>0.14448658712179399</v>
      </c>
      <c r="AO13" s="18">
        <v>0.13382918658634399</v>
      </c>
      <c r="AP13" s="18">
        <v>7.9242789516280082E-2</v>
      </c>
      <c r="AQ13" s="18">
        <v>7.3617279414572745E-2</v>
      </c>
      <c r="AR13" s="18">
        <v>7.0402409184580239E-2</v>
      </c>
      <c r="AS13" s="18">
        <v>0.2489902209047323</v>
      </c>
      <c r="AT13" s="18">
        <v>6.4253322954900327E-2</v>
      </c>
      <c r="AU13" s="18">
        <v>0.1827206550836652</v>
      </c>
      <c r="AV13" s="18">
        <v>0.14240222673130351</v>
      </c>
      <c r="AW13" s="18">
        <v>0.29684779117914811</v>
      </c>
    </row>
    <row r="14" spans="2:51" ht="19" customHeight="1" x14ac:dyDescent="0.35">
      <c r="B14" s="21" t="s">
        <v>80</v>
      </c>
      <c r="C14" s="18">
        <v>6.3519534861216309E-2</v>
      </c>
      <c r="D14" s="18">
        <v>8.3691501576410851E-2</v>
      </c>
      <c r="E14" s="18">
        <v>6.1615821180717893E-2</v>
      </c>
      <c r="F14" s="18">
        <v>8.2285802064179028E-2</v>
      </c>
      <c r="G14" s="18">
        <v>6.3175921132914939E-2</v>
      </c>
      <c r="H14" s="18">
        <v>4.7834816648058567E-2</v>
      </c>
      <c r="I14" s="18">
        <v>5.3412868426216127E-2</v>
      </c>
      <c r="K14" s="18">
        <v>4.2618604122937352E-2</v>
      </c>
      <c r="L14" s="18">
        <v>8.1365594398508961E-2</v>
      </c>
      <c r="N14" s="18">
        <v>6.2520701685872648E-2</v>
      </c>
      <c r="O14" s="18">
        <v>6.896494520434919E-2</v>
      </c>
      <c r="P14" s="18">
        <v>5.6753973471374543E-2</v>
      </c>
      <c r="Q14" s="18">
        <v>5.6625770702127327E-2</v>
      </c>
      <c r="R14" s="18">
        <v>3.9783663388734687E-2</v>
      </c>
      <c r="S14" s="18">
        <v>8.1628897201302245E-2</v>
      </c>
      <c r="T14" s="18">
        <v>0.1689299842601579</v>
      </c>
      <c r="V14" s="18">
        <v>3.5580255671641747E-2</v>
      </c>
      <c r="W14" s="18">
        <v>5.0127640425258031E-2</v>
      </c>
      <c r="X14" s="18">
        <v>7.7765188547399375E-2</v>
      </c>
      <c r="Y14" s="18">
        <v>6.5472368046959412E-2</v>
      </c>
      <c r="Z14" s="18">
        <v>2.0751949192679631E-2</v>
      </c>
      <c r="AA14" s="18">
        <v>7.4431296752887233E-2</v>
      </c>
      <c r="AB14" s="18">
        <v>0.101216286529801</v>
      </c>
      <c r="AC14" s="18">
        <v>0.23797312636807749</v>
      </c>
      <c r="AD14" s="18">
        <v>3.3155718825472108E-2</v>
      </c>
      <c r="AF14" s="18">
        <v>3.7915570355899479E-2</v>
      </c>
      <c r="AG14" s="18">
        <v>4.0656461781672017E-2</v>
      </c>
      <c r="AH14" s="18">
        <v>8.17010415895668E-2</v>
      </c>
      <c r="AI14" s="18">
        <v>9.5333841719412171E-2</v>
      </c>
      <c r="AJ14" s="18">
        <v>2.7010253100365849E-2</v>
      </c>
      <c r="AK14" s="18">
        <v>0.12155591318514131</v>
      </c>
      <c r="AL14" s="18">
        <v>0.24402410370379171</v>
      </c>
      <c r="AM14" s="18">
        <v>0.1067555275590714</v>
      </c>
      <c r="AO14" s="18">
        <v>3.1615304132627593E-2</v>
      </c>
      <c r="AP14" s="18">
        <v>3.4717999555945497E-2</v>
      </c>
      <c r="AQ14" s="18">
        <v>5.2617869313708529E-2</v>
      </c>
      <c r="AR14" s="18">
        <v>6.5660915141269621E-2</v>
      </c>
      <c r="AS14" s="18">
        <v>4.0568578192026562E-2</v>
      </c>
      <c r="AT14" s="18">
        <v>9.2948427760018729E-2</v>
      </c>
      <c r="AU14" s="18">
        <v>0.19048770238937451</v>
      </c>
      <c r="AV14" s="18">
        <v>0.1983072443887598</v>
      </c>
      <c r="AW14" s="18">
        <v>4.1109434913996032E-2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Y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290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291</v>
      </c>
      <c r="C9" s="18">
        <v>0.47881205108635128</v>
      </c>
      <c r="D9" s="18">
        <v>0.41714013822325741</v>
      </c>
      <c r="E9" s="18">
        <v>0.40897947770134729</v>
      </c>
      <c r="F9" s="18">
        <v>0.45629007721230441</v>
      </c>
      <c r="G9" s="18">
        <v>0.53522142999668598</v>
      </c>
      <c r="H9" s="18">
        <v>0.50085136238958217</v>
      </c>
      <c r="I9" s="18">
        <v>0.52044042366732102</v>
      </c>
      <c r="K9" s="18">
        <v>0.45594884138699671</v>
      </c>
      <c r="L9" s="18">
        <v>0.50084540395453958</v>
      </c>
      <c r="N9" s="18">
        <v>0.49058412518788319</v>
      </c>
      <c r="O9" s="18">
        <v>0.48634790488018281</v>
      </c>
      <c r="P9" s="18">
        <v>0.49834944950597859</v>
      </c>
      <c r="Q9" s="18">
        <v>0.46281325406032542</v>
      </c>
      <c r="R9" s="18">
        <v>0.46351306295279437</v>
      </c>
      <c r="S9" s="18">
        <v>0.32158892767579073</v>
      </c>
      <c r="T9" s="18">
        <v>0.52486411634046315</v>
      </c>
      <c r="V9" s="18">
        <v>0.47670797372162049</v>
      </c>
      <c r="W9" s="18">
        <v>0.47614469809458571</v>
      </c>
      <c r="X9" s="18">
        <v>0.47756153043422328</v>
      </c>
      <c r="Y9" s="18">
        <v>0.47130298415814958</v>
      </c>
      <c r="Z9" s="18">
        <v>0.4229084117809217</v>
      </c>
      <c r="AA9" s="18">
        <v>0.47416723317220599</v>
      </c>
      <c r="AB9" s="18">
        <v>0.47755391877269421</v>
      </c>
      <c r="AC9" s="18">
        <v>0.45606086948451952</v>
      </c>
      <c r="AD9" s="18">
        <v>0.56540270643780854</v>
      </c>
      <c r="AF9" s="18">
        <v>0.46655523279803862</v>
      </c>
      <c r="AG9" s="18">
        <v>0.4733379622191583</v>
      </c>
      <c r="AH9" s="18">
        <v>0.43772905375297649</v>
      </c>
      <c r="AI9" s="18">
        <v>0.5533924982529641</v>
      </c>
      <c r="AJ9" s="18">
        <v>0.4449629806615325</v>
      </c>
      <c r="AK9" s="18">
        <v>0.46172422739998492</v>
      </c>
      <c r="AL9" s="18">
        <v>0.43461529392945142</v>
      </c>
      <c r="AM9" s="18">
        <v>0.51767872444450214</v>
      </c>
      <c r="AO9" s="18">
        <v>0.47203812537049838</v>
      </c>
      <c r="AP9" s="18">
        <v>0.45963421580186292</v>
      </c>
      <c r="AQ9" s="18">
        <v>0.42503405927131388</v>
      </c>
      <c r="AR9" s="18">
        <v>0.44492259399466177</v>
      </c>
      <c r="AS9" s="18">
        <v>0.49800063539831702</v>
      </c>
      <c r="AT9" s="18">
        <v>0.54929696676650519</v>
      </c>
      <c r="AU9" s="18">
        <v>0.46665357366628318</v>
      </c>
      <c r="AV9" s="18">
        <v>0.55180940381415045</v>
      </c>
      <c r="AW9" s="18">
        <v>0.56042506673774706</v>
      </c>
    </row>
    <row r="10" spans="2:51" ht="32.15" customHeight="1" x14ac:dyDescent="0.35">
      <c r="B10" s="21" t="s">
        <v>292</v>
      </c>
      <c r="C10" s="18">
        <v>0.36995671866164298</v>
      </c>
      <c r="D10" s="18">
        <v>0.33379953474612162</v>
      </c>
      <c r="E10" s="18">
        <v>0.3291779865368103</v>
      </c>
      <c r="F10" s="18">
        <v>0.29870728642508859</v>
      </c>
      <c r="G10" s="18">
        <v>0.37361034930523868</v>
      </c>
      <c r="H10" s="18">
        <v>0.40309669811086302</v>
      </c>
      <c r="I10" s="18">
        <v>0.44094334726864243</v>
      </c>
      <c r="K10" s="18">
        <v>0.36104814104711269</v>
      </c>
      <c r="L10" s="18">
        <v>0.37831269996347527</v>
      </c>
      <c r="N10" s="18">
        <v>0.3227933116859189</v>
      </c>
      <c r="O10" s="18">
        <v>0.36929050399321628</v>
      </c>
      <c r="P10" s="18">
        <v>0.39149622588485677</v>
      </c>
      <c r="Q10" s="18">
        <v>0.41239292187711563</v>
      </c>
      <c r="R10" s="18">
        <v>0.40110303152246168</v>
      </c>
      <c r="S10" s="18">
        <v>0.3686481274381454</v>
      </c>
      <c r="T10" s="18">
        <v>0.27724434417363492</v>
      </c>
      <c r="V10" s="18">
        <v>0.40144582175704607</v>
      </c>
      <c r="W10" s="18">
        <v>0.38246934987275449</v>
      </c>
      <c r="X10" s="18">
        <v>0.355889005656291</v>
      </c>
      <c r="Y10" s="18">
        <v>0.30413469339131899</v>
      </c>
      <c r="Z10" s="18">
        <v>0.29953668898588148</v>
      </c>
      <c r="AA10" s="18">
        <v>0.39331786044875849</v>
      </c>
      <c r="AB10" s="18">
        <v>0.34990605851699458</v>
      </c>
      <c r="AC10" s="18">
        <v>0.32877648746875188</v>
      </c>
      <c r="AD10" s="18">
        <v>0.28777332550522539</v>
      </c>
      <c r="AF10" s="18">
        <v>0.40184376891603929</v>
      </c>
      <c r="AG10" s="18">
        <v>0.38485409280194749</v>
      </c>
      <c r="AH10" s="18">
        <v>0.37230031454142642</v>
      </c>
      <c r="AI10" s="18">
        <v>0.36933098697431821</v>
      </c>
      <c r="AJ10" s="18">
        <v>0.31050749357339469</v>
      </c>
      <c r="AK10" s="18">
        <v>0.4636801731409036</v>
      </c>
      <c r="AL10" s="18">
        <v>0.25185987308214819</v>
      </c>
      <c r="AM10" s="18">
        <v>0.35993685530890629</v>
      </c>
      <c r="AO10" s="18">
        <v>0.38713384830410069</v>
      </c>
      <c r="AP10" s="18">
        <v>0.41345498589437929</v>
      </c>
      <c r="AQ10" s="18">
        <v>0.35778524858216698</v>
      </c>
      <c r="AR10" s="18">
        <v>0.31044486706098451</v>
      </c>
      <c r="AS10" s="18">
        <v>0.34788731199360529</v>
      </c>
      <c r="AT10" s="18">
        <v>0.46190289254335182</v>
      </c>
      <c r="AU10" s="18">
        <v>0.3530616618709761</v>
      </c>
      <c r="AV10" s="18">
        <v>0.32063754329704702</v>
      </c>
      <c r="AW10" s="18">
        <v>0.38062015963298279</v>
      </c>
    </row>
    <row r="11" spans="2:51" ht="46" customHeight="1" x14ac:dyDescent="0.35">
      <c r="B11" s="21" t="s">
        <v>293</v>
      </c>
      <c r="C11" s="18">
        <v>0.30890548052827549</v>
      </c>
      <c r="D11" s="18">
        <v>0.1765528182411838</v>
      </c>
      <c r="E11" s="18">
        <v>0.21107748169461071</v>
      </c>
      <c r="F11" s="18">
        <v>0.2075503901469179</v>
      </c>
      <c r="G11" s="18">
        <v>0.25762639325765091</v>
      </c>
      <c r="H11" s="18">
        <v>0.35061501336664641</v>
      </c>
      <c r="I11" s="18">
        <v>0.51435338243882667</v>
      </c>
      <c r="K11" s="18">
        <v>0.31788190038830622</v>
      </c>
      <c r="L11" s="18">
        <v>0.30014741765440578</v>
      </c>
      <c r="N11" s="18">
        <v>0.30011154016143521</v>
      </c>
      <c r="O11" s="18">
        <v>0.29824211048125709</v>
      </c>
      <c r="P11" s="18">
        <v>0.40248775973558498</v>
      </c>
      <c r="Q11" s="18">
        <v>0.31902177224130313</v>
      </c>
      <c r="R11" s="18">
        <v>0.31234139120154719</v>
      </c>
      <c r="S11" s="18">
        <v>0.13674102975182209</v>
      </c>
      <c r="T11" s="18">
        <v>0.17827992708490209</v>
      </c>
      <c r="V11" s="18">
        <v>0.47829089068424302</v>
      </c>
      <c r="W11" s="18">
        <v>0.2320437847505798</v>
      </c>
      <c r="X11" s="18">
        <v>0.35081403695732299</v>
      </c>
      <c r="Y11" s="18">
        <v>0.19258494544617291</v>
      </c>
      <c r="Z11" s="18">
        <v>0.33864191472014099</v>
      </c>
      <c r="AA11" s="18">
        <v>0.33495494034160839</v>
      </c>
      <c r="AB11" s="18">
        <v>0.2194728539100772</v>
      </c>
      <c r="AC11" s="18">
        <v>0.1909555314846498</v>
      </c>
      <c r="AD11" s="18">
        <v>0.19803283627072971</v>
      </c>
      <c r="AF11" s="18">
        <v>0.49637652488363843</v>
      </c>
      <c r="AG11" s="18">
        <v>0.27456353217929952</v>
      </c>
      <c r="AH11" s="18">
        <v>0.37740318563548481</v>
      </c>
      <c r="AI11" s="18">
        <v>0.23114048628210929</v>
      </c>
      <c r="AJ11" s="18">
        <v>0.31281967587856518</v>
      </c>
      <c r="AK11" s="18">
        <v>0.30101062247848032</v>
      </c>
      <c r="AL11" s="18">
        <v>0.1613935579883238</v>
      </c>
      <c r="AM11" s="18">
        <v>0.21806414076167391</v>
      </c>
      <c r="AO11" s="18">
        <v>0.43927319196896419</v>
      </c>
      <c r="AP11" s="18">
        <v>0.24056609016733049</v>
      </c>
      <c r="AQ11" s="18">
        <v>0.32102391496477611</v>
      </c>
      <c r="AR11" s="18">
        <v>0.21120332633778799</v>
      </c>
      <c r="AS11" s="18">
        <v>0.34789330494591719</v>
      </c>
      <c r="AT11" s="18">
        <v>0.37382939896376183</v>
      </c>
      <c r="AU11" s="18">
        <v>0.21962227215545871</v>
      </c>
      <c r="AV11" s="18">
        <v>0.33278411786099499</v>
      </c>
      <c r="AW11" s="18">
        <v>0.33345774067937789</v>
      </c>
    </row>
    <row r="12" spans="2:51" ht="32.15" customHeight="1" x14ac:dyDescent="0.35">
      <c r="B12" s="21" t="s">
        <v>294</v>
      </c>
      <c r="C12" s="18">
        <v>0.27072421938045371</v>
      </c>
      <c r="D12" s="18">
        <v>0.2606987190772293</v>
      </c>
      <c r="E12" s="18">
        <v>0.24993790009283129</v>
      </c>
      <c r="F12" s="18">
        <v>0.26426799584959221</v>
      </c>
      <c r="G12" s="18">
        <v>0.28612780359912637</v>
      </c>
      <c r="H12" s="18">
        <v>0.30120063696653948</v>
      </c>
      <c r="I12" s="18">
        <v>0.26392980593312959</v>
      </c>
      <c r="K12" s="18">
        <v>0.24697619297704981</v>
      </c>
      <c r="L12" s="18">
        <v>0.29445313706826071</v>
      </c>
      <c r="N12" s="18">
        <v>0.30793093687341327</v>
      </c>
      <c r="O12" s="18">
        <v>0.27422570577314931</v>
      </c>
      <c r="P12" s="18">
        <v>0.27926810426546739</v>
      </c>
      <c r="Q12" s="18">
        <v>0.24118322194789429</v>
      </c>
      <c r="R12" s="18">
        <v>0.2156439076062667</v>
      </c>
      <c r="S12" s="18">
        <v>0.33923152231557901</v>
      </c>
      <c r="T12" s="18">
        <v>0.28209294232358312</v>
      </c>
      <c r="V12" s="18">
        <v>0.25620401618452648</v>
      </c>
      <c r="W12" s="18">
        <v>0.27654563988374831</v>
      </c>
      <c r="X12" s="18">
        <v>0.30602913929631242</v>
      </c>
      <c r="Y12" s="18">
        <v>0.27352824380450969</v>
      </c>
      <c r="Z12" s="18">
        <v>0.33536970680912948</v>
      </c>
      <c r="AA12" s="18">
        <v>0.33850470049678438</v>
      </c>
      <c r="AB12" s="18">
        <v>0.25685478375901011</v>
      </c>
      <c r="AC12" s="18">
        <v>0.27965143972024431</v>
      </c>
      <c r="AD12" s="18">
        <v>0.28008770324022442</v>
      </c>
      <c r="AF12" s="18">
        <v>0.2427819106012879</v>
      </c>
      <c r="AG12" s="18">
        <v>0.26986101203371909</v>
      </c>
      <c r="AH12" s="18">
        <v>0.28601494828169072</v>
      </c>
      <c r="AI12" s="18">
        <v>0.25147156034033091</v>
      </c>
      <c r="AJ12" s="18">
        <v>0.29680728236952858</v>
      </c>
      <c r="AK12" s="18">
        <v>0.27744134691271299</v>
      </c>
      <c r="AL12" s="18">
        <v>0.27796824809339071</v>
      </c>
      <c r="AM12" s="18">
        <v>0.2783853672332825</v>
      </c>
      <c r="AO12" s="18">
        <v>0.2568145163281737</v>
      </c>
      <c r="AP12" s="18">
        <v>0.26752592050418822</v>
      </c>
      <c r="AQ12" s="18">
        <v>0.28755385893830021</v>
      </c>
      <c r="AR12" s="18">
        <v>0.29109311214292538</v>
      </c>
      <c r="AS12" s="18">
        <v>0.29533374433822213</v>
      </c>
      <c r="AT12" s="18">
        <v>0.29508988874240771</v>
      </c>
      <c r="AU12" s="18">
        <v>0.2495011798461973</v>
      </c>
      <c r="AV12" s="18">
        <v>0.22375929973388189</v>
      </c>
      <c r="AW12" s="18">
        <v>0.2449988417912585</v>
      </c>
    </row>
    <row r="13" spans="2:51" ht="46" customHeight="1" x14ac:dyDescent="0.35">
      <c r="B13" s="21" t="s">
        <v>295</v>
      </c>
      <c r="C13" s="18">
        <v>0.25777863819251862</v>
      </c>
      <c r="D13" s="18">
        <v>0.1992571888674825</v>
      </c>
      <c r="E13" s="18">
        <v>0.2032810472632455</v>
      </c>
      <c r="F13" s="18">
        <v>0.1989584015537372</v>
      </c>
      <c r="G13" s="18">
        <v>0.22697479325436051</v>
      </c>
      <c r="H13" s="18">
        <v>0.33306137206692221</v>
      </c>
      <c r="I13" s="18">
        <v>0.33333063956459552</v>
      </c>
      <c r="K13" s="18">
        <v>0.25195614030183261</v>
      </c>
      <c r="L13" s="18">
        <v>0.26461026412381661</v>
      </c>
      <c r="N13" s="18">
        <v>0.30067236544717718</v>
      </c>
      <c r="O13" s="18">
        <v>0.2277529424734259</v>
      </c>
      <c r="P13" s="18">
        <v>0.26204039523176381</v>
      </c>
      <c r="Q13" s="18">
        <v>0.24156390855512319</v>
      </c>
      <c r="R13" s="18">
        <v>0.19995260132626061</v>
      </c>
      <c r="S13" s="18">
        <v>0.34829869017534187</v>
      </c>
      <c r="T13" s="18">
        <v>0.35939920264064629</v>
      </c>
      <c r="V13" s="18">
        <v>0.29314275728241601</v>
      </c>
      <c r="W13" s="18">
        <v>0.25560983674551419</v>
      </c>
      <c r="X13" s="18">
        <v>0.21693322869891979</v>
      </c>
      <c r="Y13" s="18">
        <v>0.22804504866604561</v>
      </c>
      <c r="Z13" s="18">
        <v>0.27113277004119818</v>
      </c>
      <c r="AA13" s="18">
        <v>0.1181097430709056</v>
      </c>
      <c r="AB13" s="18">
        <v>0.25098801412726479</v>
      </c>
      <c r="AC13" s="18">
        <v>0.15549193932836861</v>
      </c>
      <c r="AD13" s="18">
        <v>0.27594712450790188</v>
      </c>
      <c r="AF13" s="18">
        <v>0.28247090106690398</v>
      </c>
      <c r="AG13" s="18">
        <v>0.24697883525932779</v>
      </c>
      <c r="AH13" s="18">
        <v>0.29418247577749868</v>
      </c>
      <c r="AI13" s="18">
        <v>0.22738116134525849</v>
      </c>
      <c r="AJ13" s="18">
        <v>0.26631845942403148</v>
      </c>
      <c r="AK13" s="18">
        <v>0.17857605903223339</v>
      </c>
      <c r="AL13" s="18">
        <v>0.13613611134995701</v>
      </c>
      <c r="AM13" s="18">
        <v>0.26712400105826878</v>
      </c>
      <c r="AO13" s="18">
        <v>0.30485795329411608</v>
      </c>
      <c r="AP13" s="18">
        <v>0.25908366326752708</v>
      </c>
      <c r="AQ13" s="18">
        <v>0.26275594060692331</v>
      </c>
      <c r="AR13" s="18">
        <v>0.21849320924731999</v>
      </c>
      <c r="AS13" s="18">
        <v>0.25051395666465559</v>
      </c>
      <c r="AT13" s="18">
        <v>0.24154859492689401</v>
      </c>
      <c r="AU13" s="18">
        <v>0.28847541302573237</v>
      </c>
      <c r="AV13" s="18">
        <v>0.21213873475541559</v>
      </c>
      <c r="AW13" s="18">
        <v>0.22935590519127191</v>
      </c>
    </row>
    <row r="14" spans="2:51" ht="32.15" customHeight="1" x14ac:dyDescent="0.35">
      <c r="B14" s="21" t="s">
        <v>296</v>
      </c>
      <c r="C14" s="18">
        <v>0.2474753893603637</v>
      </c>
      <c r="D14" s="18">
        <v>0.29170852528468821</v>
      </c>
      <c r="E14" s="18">
        <v>0.32549366599076562</v>
      </c>
      <c r="F14" s="18">
        <v>0.29523592612579669</v>
      </c>
      <c r="G14" s="18">
        <v>0.28062474667573112</v>
      </c>
      <c r="H14" s="18">
        <v>0.21045538818849019</v>
      </c>
      <c r="I14" s="18">
        <v>0.14194595605283261</v>
      </c>
      <c r="K14" s="18">
        <v>0.2204163796497958</v>
      </c>
      <c r="L14" s="18">
        <v>0.27418955862082339</v>
      </c>
      <c r="N14" s="18">
        <v>0.24337564911025419</v>
      </c>
      <c r="O14" s="18">
        <v>0.25984964779263769</v>
      </c>
      <c r="P14" s="18">
        <v>0.1754039603775262</v>
      </c>
      <c r="Q14" s="18">
        <v>0.24590745987645671</v>
      </c>
      <c r="R14" s="18">
        <v>0.30426096469701541</v>
      </c>
      <c r="S14" s="18">
        <v>0.20326171809177149</v>
      </c>
      <c r="T14" s="18">
        <v>0.26702465493026323</v>
      </c>
      <c r="V14" s="18">
        <v>0.15625704766620649</v>
      </c>
      <c r="W14" s="18">
        <v>0.29986979531605168</v>
      </c>
      <c r="X14" s="18">
        <v>0.23768796267932241</v>
      </c>
      <c r="Y14" s="18">
        <v>0.26742798461912332</v>
      </c>
      <c r="Z14" s="18">
        <v>0.23312690291091251</v>
      </c>
      <c r="AA14" s="18">
        <v>0.20515888256752729</v>
      </c>
      <c r="AB14" s="18">
        <v>0.28761640303759017</v>
      </c>
      <c r="AC14" s="18">
        <v>0.31777600590357352</v>
      </c>
      <c r="AD14" s="18">
        <v>0.29716005755839592</v>
      </c>
      <c r="AF14" s="18">
        <v>0.1458312089382961</v>
      </c>
      <c r="AG14" s="18">
        <v>0.27965241371132182</v>
      </c>
      <c r="AH14" s="18">
        <v>0.22319185430736521</v>
      </c>
      <c r="AI14" s="18">
        <v>0.28370830309209411</v>
      </c>
      <c r="AJ14" s="18">
        <v>0.26814971125938991</v>
      </c>
      <c r="AK14" s="18">
        <v>0.2145376267315395</v>
      </c>
      <c r="AL14" s="18">
        <v>0.35495347959429741</v>
      </c>
      <c r="AM14" s="18">
        <v>0.25889506521768041</v>
      </c>
      <c r="AO14" s="18">
        <v>0.14987754763210689</v>
      </c>
      <c r="AP14" s="18">
        <v>0.2657873060875281</v>
      </c>
      <c r="AQ14" s="18">
        <v>0.27281756153664871</v>
      </c>
      <c r="AR14" s="18">
        <v>0.36581139538017238</v>
      </c>
      <c r="AS14" s="18">
        <v>0.238089269729582</v>
      </c>
      <c r="AT14" s="18">
        <v>0.2443998336735464</v>
      </c>
      <c r="AU14" s="18">
        <v>0.22023850598257</v>
      </c>
      <c r="AV14" s="18">
        <v>0.26132291498641808</v>
      </c>
      <c r="AW14" s="18">
        <v>0.25150322561619881</v>
      </c>
    </row>
    <row r="15" spans="2:51" ht="46" customHeight="1" x14ac:dyDescent="0.35">
      <c r="B15" s="21" t="s">
        <v>297</v>
      </c>
      <c r="C15" s="18">
        <v>0.22422757568278859</v>
      </c>
      <c r="D15" s="18">
        <v>0.26956380340884389</v>
      </c>
      <c r="E15" s="18">
        <v>0.25711519458562843</v>
      </c>
      <c r="F15" s="18">
        <v>0.22698113664097341</v>
      </c>
      <c r="G15" s="18">
        <v>0.22510874347415991</v>
      </c>
      <c r="H15" s="18">
        <v>0.226005168616007</v>
      </c>
      <c r="I15" s="18">
        <v>0.17698220990522109</v>
      </c>
      <c r="K15" s="18">
        <v>0.2655607798308946</v>
      </c>
      <c r="L15" s="18">
        <v>0.1866110959012682</v>
      </c>
      <c r="N15" s="18">
        <v>0.2144902244589281</v>
      </c>
      <c r="O15" s="18">
        <v>0.21875838145954979</v>
      </c>
      <c r="P15" s="18">
        <v>0.26380170810679637</v>
      </c>
      <c r="Q15" s="18">
        <v>0.2354664341706362</v>
      </c>
      <c r="R15" s="18">
        <v>0.20146291802464031</v>
      </c>
      <c r="S15" s="18">
        <v>0.27413610709220759</v>
      </c>
      <c r="T15" s="18">
        <v>0.18404732118221789</v>
      </c>
      <c r="V15" s="18">
        <v>0.22695331806156069</v>
      </c>
      <c r="W15" s="18">
        <v>0.23366932563067461</v>
      </c>
      <c r="X15" s="18">
        <v>0.23464011616262689</v>
      </c>
      <c r="Y15" s="18">
        <v>0.29126077514069848</v>
      </c>
      <c r="Z15" s="18">
        <v>0.2308990850192259</v>
      </c>
      <c r="AA15" s="18">
        <v>0.2354331608465417</v>
      </c>
      <c r="AB15" s="18">
        <v>0.1977714105055173</v>
      </c>
      <c r="AC15" s="18">
        <v>0.11429556730519411</v>
      </c>
      <c r="AD15" s="18">
        <v>0.27310110994605741</v>
      </c>
      <c r="AF15" s="18">
        <v>0.20980432702900151</v>
      </c>
      <c r="AG15" s="18">
        <v>0.2388578972471887</v>
      </c>
      <c r="AH15" s="18">
        <v>0.19654542344961609</v>
      </c>
      <c r="AI15" s="18">
        <v>0.25497409124384612</v>
      </c>
      <c r="AJ15" s="18">
        <v>0.2979610168692256</v>
      </c>
      <c r="AK15" s="18">
        <v>0.1954957901003111</v>
      </c>
      <c r="AL15" s="18">
        <v>8.6407770209024626E-2</v>
      </c>
      <c r="AM15" s="18">
        <v>0.18107643194498721</v>
      </c>
      <c r="AO15" s="18">
        <v>0.20848244637238289</v>
      </c>
      <c r="AP15" s="18">
        <v>0.25770484876196881</v>
      </c>
      <c r="AQ15" s="18">
        <v>0.23013354696892219</v>
      </c>
      <c r="AR15" s="18">
        <v>0.25642803941283598</v>
      </c>
      <c r="AS15" s="18">
        <v>0.23195161055461189</v>
      </c>
      <c r="AT15" s="18">
        <v>0.15851619856703861</v>
      </c>
      <c r="AU15" s="18">
        <v>0.13766131781482041</v>
      </c>
      <c r="AV15" s="18">
        <v>0.13320736526753801</v>
      </c>
      <c r="AW15" s="18">
        <v>0.2803176103998638</v>
      </c>
    </row>
    <row r="16" spans="2:51" ht="32.15" customHeight="1" x14ac:dyDescent="0.35">
      <c r="B16" s="21" t="s">
        <v>298</v>
      </c>
      <c r="C16" s="18">
        <v>0.2133403249745412</v>
      </c>
      <c r="D16" s="18">
        <v>0.19341324808663049</v>
      </c>
      <c r="E16" s="18">
        <v>0.23145496000780511</v>
      </c>
      <c r="F16" s="18">
        <v>0.2048789813854002</v>
      </c>
      <c r="G16" s="18">
        <v>0.25588808003473501</v>
      </c>
      <c r="H16" s="18">
        <v>0.16805443036863929</v>
      </c>
      <c r="I16" s="18">
        <v>0.21846728098156659</v>
      </c>
      <c r="K16" s="18">
        <v>0.2199947011261654</v>
      </c>
      <c r="L16" s="18">
        <v>0.20752739779606</v>
      </c>
      <c r="N16" s="18">
        <v>0.18606152233855089</v>
      </c>
      <c r="O16" s="18">
        <v>0.2104745358889753</v>
      </c>
      <c r="P16" s="18">
        <v>0.21962330480743139</v>
      </c>
      <c r="Q16" s="18">
        <v>0.23490931268778831</v>
      </c>
      <c r="R16" s="18">
        <v>0.2496763647001316</v>
      </c>
      <c r="S16" s="18">
        <v>0.31537022679419852</v>
      </c>
      <c r="T16" s="18">
        <v>0.103442018270407</v>
      </c>
      <c r="V16" s="18">
        <v>0.21181146115379559</v>
      </c>
      <c r="W16" s="18">
        <v>0.20046403042057859</v>
      </c>
      <c r="X16" s="18">
        <v>0.24041618052154851</v>
      </c>
      <c r="Y16" s="18">
        <v>0.29725509349153839</v>
      </c>
      <c r="Z16" s="18">
        <v>0.23527056958199591</v>
      </c>
      <c r="AA16" s="18">
        <v>0.28127258790068987</v>
      </c>
      <c r="AB16" s="18">
        <v>0.20882829925242191</v>
      </c>
      <c r="AC16" s="18">
        <v>0.23119314185448689</v>
      </c>
      <c r="AD16" s="18">
        <v>0.1773660111183139</v>
      </c>
      <c r="AF16" s="18">
        <v>0.2380902350738065</v>
      </c>
      <c r="AG16" s="18">
        <v>0.23111695216868361</v>
      </c>
      <c r="AH16" s="18">
        <v>0.20591320676006131</v>
      </c>
      <c r="AI16" s="18">
        <v>0.26061347252804767</v>
      </c>
      <c r="AJ16" s="18">
        <v>0.1854272173832841</v>
      </c>
      <c r="AK16" s="18">
        <v>0.22653658679297259</v>
      </c>
      <c r="AL16" s="18">
        <v>0.1787356997798554</v>
      </c>
      <c r="AM16" s="18">
        <v>0.17286276945085091</v>
      </c>
      <c r="AO16" s="18">
        <v>0.23842421652440329</v>
      </c>
      <c r="AP16" s="18">
        <v>0.22046039709657081</v>
      </c>
      <c r="AQ16" s="18">
        <v>0.25227073236848602</v>
      </c>
      <c r="AR16" s="18">
        <v>0.21280425206102521</v>
      </c>
      <c r="AS16" s="18">
        <v>0.17087513871989979</v>
      </c>
      <c r="AT16" s="18">
        <v>0.17507092907219121</v>
      </c>
      <c r="AU16" s="18">
        <v>0.14407241477597801</v>
      </c>
      <c r="AV16" s="18">
        <v>0.25148516961838951</v>
      </c>
      <c r="AW16" s="18">
        <v>0.30454478319586148</v>
      </c>
    </row>
    <row r="17" spans="2:49" ht="32.15" customHeight="1" x14ac:dyDescent="0.35">
      <c r="B17" s="21" t="s">
        <v>299</v>
      </c>
      <c r="C17" s="18">
        <v>0.1921704176892883</v>
      </c>
      <c r="D17" s="18">
        <v>0.2120536935747471</v>
      </c>
      <c r="E17" s="18">
        <v>0.2401589246476919</v>
      </c>
      <c r="F17" s="18">
        <v>0.20289026182337591</v>
      </c>
      <c r="G17" s="18">
        <v>0.1928386111360991</v>
      </c>
      <c r="H17" s="18">
        <v>0.1661292551858855</v>
      </c>
      <c r="I17" s="18">
        <v>0.15878637284051711</v>
      </c>
      <c r="K17" s="18">
        <v>0.18328526729291411</v>
      </c>
      <c r="L17" s="18">
        <v>0.2015297919933712</v>
      </c>
      <c r="N17" s="18">
        <v>0.1675492625662118</v>
      </c>
      <c r="O17" s="18">
        <v>0.19151594650246459</v>
      </c>
      <c r="P17" s="18">
        <v>0.16431752520821721</v>
      </c>
      <c r="Q17" s="18">
        <v>0.2098106637368565</v>
      </c>
      <c r="R17" s="18">
        <v>0.22496016160912849</v>
      </c>
      <c r="S17" s="18">
        <v>0.217684659390042</v>
      </c>
      <c r="T17" s="18">
        <v>0.2269214941973324</v>
      </c>
      <c r="V17" s="18">
        <v>0.1698295533410342</v>
      </c>
      <c r="W17" s="18">
        <v>0.226824252371087</v>
      </c>
      <c r="X17" s="18">
        <v>0.15618125022910001</v>
      </c>
      <c r="Y17" s="18">
        <v>0.15665615257414789</v>
      </c>
      <c r="Z17" s="18">
        <v>0.13811216298651199</v>
      </c>
      <c r="AA17" s="18">
        <v>0.16818506769508759</v>
      </c>
      <c r="AB17" s="18">
        <v>0.20590165461408941</v>
      </c>
      <c r="AC17" s="18">
        <v>0.1685220232253033</v>
      </c>
      <c r="AD17" s="18">
        <v>0.17224145897370791</v>
      </c>
      <c r="AF17" s="18">
        <v>0.16829263966906971</v>
      </c>
      <c r="AG17" s="18">
        <v>0.2179498304544959</v>
      </c>
      <c r="AH17" s="18">
        <v>0.20034468835230509</v>
      </c>
      <c r="AI17" s="18">
        <v>0.17157486149206919</v>
      </c>
      <c r="AJ17" s="18">
        <v>0.18539715164636009</v>
      </c>
      <c r="AK17" s="18">
        <v>0.17286305489708659</v>
      </c>
      <c r="AL17" s="18">
        <v>0.15678612671978701</v>
      </c>
      <c r="AM17" s="18">
        <v>0.18525554825837731</v>
      </c>
      <c r="AO17" s="18">
        <v>0.17407318428435289</v>
      </c>
      <c r="AP17" s="18">
        <v>0.21510944824794881</v>
      </c>
      <c r="AQ17" s="18">
        <v>0.23516347955765271</v>
      </c>
      <c r="AR17" s="18">
        <v>0.23164863727485921</v>
      </c>
      <c r="AS17" s="18">
        <v>0.18838305551294579</v>
      </c>
      <c r="AT17" s="18">
        <v>0.2126960874647319</v>
      </c>
      <c r="AU17" s="18">
        <v>0.1772772391679151</v>
      </c>
      <c r="AV17" s="18">
        <v>0.1211479718368718</v>
      </c>
      <c r="AW17" s="18">
        <v>0.1052799188211043</v>
      </c>
    </row>
    <row r="18" spans="2:49" ht="32.15" customHeight="1" x14ac:dyDescent="0.35">
      <c r="B18" s="21" t="s">
        <v>300</v>
      </c>
      <c r="C18" s="18">
        <v>0.17620791851213419</v>
      </c>
      <c r="D18" s="18">
        <v>0.24758789966697961</v>
      </c>
      <c r="E18" s="18">
        <v>0.2398923291073157</v>
      </c>
      <c r="F18" s="18">
        <v>0.24857616769031349</v>
      </c>
      <c r="G18" s="18">
        <v>0.13460655918990411</v>
      </c>
      <c r="H18" s="18">
        <v>0.14792858002398421</v>
      </c>
      <c r="I18" s="18">
        <v>9.3777638550319439E-2</v>
      </c>
      <c r="K18" s="18">
        <v>0.18877060096580289</v>
      </c>
      <c r="L18" s="18">
        <v>0.16465151459041841</v>
      </c>
      <c r="N18" s="18">
        <v>0.18718379224067189</v>
      </c>
      <c r="O18" s="18">
        <v>0.15601136935128471</v>
      </c>
      <c r="P18" s="18">
        <v>0.13459676973095491</v>
      </c>
      <c r="Q18" s="18">
        <v>0.18042471840049509</v>
      </c>
      <c r="R18" s="18">
        <v>0.23017063252821929</v>
      </c>
      <c r="S18" s="18">
        <v>0.26589388915896328</v>
      </c>
      <c r="T18" s="18">
        <v>0.1000878960706125</v>
      </c>
      <c r="V18" s="18">
        <v>0.1591263988089027</v>
      </c>
      <c r="W18" s="18">
        <v>0.17746050796729701</v>
      </c>
      <c r="X18" s="18">
        <v>0.17249564286967289</v>
      </c>
      <c r="Y18" s="18">
        <v>0.1417649863272776</v>
      </c>
      <c r="Z18" s="18">
        <v>0.2194945863141802</v>
      </c>
      <c r="AA18" s="18">
        <v>0.10144443246368701</v>
      </c>
      <c r="AB18" s="18">
        <v>0.21240358251045441</v>
      </c>
      <c r="AC18" s="18">
        <v>0.19492761145685991</v>
      </c>
      <c r="AD18" s="18">
        <v>0.14547889924040031</v>
      </c>
      <c r="AF18" s="18">
        <v>0.15058796723762771</v>
      </c>
      <c r="AG18" s="18">
        <v>0.21592594153973349</v>
      </c>
      <c r="AH18" s="18">
        <v>0.13943596623494969</v>
      </c>
      <c r="AI18" s="18">
        <v>0.1602771267769717</v>
      </c>
      <c r="AJ18" s="18">
        <v>0.1508380904024067</v>
      </c>
      <c r="AK18" s="18">
        <v>7.1842200976831513E-2</v>
      </c>
      <c r="AL18" s="18">
        <v>0.21187063070689491</v>
      </c>
      <c r="AM18" s="18">
        <v>0.1745851432167444</v>
      </c>
      <c r="AO18" s="18">
        <v>0.17060967929251861</v>
      </c>
      <c r="AP18" s="18">
        <v>0.20402205703263421</v>
      </c>
      <c r="AQ18" s="18">
        <v>0.1222600846807548</v>
      </c>
      <c r="AR18" s="18">
        <v>0.19783245835152399</v>
      </c>
      <c r="AS18" s="18">
        <v>0.17270351828773861</v>
      </c>
      <c r="AT18" s="18">
        <v>4.9360162730102353E-2</v>
      </c>
      <c r="AU18" s="18">
        <v>0.16966560524046839</v>
      </c>
      <c r="AV18" s="18">
        <v>0.17764668926208099</v>
      </c>
      <c r="AW18" s="18">
        <v>0.12879487605314671</v>
      </c>
    </row>
    <row r="19" spans="2:49" ht="19" customHeight="1" x14ac:dyDescent="0.35">
      <c r="B19" s="21" t="s">
        <v>68</v>
      </c>
      <c r="C19" s="18">
        <v>3.187311321056898E-2</v>
      </c>
      <c r="D19" s="18">
        <v>3.6949491569301197E-2</v>
      </c>
      <c r="E19" s="18">
        <v>4.1306032401415657E-2</v>
      </c>
      <c r="F19" s="18">
        <v>4.5222642107400707E-2</v>
      </c>
      <c r="G19" s="18">
        <v>2.8442676115058529E-2</v>
      </c>
      <c r="H19" s="18">
        <v>1.2266357073380099E-2</v>
      </c>
      <c r="I19" s="18">
        <v>2.8910029806598452E-2</v>
      </c>
      <c r="K19" s="18">
        <v>3.056798711888729E-2</v>
      </c>
      <c r="L19" s="18">
        <v>3.0633256382137399E-2</v>
      </c>
      <c r="N19" s="18">
        <v>3.087795759810151E-2</v>
      </c>
      <c r="O19" s="18">
        <v>3.782311575156614E-2</v>
      </c>
      <c r="P19" s="18">
        <v>2.3469861010065301E-2</v>
      </c>
      <c r="Q19" s="18">
        <v>3.2127544982212812E-2</v>
      </c>
      <c r="R19" s="18">
        <v>1.7819146015740851E-2</v>
      </c>
      <c r="S19" s="18">
        <v>2.3574384813953859E-2</v>
      </c>
      <c r="T19" s="18">
        <v>7.230735750805109E-2</v>
      </c>
      <c r="V19" s="18">
        <v>1.304073883093744E-2</v>
      </c>
      <c r="W19" s="18">
        <v>2.4910204932867639E-2</v>
      </c>
      <c r="X19" s="18">
        <v>4.4311804135681553E-2</v>
      </c>
      <c r="Y19" s="18">
        <v>1.221343591732537E-2</v>
      </c>
      <c r="Z19" s="18">
        <v>0</v>
      </c>
      <c r="AA19" s="18">
        <v>4.8870168692902893E-2</v>
      </c>
      <c r="AB19" s="18">
        <v>5.7040081857969827E-2</v>
      </c>
      <c r="AC19" s="18">
        <v>0.1320585841639062</v>
      </c>
      <c r="AD19" s="18">
        <v>1.9354132000168119E-2</v>
      </c>
      <c r="AF19" s="18">
        <v>1.8302103640756739E-2</v>
      </c>
      <c r="AG19" s="18">
        <v>1.6749225534153069E-2</v>
      </c>
      <c r="AH19" s="18">
        <v>3.2473170967349828E-2</v>
      </c>
      <c r="AI19" s="18">
        <v>0</v>
      </c>
      <c r="AJ19" s="18">
        <v>2.3656502401921471E-2</v>
      </c>
      <c r="AK19" s="18">
        <v>4.9517936379247909E-2</v>
      </c>
      <c r="AL19" s="18">
        <v>0.15897684605896609</v>
      </c>
      <c r="AM19" s="18">
        <v>6.7143070175001818E-2</v>
      </c>
      <c r="AO19" s="18">
        <v>1.8332748990395172E-2</v>
      </c>
      <c r="AP19" s="18">
        <v>1.701018785224603E-2</v>
      </c>
      <c r="AQ19" s="18">
        <v>2.937671301691596E-2</v>
      </c>
      <c r="AR19" s="18">
        <v>8.1682168774779452E-3</v>
      </c>
      <c r="AS19" s="18">
        <v>2.1908775982930579E-2</v>
      </c>
      <c r="AT19" s="18">
        <v>6.1028163454588877E-2</v>
      </c>
      <c r="AU19" s="18">
        <v>0.11857381024457581</v>
      </c>
      <c r="AV19" s="18">
        <v>9.4874892495569199E-2</v>
      </c>
      <c r="AW19" s="18">
        <v>2.54290965343534E-2</v>
      </c>
    </row>
    <row r="20" spans="2:49" ht="19" customHeight="1" x14ac:dyDescent="0.35">
      <c r="B20" s="21" t="s">
        <v>301</v>
      </c>
      <c r="C20" s="18">
        <v>8.6639709789468854E-3</v>
      </c>
      <c r="D20" s="18">
        <v>9.6569137186623792E-3</v>
      </c>
      <c r="E20" s="18">
        <v>9.3404120498994624E-3</v>
      </c>
      <c r="F20" s="18">
        <v>1.8094814873407541E-2</v>
      </c>
      <c r="G20" s="18">
        <v>5.7735632282570398E-3</v>
      </c>
      <c r="H20" s="18">
        <v>9.4322489657022914E-3</v>
      </c>
      <c r="I20" s="18">
        <v>2.3734548415243989E-3</v>
      </c>
      <c r="K20" s="18">
        <v>8.0349746641941305E-3</v>
      </c>
      <c r="L20" s="18">
        <v>9.3003718664455559E-3</v>
      </c>
      <c r="N20" s="18">
        <v>1.22919914590802E-2</v>
      </c>
      <c r="O20" s="18">
        <v>9.0002517689973683E-3</v>
      </c>
      <c r="P20" s="18">
        <v>5.1125211510268899E-3</v>
      </c>
      <c r="Q20" s="18">
        <v>6.1795862234192232E-3</v>
      </c>
      <c r="R20" s="18">
        <v>4.1885230465019694E-3</v>
      </c>
      <c r="S20" s="18">
        <v>0</v>
      </c>
      <c r="T20" s="18">
        <v>2.5189771859171019E-2</v>
      </c>
      <c r="V20" s="18">
        <v>5.4205686993136727E-3</v>
      </c>
      <c r="W20" s="18">
        <v>5.7063483902302517E-3</v>
      </c>
      <c r="X20" s="18">
        <v>6.0432819539166134E-3</v>
      </c>
      <c r="Y20" s="18">
        <v>2.6746372802882831E-2</v>
      </c>
      <c r="Z20" s="18">
        <v>2.5540723889863341E-2</v>
      </c>
      <c r="AA20" s="18">
        <v>2.5851952772932351E-2</v>
      </c>
      <c r="AB20" s="18">
        <v>1.0210059037672241E-2</v>
      </c>
      <c r="AC20" s="18">
        <v>1.496648470611453E-2</v>
      </c>
      <c r="AD20" s="18">
        <v>1.2062675125827409E-2</v>
      </c>
      <c r="AF20" s="18">
        <v>3.4192020251378689E-3</v>
      </c>
      <c r="AG20" s="18">
        <v>1.7157464515558821E-3</v>
      </c>
      <c r="AH20" s="18">
        <v>5.6200405468962711E-3</v>
      </c>
      <c r="AI20" s="18">
        <v>7.2433912563840798E-3</v>
      </c>
      <c r="AJ20" s="18">
        <v>1.437203718481482E-2</v>
      </c>
      <c r="AK20" s="18">
        <v>2.619461702155515E-2</v>
      </c>
      <c r="AL20" s="18">
        <v>2.134786472776946E-2</v>
      </c>
      <c r="AM20" s="18">
        <v>1.8637484215959409E-2</v>
      </c>
      <c r="AO20" s="18">
        <v>1.026566731746094E-2</v>
      </c>
      <c r="AP20" s="18">
        <v>1.9793348286955559E-3</v>
      </c>
      <c r="AQ20" s="18">
        <v>5.1904186319305726E-3</v>
      </c>
      <c r="AR20" s="18">
        <v>2.0856648949480139E-2</v>
      </c>
      <c r="AS20" s="18">
        <v>6.9827587345609307E-3</v>
      </c>
      <c r="AT20" s="18">
        <v>0</v>
      </c>
      <c r="AU20" s="18">
        <v>3.2225695512687447E-2</v>
      </c>
      <c r="AV20" s="18">
        <v>6.0859303153643716E-3</v>
      </c>
      <c r="AW20" s="18">
        <v>0</v>
      </c>
    </row>
    <row r="22" spans="2:49" x14ac:dyDescent="0.35">
      <c r="B22" t="s">
        <v>490</v>
      </c>
    </row>
    <row r="23" spans="2:49" x14ac:dyDescent="0.35">
      <c r="B23" t="s">
        <v>11</v>
      </c>
    </row>
    <row r="25" spans="2:49" x14ac:dyDescent="0.35">
      <c r="B25"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302</v>
      </c>
      <c r="C9" s="18">
        <v>0.69114485836325634</v>
      </c>
      <c r="D9" s="18">
        <v>0.64670179779296011</v>
      </c>
      <c r="E9" s="18">
        <v>0.70547251316848647</v>
      </c>
      <c r="F9" s="18">
        <v>0.66844616927658107</v>
      </c>
      <c r="G9" s="18">
        <v>0.71747982859711967</v>
      </c>
      <c r="H9" s="18">
        <v>0.72119617145491799</v>
      </c>
      <c r="I9" s="18">
        <v>0.67940937516942335</v>
      </c>
      <c r="K9" s="18">
        <v>0.67695031174907194</v>
      </c>
      <c r="L9" s="18">
        <v>0.70554545172001093</v>
      </c>
      <c r="N9" s="18">
        <v>0.68603222939626096</v>
      </c>
      <c r="O9" s="18">
        <v>0.69599164023512328</v>
      </c>
      <c r="P9" s="18">
        <v>0.67892217590587989</v>
      </c>
      <c r="Q9" s="18">
        <v>0.69579233940833995</v>
      </c>
      <c r="R9" s="18">
        <v>0.71956164041969761</v>
      </c>
      <c r="S9" s="18">
        <v>0.70230409886474321</v>
      </c>
      <c r="T9" s="18">
        <v>0.60734135077377782</v>
      </c>
      <c r="V9" s="18">
        <v>0.68242565159743029</v>
      </c>
      <c r="W9" s="18">
        <v>0.73251117217852091</v>
      </c>
      <c r="X9" s="18">
        <v>0.65107079368069887</v>
      </c>
      <c r="Y9" s="18">
        <v>0.63861594005432609</v>
      </c>
      <c r="Z9" s="18">
        <v>0.77133830677351933</v>
      </c>
      <c r="AA9" s="18">
        <v>0.56670108266325392</v>
      </c>
      <c r="AB9" s="18">
        <v>0.65993316412036551</v>
      </c>
      <c r="AC9" s="18">
        <v>0.56508851865218845</v>
      </c>
      <c r="AD9" s="18">
        <v>0.8282655464083839</v>
      </c>
      <c r="AF9" s="18">
        <v>0.67206741191346697</v>
      </c>
      <c r="AG9" s="18">
        <v>0.73801929922510101</v>
      </c>
      <c r="AH9" s="18">
        <v>0.63422804073677963</v>
      </c>
      <c r="AI9" s="18">
        <v>0.63053226120104311</v>
      </c>
      <c r="AJ9" s="18">
        <v>0.70792462090011998</v>
      </c>
      <c r="AK9" s="18">
        <v>0.71290613116800128</v>
      </c>
      <c r="AL9" s="18">
        <v>0.54648532796237048</v>
      </c>
      <c r="AM9" s="18">
        <v>0.66877031810916532</v>
      </c>
      <c r="AO9" s="18">
        <v>0.67162561134203302</v>
      </c>
      <c r="AP9" s="18">
        <v>0.71796713991709082</v>
      </c>
      <c r="AQ9" s="18">
        <v>0.66430376040017181</v>
      </c>
      <c r="AR9" s="18">
        <v>0.77002280597778783</v>
      </c>
      <c r="AS9" s="18">
        <v>0.70606273078452542</v>
      </c>
      <c r="AT9" s="18">
        <v>0.7135399729036831</v>
      </c>
      <c r="AU9" s="18">
        <v>0.56146568355588544</v>
      </c>
      <c r="AV9" s="18">
        <v>0.57725571656530328</v>
      </c>
      <c r="AW9" s="18">
        <v>0.78487086752637436</v>
      </c>
    </row>
    <row r="10" spans="2:51" ht="60" customHeight="1" x14ac:dyDescent="0.35">
      <c r="B10" s="21" t="s">
        <v>303</v>
      </c>
      <c r="C10" s="18">
        <v>0.17871932369715429</v>
      </c>
      <c r="D10" s="18">
        <v>0.2349673780891843</v>
      </c>
      <c r="E10" s="18">
        <v>0.17762055952013289</v>
      </c>
      <c r="F10" s="18">
        <v>0.16562330862575231</v>
      </c>
      <c r="G10" s="18">
        <v>0.1630655037487716</v>
      </c>
      <c r="H10" s="18">
        <v>0.17233858590176379</v>
      </c>
      <c r="I10" s="18">
        <v>0.17834809914628499</v>
      </c>
      <c r="K10" s="18">
        <v>0.20937463362310421</v>
      </c>
      <c r="L10" s="18">
        <v>0.14995164996209509</v>
      </c>
      <c r="N10" s="18">
        <v>0.16825927397872731</v>
      </c>
      <c r="O10" s="18">
        <v>0.18543026656132541</v>
      </c>
      <c r="P10" s="18">
        <v>0.20604728707071349</v>
      </c>
      <c r="Q10" s="18">
        <v>0.17965810381864991</v>
      </c>
      <c r="R10" s="18">
        <v>0.17325394151847651</v>
      </c>
      <c r="S10" s="18">
        <v>0.16483289829240111</v>
      </c>
      <c r="T10" s="18">
        <v>0.1524842471287382</v>
      </c>
      <c r="V10" s="18">
        <v>0.21771642780002451</v>
      </c>
      <c r="W10" s="18">
        <v>0.15334366770972699</v>
      </c>
      <c r="X10" s="18">
        <v>0.20469407490030619</v>
      </c>
      <c r="Y10" s="18">
        <v>0.20536036222738399</v>
      </c>
      <c r="Z10" s="18">
        <v>0.20250415456191251</v>
      </c>
      <c r="AA10" s="18">
        <v>0.25507729534724821</v>
      </c>
      <c r="AB10" s="18">
        <v>0.17089170745530061</v>
      </c>
      <c r="AC10" s="18">
        <v>9.8772918475631133E-2</v>
      </c>
      <c r="AD10" s="18">
        <v>7.6454261351857136E-2</v>
      </c>
      <c r="AF10" s="18">
        <v>0.21108884439753589</v>
      </c>
      <c r="AG10" s="18">
        <v>0.15652253956112561</v>
      </c>
      <c r="AH10" s="18">
        <v>0.23562908242714151</v>
      </c>
      <c r="AI10" s="18">
        <v>0.2380100307212559</v>
      </c>
      <c r="AJ10" s="18">
        <v>0.22574509896785611</v>
      </c>
      <c r="AK10" s="18">
        <v>0.12672161896365219</v>
      </c>
      <c r="AL10" s="18">
        <v>7.372949071372964E-2</v>
      </c>
      <c r="AM10" s="18">
        <v>0.13741481245769591</v>
      </c>
      <c r="AO10" s="18">
        <v>0.2072930271164522</v>
      </c>
      <c r="AP10" s="18">
        <v>0.15503231469743439</v>
      </c>
      <c r="AQ10" s="18">
        <v>0.20658492977709181</v>
      </c>
      <c r="AR10" s="18">
        <v>0.1537927535056931</v>
      </c>
      <c r="AS10" s="18">
        <v>0.2122491262279553</v>
      </c>
      <c r="AT10" s="18">
        <v>0.1497566423769261</v>
      </c>
      <c r="AU10" s="18">
        <v>0.17226120587288821</v>
      </c>
      <c r="AV10" s="18">
        <v>0.1198651094369852</v>
      </c>
      <c r="AW10" s="18">
        <v>0.18923677772199271</v>
      </c>
    </row>
    <row r="11" spans="2:51" ht="19" customHeight="1" x14ac:dyDescent="0.35">
      <c r="B11" s="21" t="s">
        <v>80</v>
      </c>
      <c r="C11" s="18">
        <v>0.13013581793958939</v>
      </c>
      <c r="D11" s="18">
        <v>0.11833082411785539</v>
      </c>
      <c r="E11" s="18">
        <v>0.1169069273113806</v>
      </c>
      <c r="F11" s="18">
        <v>0.16593052209766659</v>
      </c>
      <c r="G11" s="18">
        <v>0.1194546676541088</v>
      </c>
      <c r="H11" s="18">
        <v>0.106465242643318</v>
      </c>
      <c r="I11" s="18">
        <v>0.14224252568429149</v>
      </c>
      <c r="K11" s="18">
        <v>0.1136750546278238</v>
      </c>
      <c r="L11" s="18">
        <v>0.14450289831789401</v>
      </c>
      <c r="N11" s="18">
        <v>0.14570849662501151</v>
      </c>
      <c r="O11" s="18">
        <v>0.1185780932035512</v>
      </c>
      <c r="P11" s="18">
        <v>0.1150305370234064</v>
      </c>
      <c r="Q11" s="18">
        <v>0.1245495567730099</v>
      </c>
      <c r="R11" s="18">
        <v>0.1071844180618258</v>
      </c>
      <c r="S11" s="18">
        <v>0.13286300284285571</v>
      </c>
      <c r="T11" s="18">
        <v>0.24017440209748389</v>
      </c>
      <c r="V11" s="18">
        <v>9.9857920602545155E-2</v>
      </c>
      <c r="W11" s="18">
        <v>0.1141451601117521</v>
      </c>
      <c r="X11" s="18">
        <v>0.14423513141899499</v>
      </c>
      <c r="Y11" s="18">
        <v>0.15602369771829011</v>
      </c>
      <c r="Z11" s="18">
        <v>2.615753866456837E-2</v>
      </c>
      <c r="AA11" s="18">
        <v>0.17822162198949809</v>
      </c>
      <c r="AB11" s="18">
        <v>0.16917512842433399</v>
      </c>
      <c r="AC11" s="18">
        <v>0.3361385628721803</v>
      </c>
      <c r="AD11" s="18">
        <v>9.5280192239759101E-2</v>
      </c>
      <c r="AF11" s="18">
        <v>0.11684374368899721</v>
      </c>
      <c r="AG11" s="18">
        <v>0.1054581612137736</v>
      </c>
      <c r="AH11" s="18">
        <v>0.13014287683607889</v>
      </c>
      <c r="AI11" s="18">
        <v>0.13145770807770091</v>
      </c>
      <c r="AJ11" s="18">
        <v>6.6330280132023925E-2</v>
      </c>
      <c r="AK11" s="18">
        <v>0.16037224986834661</v>
      </c>
      <c r="AL11" s="18">
        <v>0.37978518132389982</v>
      </c>
      <c r="AM11" s="18">
        <v>0.19381486943313869</v>
      </c>
      <c r="AO11" s="18">
        <v>0.1210813615415149</v>
      </c>
      <c r="AP11" s="18">
        <v>0.12700054538547501</v>
      </c>
      <c r="AQ11" s="18">
        <v>0.12911130982273639</v>
      </c>
      <c r="AR11" s="18">
        <v>7.618444051651907E-2</v>
      </c>
      <c r="AS11" s="18">
        <v>8.1688142987519294E-2</v>
      </c>
      <c r="AT11" s="18">
        <v>0.13670338471939089</v>
      </c>
      <c r="AU11" s="18">
        <v>0.26627311057122638</v>
      </c>
      <c r="AV11" s="18">
        <v>0.30287917399771153</v>
      </c>
      <c r="AW11" s="18">
        <v>2.589235475163288E-2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304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88" customHeight="1" x14ac:dyDescent="0.35">
      <c r="B9" s="21" t="s">
        <v>305</v>
      </c>
      <c r="C9" s="18">
        <v>0.23282403282327249</v>
      </c>
      <c r="D9" s="18">
        <v>0.26826624234457358</v>
      </c>
      <c r="E9" s="18">
        <v>0.23530896046376121</v>
      </c>
      <c r="F9" s="18">
        <v>0.21449679442121911</v>
      </c>
      <c r="G9" s="18">
        <v>0.18308462017904489</v>
      </c>
      <c r="H9" s="18">
        <v>0.25949489450622643</v>
      </c>
      <c r="I9" s="18">
        <v>0.2425191874612489</v>
      </c>
      <c r="K9" s="18">
        <v>0.2367556919634824</v>
      </c>
      <c r="L9" s="18">
        <v>0.22962591125604431</v>
      </c>
      <c r="N9" s="18">
        <v>0.24270040946276661</v>
      </c>
      <c r="O9" s="18">
        <v>0.23770415361728661</v>
      </c>
      <c r="P9" s="18">
        <v>0.20840338788149951</v>
      </c>
      <c r="Q9" s="18">
        <v>0.22698053612377761</v>
      </c>
      <c r="R9" s="18">
        <v>0.203667504177723</v>
      </c>
      <c r="S9" s="18">
        <v>0.40102617305676369</v>
      </c>
      <c r="T9" s="18">
        <v>0.24176860091165661</v>
      </c>
      <c r="V9" s="18">
        <v>0.2444364064263361</v>
      </c>
      <c r="W9" s="18">
        <v>0.23250520793079071</v>
      </c>
      <c r="X9" s="18">
        <v>0.26561777803763281</v>
      </c>
      <c r="Y9" s="18">
        <v>0.24967795073598861</v>
      </c>
      <c r="Z9" s="18">
        <v>0.21939329401309859</v>
      </c>
      <c r="AA9" s="18">
        <v>0.3317539486867857</v>
      </c>
      <c r="AB9" s="18">
        <v>0.20460043110061971</v>
      </c>
      <c r="AC9" s="18">
        <v>0.24959016459673641</v>
      </c>
      <c r="AD9" s="18">
        <v>0.18297846150170141</v>
      </c>
      <c r="AF9" s="18">
        <v>0.26129253028152832</v>
      </c>
      <c r="AG9" s="18">
        <v>0.24137252526806161</v>
      </c>
      <c r="AH9" s="18">
        <v>0.2433249715709199</v>
      </c>
      <c r="AI9" s="18">
        <v>0.29888354515836418</v>
      </c>
      <c r="AJ9" s="18">
        <v>0.22834428042609531</v>
      </c>
      <c r="AK9" s="18">
        <v>0.24740238562276029</v>
      </c>
      <c r="AL9" s="18">
        <v>0.118013583834138</v>
      </c>
      <c r="AM9" s="18">
        <v>0.18574779575647041</v>
      </c>
      <c r="AO9" s="18">
        <v>0.2764160833611074</v>
      </c>
      <c r="AP9" s="18">
        <v>0.2268564947938097</v>
      </c>
      <c r="AQ9" s="18">
        <v>0.21796504384600721</v>
      </c>
      <c r="AR9" s="18">
        <v>0.22296015969017291</v>
      </c>
      <c r="AS9" s="18">
        <v>0.25438414574398538</v>
      </c>
      <c r="AT9" s="18">
        <v>0.24344051246065571</v>
      </c>
      <c r="AU9" s="18">
        <v>0.13747685360674139</v>
      </c>
      <c r="AV9" s="18">
        <v>0.2212047984518962</v>
      </c>
      <c r="AW9" s="18">
        <v>0.20572890237397121</v>
      </c>
    </row>
    <row r="10" spans="2:51" ht="32.15" customHeight="1" x14ac:dyDescent="0.35">
      <c r="B10" s="21" t="s">
        <v>306</v>
      </c>
      <c r="C10" s="18">
        <v>0.46546097027019689</v>
      </c>
      <c r="D10" s="18">
        <v>0.41628574105841892</v>
      </c>
      <c r="E10" s="18">
        <v>0.4658070418501874</v>
      </c>
      <c r="F10" s="18">
        <v>0.42335814555056761</v>
      </c>
      <c r="G10" s="18">
        <v>0.49954161396792163</v>
      </c>
      <c r="H10" s="18">
        <v>0.46683417200982691</v>
      </c>
      <c r="I10" s="18">
        <v>0.49402421306126237</v>
      </c>
      <c r="K10" s="18">
        <v>0.46224640606463913</v>
      </c>
      <c r="L10" s="18">
        <v>0.46850022213376707</v>
      </c>
      <c r="N10" s="18">
        <v>0.44464189595569581</v>
      </c>
      <c r="O10" s="18">
        <v>0.44517524212748061</v>
      </c>
      <c r="P10" s="18">
        <v>0.54080159728659893</v>
      </c>
      <c r="Q10" s="18">
        <v>0.50062470679825222</v>
      </c>
      <c r="R10" s="18">
        <v>0.47710519396419299</v>
      </c>
      <c r="S10" s="18">
        <v>0.27171068582438518</v>
      </c>
      <c r="T10" s="18">
        <v>0.35313634745801842</v>
      </c>
      <c r="V10" s="18">
        <v>0.53225168604255169</v>
      </c>
      <c r="W10" s="18">
        <v>0.47867381269694997</v>
      </c>
      <c r="X10" s="18">
        <v>0.44898985235327821</v>
      </c>
      <c r="Y10" s="18">
        <v>0.47334587739580619</v>
      </c>
      <c r="Z10" s="18">
        <v>0.37283132825949938</v>
      </c>
      <c r="AA10" s="18">
        <v>0.36990531462115078</v>
      </c>
      <c r="AB10" s="18">
        <v>0.39104095757007012</v>
      </c>
      <c r="AC10" s="18">
        <v>0.33938269796227849</v>
      </c>
      <c r="AD10" s="18">
        <v>0.47646509412051818</v>
      </c>
      <c r="AF10" s="18">
        <v>0.51524176279148459</v>
      </c>
      <c r="AG10" s="18">
        <v>0.47738454668195168</v>
      </c>
      <c r="AH10" s="18">
        <v>0.48676405754614549</v>
      </c>
      <c r="AI10" s="18">
        <v>0.44734592215396413</v>
      </c>
      <c r="AJ10" s="18">
        <v>0.50493202755694588</v>
      </c>
      <c r="AK10" s="18">
        <v>0.33585868957275111</v>
      </c>
      <c r="AL10" s="18">
        <v>0.27639199603831333</v>
      </c>
      <c r="AM10" s="18">
        <v>0.40967659597957989</v>
      </c>
      <c r="AO10" s="18">
        <v>0.51136396401615547</v>
      </c>
      <c r="AP10" s="18">
        <v>0.48666884197333471</v>
      </c>
      <c r="AQ10" s="18">
        <v>0.51381492165871956</v>
      </c>
      <c r="AR10" s="18">
        <v>0.50266146560822866</v>
      </c>
      <c r="AS10" s="18">
        <v>0.47136013839264768</v>
      </c>
      <c r="AT10" s="18">
        <v>0.42792712841386182</v>
      </c>
      <c r="AU10" s="18">
        <v>0.30107336409905711</v>
      </c>
      <c r="AV10" s="18">
        <v>0.32556405322565268</v>
      </c>
      <c r="AW10" s="18">
        <v>0.49338120153379272</v>
      </c>
    </row>
    <row r="11" spans="2:51" ht="88" customHeight="1" x14ac:dyDescent="0.35">
      <c r="B11" s="21" t="s">
        <v>307</v>
      </c>
      <c r="C11" s="18">
        <v>0.173590673180362</v>
      </c>
      <c r="D11" s="18">
        <v>0.2168073878924561</v>
      </c>
      <c r="E11" s="18">
        <v>0.19253287162335481</v>
      </c>
      <c r="F11" s="18">
        <v>0.20900958199010239</v>
      </c>
      <c r="G11" s="18">
        <v>0.20993668855496531</v>
      </c>
      <c r="H11" s="18">
        <v>0.140098346714252</v>
      </c>
      <c r="I11" s="18">
        <v>0.1148833218926915</v>
      </c>
      <c r="K11" s="18">
        <v>0.1896601114928598</v>
      </c>
      <c r="L11" s="18">
        <v>0.15839155886579229</v>
      </c>
      <c r="N11" s="18">
        <v>0.16776897959591611</v>
      </c>
      <c r="O11" s="18">
        <v>0.18667757813709421</v>
      </c>
      <c r="P11" s="18">
        <v>0.13915306807812611</v>
      </c>
      <c r="Q11" s="18">
        <v>0.17046025379114429</v>
      </c>
      <c r="R11" s="18">
        <v>0.20743719750029671</v>
      </c>
      <c r="S11" s="18">
        <v>0.21826603011108389</v>
      </c>
      <c r="T11" s="18">
        <v>0.12705026621043461</v>
      </c>
      <c r="V11" s="18">
        <v>0.15216874874749231</v>
      </c>
      <c r="W11" s="18">
        <v>0.1908847768719639</v>
      </c>
      <c r="X11" s="18">
        <v>0.10609256083629789</v>
      </c>
      <c r="Y11" s="18">
        <v>0.17764025305087761</v>
      </c>
      <c r="Z11" s="18">
        <v>0.29697921221281498</v>
      </c>
      <c r="AA11" s="18">
        <v>0.17576259779591319</v>
      </c>
      <c r="AB11" s="18">
        <v>0.18097957025701811</v>
      </c>
      <c r="AC11" s="18">
        <v>0.1339214431323896</v>
      </c>
      <c r="AD11" s="18">
        <v>0.22270905124395809</v>
      </c>
      <c r="AF11" s="18">
        <v>0.15407548506853919</v>
      </c>
      <c r="AG11" s="18">
        <v>0.1929152370354531</v>
      </c>
      <c r="AH11" s="18">
        <v>0.1448542058622849</v>
      </c>
      <c r="AI11" s="18">
        <v>0.14201029591623021</v>
      </c>
      <c r="AJ11" s="18">
        <v>0.17049824737963401</v>
      </c>
      <c r="AK11" s="18">
        <v>0.25300153321449848</v>
      </c>
      <c r="AL11" s="18">
        <v>0.18768843093182999</v>
      </c>
      <c r="AM11" s="18">
        <v>0.1693607238264408</v>
      </c>
      <c r="AO11" s="18">
        <v>0.12517042593670799</v>
      </c>
      <c r="AP11" s="18">
        <v>0.20403650541008919</v>
      </c>
      <c r="AQ11" s="18">
        <v>0.16197999845551711</v>
      </c>
      <c r="AR11" s="18">
        <v>0.17017870081986089</v>
      </c>
      <c r="AS11" s="18">
        <v>0.19264612693821331</v>
      </c>
      <c r="AT11" s="18">
        <v>0.26155083893007181</v>
      </c>
      <c r="AU11" s="18">
        <v>0.1868002067903686</v>
      </c>
      <c r="AV11" s="18">
        <v>0.1070040765586083</v>
      </c>
      <c r="AW11" s="18">
        <v>0.1476370758391938</v>
      </c>
    </row>
    <row r="12" spans="2:51" ht="19" customHeight="1" x14ac:dyDescent="0.35">
      <c r="B12" s="21" t="s">
        <v>80</v>
      </c>
      <c r="C12" s="18">
        <v>0.12812432372616869</v>
      </c>
      <c r="D12" s="18">
        <v>9.8640628704551175E-2</v>
      </c>
      <c r="E12" s="18">
        <v>0.1063511260626965</v>
      </c>
      <c r="F12" s="18">
        <v>0.15313547803811089</v>
      </c>
      <c r="G12" s="18">
        <v>0.1074370772980684</v>
      </c>
      <c r="H12" s="18">
        <v>0.13357258676969461</v>
      </c>
      <c r="I12" s="18">
        <v>0.1485732775847971</v>
      </c>
      <c r="K12" s="18">
        <v>0.11133779047901871</v>
      </c>
      <c r="L12" s="18">
        <v>0.14348230774439641</v>
      </c>
      <c r="N12" s="18">
        <v>0.14488871498562139</v>
      </c>
      <c r="O12" s="18">
        <v>0.13044302611813841</v>
      </c>
      <c r="P12" s="18">
        <v>0.1116419467537754</v>
      </c>
      <c r="Q12" s="18">
        <v>0.10193450328682591</v>
      </c>
      <c r="R12" s="18">
        <v>0.1117901043577872</v>
      </c>
      <c r="S12" s="18">
        <v>0.1089971110077671</v>
      </c>
      <c r="T12" s="18">
        <v>0.27804478541989047</v>
      </c>
      <c r="V12" s="18">
        <v>7.1143158783619667E-2</v>
      </c>
      <c r="W12" s="18">
        <v>9.7936202500295402E-2</v>
      </c>
      <c r="X12" s="18">
        <v>0.17929980877279111</v>
      </c>
      <c r="Y12" s="18">
        <v>9.9335918817327742E-2</v>
      </c>
      <c r="Z12" s="18">
        <v>0.1107961655145871</v>
      </c>
      <c r="AA12" s="18">
        <v>0.12257813889615039</v>
      </c>
      <c r="AB12" s="18">
        <v>0.22337904107229231</v>
      </c>
      <c r="AC12" s="18">
        <v>0.27710569430859511</v>
      </c>
      <c r="AD12" s="18">
        <v>0.117847393133822</v>
      </c>
      <c r="AF12" s="18">
        <v>6.9390221858447926E-2</v>
      </c>
      <c r="AG12" s="18">
        <v>8.8327691014533624E-2</v>
      </c>
      <c r="AH12" s="18">
        <v>0.12505676502064969</v>
      </c>
      <c r="AI12" s="18">
        <v>0.1117602367714414</v>
      </c>
      <c r="AJ12" s="18">
        <v>9.622544463732495E-2</v>
      </c>
      <c r="AK12" s="18">
        <v>0.16373739158999009</v>
      </c>
      <c r="AL12" s="18">
        <v>0.4179059891957187</v>
      </c>
      <c r="AM12" s="18">
        <v>0.2352148844375089</v>
      </c>
      <c r="AO12" s="18">
        <v>8.7049526686029333E-2</v>
      </c>
      <c r="AP12" s="18">
        <v>8.2438157822766589E-2</v>
      </c>
      <c r="AQ12" s="18">
        <v>0.10624003603975631</v>
      </c>
      <c r="AR12" s="18">
        <v>0.10419967388173761</v>
      </c>
      <c r="AS12" s="18">
        <v>8.1609588925153548E-2</v>
      </c>
      <c r="AT12" s="18">
        <v>6.7081520195410818E-2</v>
      </c>
      <c r="AU12" s="18">
        <v>0.37464957550383288</v>
      </c>
      <c r="AV12" s="18">
        <v>0.34622707176384282</v>
      </c>
      <c r="AW12" s="18">
        <v>0.15325282025304221</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D17"/>
  <sheetViews>
    <sheetView showGridLines="0" workbookViewId="0"/>
  </sheetViews>
  <sheetFormatPr defaultRowHeight="14.5" x14ac:dyDescent="0.35"/>
  <cols>
    <col min="1" max="1" width="5" customWidth="1"/>
    <col min="2" max="2" width="25" customWidth="1"/>
    <col min="3" max="4" width="20" customWidth="1"/>
  </cols>
  <sheetData>
    <row r="2" spans="2:4" ht="40" customHeight="1" x14ac:dyDescent="0.35">
      <c r="D2" s="19" t="s">
        <v>524</v>
      </c>
    </row>
    <row r="6" spans="2:4" ht="50.15" customHeight="1" x14ac:dyDescent="0.35">
      <c r="C6" s="20" t="s">
        <v>525</v>
      </c>
      <c r="D6" s="20" t="s">
        <v>526</v>
      </c>
    </row>
    <row r="7" spans="2:4" ht="29" x14ac:dyDescent="0.35">
      <c r="B7" s="21" t="s">
        <v>309</v>
      </c>
      <c r="C7" s="18">
        <v>0.1157969140541264</v>
      </c>
      <c r="D7" s="18">
        <v>0.12902467939356541</v>
      </c>
    </row>
    <row r="8" spans="2:4" ht="29" x14ac:dyDescent="0.35">
      <c r="B8" s="21" t="s">
        <v>310</v>
      </c>
      <c r="C8" s="18">
        <v>0.1667187771926508</v>
      </c>
      <c r="D8" s="18">
        <v>0.16330344969295699</v>
      </c>
    </row>
    <row r="9" spans="2:4" ht="29" x14ac:dyDescent="0.35">
      <c r="B9" s="21" t="s">
        <v>311</v>
      </c>
      <c r="C9" s="18">
        <v>0.65758425735333881</v>
      </c>
      <c r="D9" s="18">
        <v>0.63555523973997607</v>
      </c>
    </row>
    <row r="10" spans="2:4" x14ac:dyDescent="0.35">
      <c r="B10" s="21" t="s">
        <v>80</v>
      </c>
      <c r="C10" s="18">
        <v>5.9900051399884052E-2</v>
      </c>
      <c r="D10" s="18">
        <v>7.2116631173501644E-2</v>
      </c>
    </row>
    <row r="13" spans="2:4" x14ac:dyDescent="0.35">
      <c r="B13" t="s">
        <v>490</v>
      </c>
    </row>
    <row r="14" spans="2:4" x14ac:dyDescent="0.35">
      <c r="B14" t="s">
        <v>11</v>
      </c>
    </row>
    <row r="17" spans="2:2" x14ac:dyDescent="0.35">
      <c r="B17" t="str">
        <f>HYPERLINK("#Contents!A1", "Return to Contents")</f>
        <v>Return to Contents</v>
      </c>
    </row>
  </sheetData>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308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309</v>
      </c>
      <c r="C9" s="18">
        <v>0.1157969140541264</v>
      </c>
      <c r="D9" s="18">
        <v>0.15373051891986239</v>
      </c>
      <c r="E9" s="18">
        <v>0.1314892570467546</v>
      </c>
      <c r="F9" s="18">
        <v>0.1130119633262304</v>
      </c>
      <c r="G9" s="18">
        <v>0.1502775300866907</v>
      </c>
      <c r="H9" s="18">
        <v>0.1035321270214524</v>
      </c>
      <c r="I9" s="18">
        <v>7.5782712180399558E-2</v>
      </c>
      <c r="K9" s="18">
        <v>9.4496468989554924E-2</v>
      </c>
      <c r="L9" s="18">
        <v>0.13559376399465051</v>
      </c>
      <c r="N9" s="18">
        <v>0.11576697256995259</v>
      </c>
      <c r="O9" s="18">
        <v>0.1204600204250003</v>
      </c>
      <c r="P9" s="18">
        <v>0.113182802465833</v>
      </c>
      <c r="Q9" s="18">
        <v>0.1071639690600323</v>
      </c>
      <c r="R9" s="18">
        <v>0.13647604655584919</v>
      </c>
      <c r="S9" s="18">
        <v>0.16495337976646779</v>
      </c>
      <c r="T9" s="18">
        <v>6.3286022115576698E-2</v>
      </c>
      <c r="V9" s="18">
        <v>0.10172145307295979</v>
      </c>
      <c r="W9" s="18">
        <v>0.1232406244999413</v>
      </c>
      <c r="X9" s="18">
        <v>8.1905172593977144E-2</v>
      </c>
      <c r="Y9" s="18">
        <v>0.16167795012098021</v>
      </c>
      <c r="Z9" s="18">
        <v>2.981951891206153E-2</v>
      </c>
      <c r="AA9" s="18">
        <v>4.384744528112549E-2</v>
      </c>
      <c r="AB9" s="18">
        <v>0.12965150221705829</v>
      </c>
      <c r="AC9" s="18">
        <v>0.1366635750031012</v>
      </c>
      <c r="AD9" s="18">
        <v>0.16283153798188171</v>
      </c>
      <c r="AF9" s="18">
        <v>9.1760277410469854E-2</v>
      </c>
      <c r="AG9" s="18">
        <v>0.11682648687812951</v>
      </c>
      <c r="AH9" s="18">
        <v>8.8374875925759072E-2</v>
      </c>
      <c r="AI9" s="18">
        <v>0.1441254244650205</v>
      </c>
      <c r="AJ9" s="18">
        <v>0.12438702746353041</v>
      </c>
      <c r="AK9" s="18">
        <v>4.4096763730985013E-2</v>
      </c>
      <c r="AL9" s="18">
        <v>0.12853139403759259</v>
      </c>
      <c r="AM9" s="18">
        <v>0.13543595594637911</v>
      </c>
      <c r="AO9" s="18">
        <v>0.10161821168171831</v>
      </c>
      <c r="AP9" s="18">
        <v>0.1225123531844927</v>
      </c>
      <c r="AQ9" s="18">
        <v>0.1102532744723204</v>
      </c>
      <c r="AR9" s="18">
        <v>0.1314760213961913</v>
      </c>
      <c r="AS9" s="18">
        <v>0.1241694126344729</v>
      </c>
      <c r="AT9" s="18">
        <v>9.8748816624081845E-2</v>
      </c>
      <c r="AU9" s="18">
        <v>0.11462116502795081</v>
      </c>
      <c r="AV9" s="18">
        <v>9.1023092290364593E-2</v>
      </c>
      <c r="AW9" s="18">
        <v>0.1069572408774541</v>
      </c>
    </row>
    <row r="10" spans="2:51" ht="46" customHeight="1" x14ac:dyDescent="0.35">
      <c r="B10" s="21" t="s">
        <v>310</v>
      </c>
      <c r="C10" s="18">
        <v>0.1667187771926508</v>
      </c>
      <c r="D10" s="18">
        <v>0.25801289425108859</v>
      </c>
      <c r="E10" s="18">
        <v>0.2967793941131584</v>
      </c>
      <c r="F10" s="18">
        <v>0.20547763647285319</v>
      </c>
      <c r="G10" s="18">
        <v>0.12861400272558221</v>
      </c>
      <c r="H10" s="18">
        <v>9.4190515617633613E-2</v>
      </c>
      <c r="I10" s="18">
        <v>7.9901391199482627E-2</v>
      </c>
      <c r="K10" s="18">
        <v>0.16235619317295161</v>
      </c>
      <c r="L10" s="18">
        <v>0.17006707879388669</v>
      </c>
      <c r="N10" s="18">
        <v>0.13959487663650841</v>
      </c>
      <c r="O10" s="18">
        <v>0.16759474264946411</v>
      </c>
      <c r="P10" s="18">
        <v>0.1370162233439014</v>
      </c>
      <c r="Q10" s="18">
        <v>0.20774593932853949</v>
      </c>
      <c r="R10" s="18">
        <v>0.18163867852304599</v>
      </c>
      <c r="S10" s="18">
        <v>0.19607976888258891</v>
      </c>
      <c r="T10" s="18">
        <v>0.1065371614730639</v>
      </c>
      <c r="V10" s="18">
        <v>0.13051939030102691</v>
      </c>
      <c r="W10" s="18">
        <v>0.20301464696190469</v>
      </c>
      <c r="X10" s="18">
        <v>0.20972640939864801</v>
      </c>
      <c r="Y10" s="18">
        <v>0.19509222463876499</v>
      </c>
      <c r="Z10" s="18">
        <v>0.15638486302622551</v>
      </c>
      <c r="AA10" s="18">
        <v>7.5003534679394065E-2</v>
      </c>
      <c r="AB10" s="18">
        <v>0.1577742619617945</v>
      </c>
      <c r="AC10" s="18">
        <v>0.14695962588711961</v>
      </c>
      <c r="AD10" s="18">
        <v>0.1994300563646689</v>
      </c>
      <c r="AF10" s="18">
        <v>0.1346886352598072</v>
      </c>
      <c r="AG10" s="18">
        <v>0.19668477463134751</v>
      </c>
      <c r="AH10" s="18">
        <v>0.20187284648264461</v>
      </c>
      <c r="AI10" s="18">
        <v>0.17074040002441471</v>
      </c>
      <c r="AJ10" s="18">
        <v>0.16718978669470061</v>
      </c>
      <c r="AK10" s="18">
        <v>9.1343918522513626E-2</v>
      </c>
      <c r="AL10" s="18">
        <v>0.16194501604714689</v>
      </c>
      <c r="AM10" s="18">
        <v>0.1429100558091384</v>
      </c>
      <c r="AO10" s="18">
        <v>0.1508947513984544</v>
      </c>
      <c r="AP10" s="18">
        <v>0.1988116732544519</v>
      </c>
      <c r="AQ10" s="18">
        <v>0.21405592685180291</v>
      </c>
      <c r="AR10" s="18">
        <v>0.15313925467376649</v>
      </c>
      <c r="AS10" s="18">
        <v>0.1737180485959644</v>
      </c>
      <c r="AT10" s="18">
        <v>6.1379587074655982E-2</v>
      </c>
      <c r="AU10" s="18">
        <v>0.1096867356531694</v>
      </c>
      <c r="AV10" s="18">
        <v>0.14735477878964781</v>
      </c>
      <c r="AW10" s="18">
        <v>0.1068649461583803</v>
      </c>
    </row>
    <row r="11" spans="2:51" ht="32.15" customHeight="1" x14ac:dyDescent="0.35">
      <c r="B11" s="21" t="s">
        <v>311</v>
      </c>
      <c r="C11" s="18">
        <v>0.65758425735333881</v>
      </c>
      <c r="D11" s="18">
        <v>0.48904744419879348</v>
      </c>
      <c r="E11" s="18">
        <v>0.51482906773254822</v>
      </c>
      <c r="F11" s="18">
        <v>0.61188873119670795</v>
      </c>
      <c r="G11" s="18">
        <v>0.64811275072166541</v>
      </c>
      <c r="H11" s="18">
        <v>0.74562269983905161</v>
      </c>
      <c r="I11" s="18">
        <v>0.8129196701579775</v>
      </c>
      <c r="K11" s="18">
        <v>0.68726130292320475</v>
      </c>
      <c r="L11" s="18">
        <v>0.63217373364235208</v>
      </c>
      <c r="N11" s="18">
        <v>0.67732993433360267</v>
      </c>
      <c r="O11" s="18">
        <v>0.65671430744282799</v>
      </c>
      <c r="P11" s="18">
        <v>0.68839034926380227</v>
      </c>
      <c r="Q11" s="18">
        <v>0.63771657319943198</v>
      </c>
      <c r="R11" s="18">
        <v>0.63278848102745866</v>
      </c>
      <c r="S11" s="18">
        <v>0.61539246653698931</v>
      </c>
      <c r="T11" s="18">
        <v>0.66051288929752183</v>
      </c>
      <c r="V11" s="18">
        <v>0.7378067361501649</v>
      </c>
      <c r="W11" s="18">
        <v>0.6226437602626691</v>
      </c>
      <c r="X11" s="18">
        <v>0.66134178061456994</v>
      </c>
      <c r="Y11" s="18">
        <v>0.57899764984265478</v>
      </c>
      <c r="Z11" s="18">
        <v>0.75180786534537691</v>
      </c>
      <c r="AA11" s="18">
        <v>0.82584198413069387</v>
      </c>
      <c r="AB11" s="18">
        <v>0.62029779758110648</v>
      </c>
      <c r="AC11" s="18">
        <v>0.49061782514126578</v>
      </c>
      <c r="AD11" s="18">
        <v>0.57300387386802454</v>
      </c>
      <c r="AF11" s="18">
        <v>0.73854179317273627</v>
      </c>
      <c r="AG11" s="18">
        <v>0.64873509683195651</v>
      </c>
      <c r="AH11" s="18">
        <v>0.6950382663312763</v>
      </c>
      <c r="AI11" s="18">
        <v>0.60362192050458441</v>
      </c>
      <c r="AJ11" s="18">
        <v>0.67497028096192602</v>
      </c>
      <c r="AK11" s="18">
        <v>0.80016666313404039</v>
      </c>
      <c r="AL11" s="18">
        <v>0.35509949219013281</v>
      </c>
      <c r="AM11" s="18">
        <v>0.61123133036294908</v>
      </c>
      <c r="AO11" s="18">
        <v>0.70045718995184914</v>
      </c>
      <c r="AP11" s="18">
        <v>0.64360092200466701</v>
      </c>
      <c r="AQ11" s="18">
        <v>0.64775598682803204</v>
      </c>
      <c r="AR11" s="18">
        <v>0.65422584413275042</v>
      </c>
      <c r="AS11" s="18">
        <v>0.66132178344639148</v>
      </c>
      <c r="AT11" s="18">
        <v>0.79408948391269885</v>
      </c>
      <c r="AU11" s="18">
        <v>0.6136227588251455</v>
      </c>
      <c r="AV11" s="18">
        <v>0.60176406953232664</v>
      </c>
      <c r="AW11" s="18">
        <v>0.70586059922608035</v>
      </c>
    </row>
    <row r="12" spans="2:51" ht="19" customHeight="1" x14ac:dyDescent="0.35">
      <c r="B12" s="21" t="s">
        <v>80</v>
      </c>
      <c r="C12" s="18">
        <v>5.9900051399884052E-2</v>
      </c>
      <c r="D12" s="18">
        <v>9.9209142630255265E-2</v>
      </c>
      <c r="E12" s="18">
        <v>5.6902281107538637E-2</v>
      </c>
      <c r="F12" s="18">
        <v>6.9621669004208325E-2</v>
      </c>
      <c r="G12" s="18">
        <v>7.2995716466061789E-2</v>
      </c>
      <c r="H12" s="18">
        <v>5.6654657521862092E-2</v>
      </c>
      <c r="I12" s="18">
        <v>3.139622646214027E-2</v>
      </c>
      <c r="K12" s="18">
        <v>5.5886034914288563E-2</v>
      </c>
      <c r="L12" s="18">
        <v>6.216542356911077E-2</v>
      </c>
      <c r="N12" s="18">
        <v>6.7308216459936135E-2</v>
      </c>
      <c r="O12" s="18">
        <v>5.5230929482707559E-2</v>
      </c>
      <c r="P12" s="18">
        <v>6.1410624926463188E-2</v>
      </c>
      <c r="Q12" s="18">
        <v>4.7373518411996073E-2</v>
      </c>
      <c r="R12" s="18">
        <v>4.9096793893646087E-2</v>
      </c>
      <c r="S12" s="18">
        <v>2.3574384813953859E-2</v>
      </c>
      <c r="T12" s="18">
        <v>0.16966392711383771</v>
      </c>
      <c r="V12" s="18">
        <v>2.9952420475848208E-2</v>
      </c>
      <c r="W12" s="18">
        <v>5.1100968275484937E-2</v>
      </c>
      <c r="X12" s="18">
        <v>4.7026637392804778E-2</v>
      </c>
      <c r="Y12" s="18">
        <v>6.4232175397600122E-2</v>
      </c>
      <c r="Z12" s="18">
        <v>6.1987752716336282E-2</v>
      </c>
      <c r="AA12" s="18">
        <v>5.5307035908786752E-2</v>
      </c>
      <c r="AB12" s="18">
        <v>9.2276438240040851E-2</v>
      </c>
      <c r="AC12" s="18">
        <v>0.22575897396851291</v>
      </c>
      <c r="AD12" s="18">
        <v>6.4734531785424765E-2</v>
      </c>
      <c r="AF12" s="18">
        <v>3.5009294156986753E-2</v>
      </c>
      <c r="AG12" s="18">
        <v>3.7753641658566588E-2</v>
      </c>
      <c r="AH12" s="18">
        <v>1.4714011260320081E-2</v>
      </c>
      <c r="AI12" s="18">
        <v>8.1512255005980319E-2</v>
      </c>
      <c r="AJ12" s="18">
        <v>3.345290487984294E-2</v>
      </c>
      <c r="AK12" s="18">
        <v>6.4392654612461159E-2</v>
      </c>
      <c r="AL12" s="18">
        <v>0.35442409772512767</v>
      </c>
      <c r="AM12" s="18">
        <v>0.1104226578815333</v>
      </c>
      <c r="AO12" s="18">
        <v>4.702984696797826E-2</v>
      </c>
      <c r="AP12" s="18">
        <v>3.5075051556388598E-2</v>
      </c>
      <c r="AQ12" s="18">
        <v>2.7934811847844611E-2</v>
      </c>
      <c r="AR12" s="18">
        <v>6.1158879797291753E-2</v>
      </c>
      <c r="AS12" s="18">
        <v>4.0790755323171182E-2</v>
      </c>
      <c r="AT12" s="18">
        <v>4.5782112388563459E-2</v>
      </c>
      <c r="AU12" s="18">
        <v>0.16206934049373431</v>
      </c>
      <c r="AV12" s="18">
        <v>0.15985805938766101</v>
      </c>
      <c r="AW12" s="18">
        <v>8.0317213738085202E-2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312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309</v>
      </c>
      <c r="C9" s="18">
        <v>0.12902467939356541</v>
      </c>
      <c r="D9" s="18">
        <v>0.16491256142330521</v>
      </c>
      <c r="E9" s="18">
        <v>0.1416613141044826</v>
      </c>
      <c r="F9" s="18">
        <v>0.1189931358060705</v>
      </c>
      <c r="G9" s="18">
        <v>0.17427466500029301</v>
      </c>
      <c r="H9" s="18">
        <v>9.8399384016891078E-2</v>
      </c>
      <c r="I9" s="18">
        <v>0.10272912650634169</v>
      </c>
      <c r="K9" s="18">
        <v>0.108965798019689</v>
      </c>
      <c r="L9" s="18">
        <v>0.14760493651953879</v>
      </c>
      <c r="N9" s="18">
        <v>0.11158491854680221</v>
      </c>
      <c r="O9" s="18">
        <v>0.12482877710154899</v>
      </c>
      <c r="P9" s="18">
        <v>0.1543262079384046</v>
      </c>
      <c r="Q9" s="18">
        <v>0.13167749936371079</v>
      </c>
      <c r="R9" s="18">
        <v>0.1577231893647415</v>
      </c>
      <c r="S9" s="18">
        <v>0.25245731826226098</v>
      </c>
      <c r="T9" s="18">
        <v>4.1614435837064742E-2</v>
      </c>
      <c r="V9" s="18">
        <v>0.1201440395394346</v>
      </c>
      <c r="W9" s="18">
        <v>0.1391168813784317</v>
      </c>
      <c r="X9" s="18">
        <v>0.12847825020003531</v>
      </c>
      <c r="Y9" s="18">
        <v>0.19354536833680711</v>
      </c>
      <c r="Z9" s="18">
        <v>2.981951891206153E-2</v>
      </c>
      <c r="AA9" s="18">
        <v>4.9779567608262028E-2</v>
      </c>
      <c r="AB9" s="18">
        <v>0.1186204974120401</v>
      </c>
      <c r="AC9" s="18">
        <v>0.1302372945691895</v>
      </c>
      <c r="AD9" s="18">
        <v>0.2056610187647479</v>
      </c>
      <c r="AF9" s="18">
        <v>0.1033019973371906</v>
      </c>
      <c r="AG9" s="18">
        <v>0.13295233171729759</v>
      </c>
      <c r="AH9" s="18">
        <v>0.13333722030508061</v>
      </c>
      <c r="AI9" s="18">
        <v>0.23110786605415609</v>
      </c>
      <c r="AJ9" s="18">
        <v>0.15433550201300189</v>
      </c>
      <c r="AK9" s="18">
        <v>4.1444154939103417E-2</v>
      </c>
      <c r="AL9" s="18">
        <v>6.3876293122554648E-2</v>
      </c>
      <c r="AM9" s="18">
        <v>0.11333668529271949</v>
      </c>
      <c r="AO9" s="18">
        <v>0.1078576453410285</v>
      </c>
      <c r="AP9" s="18">
        <v>0.12897097040929781</v>
      </c>
      <c r="AQ9" s="18">
        <v>0.13002522868032551</v>
      </c>
      <c r="AR9" s="18">
        <v>0.1576788399070716</v>
      </c>
      <c r="AS9" s="18">
        <v>0.144668946540986</v>
      </c>
      <c r="AT9" s="18">
        <v>3.1016801623007361E-2</v>
      </c>
      <c r="AU9" s="18">
        <v>0.12087479837803169</v>
      </c>
      <c r="AV9" s="18">
        <v>9.9860122682913152E-2</v>
      </c>
      <c r="AW9" s="18">
        <v>0.1695325362944948</v>
      </c>
    </row>
    <row r="10" spans="2:51" ht="46" customHeight="1" x14ac:dyDescent="0.35">
      <c r="B10" s="21" t="s">
        <v>310</v>
      </c>
      <c r="C10" s="18">
        <v>0.16330344969295699</v>
      </c>
      <c r="D10" s="18">
        <v>0.24876499135221589</v>
      </c>
      <c r="E10" s="18">
        <v>0.1974095591434451</v>
      </c>
      <c r="F10" s="18">
        <v>0.2336852349749047</v>
      </c>
      <c r="G10" s="18">
        <v>0.12921536956955709</v>
      </c>
      <c r="H10" s="18">
        <v>0.1274626891123268</v>
      </c>
      <c r="I10" s="18">
        <v>9.7353494955962155E-2</v>
      </c>
      <c r="K10" s="18">
        <v>0.15500363018865551</v>
      </c>
      <c r="L10" s="18">
        <v>0.17040653304362971</v>
      </c>
      <c r="N10" s="18">
        <v>0.14270437591186899</v>
      </c>
      <c r="O10" s="18">
        <v>0.1623697608131755</v>
      </c>
      <c r="P10" s="18">
        <v>0.1381975201418621</v>
      </c>
      <c r="Q10" s="18">
        <v>0.19765848974173661</v>
      </c>
      <c r="R10" s="18">
        <v>0.18246302547184859</v>
      </c>
      <c r="S10" s="18">
        <v>0.18136806749612441</v>
      </c>
      <c r="T10" s="18">
        <v>9.0777925473103427E-2</v>
      </c>
      <c r="V10" s="18">
        <v>0.13374051286281441</v>
      </c>
      <c r="W10" s="18">
        <v>0.1907997148709755</v>
      </c>
      <c r="X10" s="18">
        <v>0.14324274341588381</v>
      </c>
      <c r="Y10" s="18">
        <v>0.27284225919737909</v>
      </c>
      <c r="Z10" s="18">
        <v>0.1159005050999245</v>
      </c>
      <c r="AA10" s="18">
        <v>0.1687119160584318</v>
      </c>
      <c r="AB10" s="18">
        <v>0.15812715320465101</v>
      </c>
      <c r="AC10" s="18">
        <v>0.1243717001695942</v>
      </c>
      <c r="AD10" s="18">
        <v>0.19309676483255711</v>
      </c>
      <c r="AF10" s="18">
        <v>0.15616598267620219</v>
      </c>
      <c r="AG10" s="18">
        <v>0.1747471739912434</v>
      </c>
      <c r="AH10" s="18">
        <v>0.1776886096964917</v>
      </c>
      <c r="AI10" s="18">
        <v>0.16543395396880159</v>
      </c>
      <c r="AJ10" s="18">
        <v>0.14857181516203299</v>
      </c>
      <c r="AK10" s="18">
        <v>0.1368223260542023</v>
      </c>
      <c r="AL10" s="18">
        <v>0.17632373516522459</v>
      </c>
      <c r="AM10" s="18">
        <v>0.15747380888290671</v>
      </c>
      <c r="AO10" s="18">
        <v>0.14449394966501591</v>
      </c>
      <c r="AP10" s="18">
        <v>0.19459488115913781</v>
      </c>
      <c r="AQ10" s="18">
        <v>0.17487386935326871</v>
      </c>
      <c r="AR10" s="18">
        <v>0.20429054646616829</v>
      </c>
      <c r="AS10" s="18">
        <v>0.13546166064520951</v>
      </c>
      <c r="AT10" s="18">
        <v>0.1922296675511645</v>
      </c>
      <c r="AU10" s="18">
        <v>0.11287978013105029</v>
      </c>
      <c r="AV10" s="18">
        <v>0.16832122350365281</v>
      </c>
      <c r="AW10" s="18">
        <v>0.1209929087963037</v>
      </c>
    </row>
    <row r="11" spans="2:51" ht="32.15" customHeight="1" x14ac:dyDescent="0.35">
      <c r="B11" s="21" t="s">
        <v>311</v>
      </c>
      <c r="C11" s="18">
        <v>0.63555523973997607</v>
      </c>
      <c r="D11" s="18">
        <v>0.46901711321007561</v>
      </c>
      <c r="E11" s="18">
        <v>0.5591769107409531</v>
      </c>
      <c r="F11" s="18">
        <v>0.55716564149696735</v>
      </c>
      <c r="G11" s="18">
        <v>0.61315263308614409</v>
      </c>
      <c r="H11" s="18">
        <v>0.71517902732723071</v>
      </c>
      <c r="I11" s="18">
        <v>0.78014006871731112</v>
      </c>
      <c r="K11" s="18">
        <v>0.66994855395138564</v>
      </c>
      <c r="L11" s="18">
        <v>0.60663271859563528</v>
      </c>
      <c r="N11" s="18">
        <v>0.65843734545278387</v>
      </c>
      <c r="O11" s="18">
        <v>0.63785676989965268</v>
      </c>
      <c r="P11" s="18">
        <v>0.64723030920066094</v>
      </c>
      <c r="Q11" s="18">
        <v>0.61883259533324408</v>
      </c>
      <c r="R11" s="18">
        <v>0.5998848238238742</v>
      </c>
      <c r="S11" s="18">
        <v>0.52250031960656107</v>
      </c>
      <c r="T11" s="18">
        <v>0.69959107093062944</v>
      </c>
      <c r="V11" s="18">
        <v>0.71875825006041472</v>
      </c>
      <c r="W11" s="18">
        <v>0.61031432292684773</v>
      </c>
      <c r="X11" s="18">
        <v>0.65266882321773034</v>
      </c>
      <c r="Y11" s="18">
        <v>0.42773411935541789</v>
      </c>
      <c r="Z11" s="18">
        <v>0.76413282997822496</v>
      </c>
      <c r="AA11" s="18">
        <v>0.7815085163333062</v>
      </c>
      <c r="AB11" s="18">
        <v>0.61488400906284935</v>
      </c>
      <c r="AC11" s="18">
        <v>0.37969149816823378</v>
      </c>
      <c r="AD11" s="18">
        <v>0.52409720575036545</v>
      </c>
      <c r="AF11" s="18">
        <v>0.71698735634812805</v>
      </c>
      <c r="AG11" s="18">
        <v>0.64111289270307337</v>
      </c>
      <c r="AH11" s="18">
        <v>0.63128145118849699</v>
      </c>
      <c r="AI11" s="18">
        <v>0.50744480336865849</v>
      </c>
      <c r="AJ11" s="18">
        <v>0.66380294653720795</v>
      </c>
      <c r="AK11" s="18">
        <v>0.77559547966592246</v>
      </c>
      <c r="AL11" s="18">
        <v>0.28429717995691678</v>
      </c>
      <c r="AM11" s="18">
        <v>0.59783042523116781</v>
      </c>
      <c r="AO11" s="18">
        <v>0.70402656634781691</v>
      </c>
      <c r="AP11" s="18">
        <v>0.61660374400875295</v>
      </c>
      <c r="AQ11" s="18">
        <v>0.65601689290254572</v>
      </c>
      <c r="AR11" s="18">
        <v>0.54486952434672586</v>
      </c>
      <c r="AS11" s="18">
        <v>0.67985927190466233</v>
      </c>
      <c r="AT11" s="18">
        <v>0.74855415689176152</v>
      </c>
      <c r="AU11" s="18">
        <v>0.56962149038376542</v>
      </c>
      <c r="AV11" s="18">
        <v>0.55653278696318775</v>
      </c>
      <c r="AW11" s="18">
        <v>0.64706518325946871</v>
      </c>
    </row>
    <row r="12" spans="2:51" ht="19" customHeight="1" x14ac:dyDescent="0.35">
      <c r="B12" s="21" t="s">
        <v>80</v>
      </c>
      <c r="C12" s="18">
        <v>7.2116631173501644E-2</v>
      </c>
      <c r="D12" s="18">
        <v>0.1173053340144033</v>
      </c>
      <c r="E12" s="18">
        <v>0.1017522160111192</v>
      </c>
      <c r="F12" s="18">
        <v>9.0155987722057337E-2</v>
      </c>
      <c r="G12" s="18">
        <v>8.3357332344005899E-2</v>
      </c>
      <c r="H12" s="18">
        <v>5.8958899543551248E-2</v>
      </c>
      <c r="I12" s="18">
        <v>1.9777309820384871E-2</v>
      </c>
      <c r="K12" s="18">
        <v>6.6082017840269971E-2</v>
      </c>
      <c r="L12" s="18">
        <v>7.5355811841196191E-2</v>
      </c>
      <c r="N12" s="18">
        <v>8.7273360088544749E-2</v>
      </c>
      <c r="O12" s="18">
        <v>7.4944692185622608E-2</v>
      </c>
      <c r="P12" s="18">
        <v>6.024596271907235E-2</v>
      </c>
      <c r="Q12" s="18">
        <v>5.1831415561308457E-2</v>
      </c>
      <c r="R12" s="18">
        <v>5.992896133953584E-2</v>
      </c>
      <c r="S12" s="18">
        <v>4.3674294635053401E-2</v>
      </c>
      <c r="T12" s="18">
        <v>0.16801656775920251</v>
      </c>
      <c r="V12" s="18">
        <v>2.735719753733604E-2</v>
      </c>
      <c r="W12" s="18">
        <v>5.9769080823745151E-2</v>
      </c>
      <c r="X12" s="18">
        <v>7.5610183166350584E-2</v>
      </c>
      <c r="Y12" s="18">
        <v>0.105878253110396</v>
      </c>
      <c r="Z12" s="18">
        <v>9.0147146009789236E-2</v>
      </c>
      <c r="AA12" s="18">
        <v>0</v>
      </c>
      <c r="AB12" s="18">
        <v>0.10836834032045981</v>
      </c>
      <c r="AC12" s="18">
        <v>0.3656995070929821</v>
      </c>
      <c r="AD12" s="18">
        <v>7.7145010652329427E-2</v>
      </c>
      <c r="AF12" s="18">
        <v>2.3544663638479169E-2</v>
      </c>
      <c r="AG12" s="18">
        <v>5.1187601588385777E-2</v>
      </c>
      <c r="AH12" s="18">
        <v>5.7692718809930703E-2</v>
      </c>
      <c r="AI12" s="18">
        <v>9.6013376608383702E-2</v>
      </c>
      <c r="AJ12" s="18">
        <v>3.3289736287757089E-2</v>
      </c>
      <c r="AK12" s="18">
        <v>4.6138039340772062E-2</v>
      </c>
      <c r="AL12" s="18">
        <v>0.47550279175530391</v>
      </c>
      <c r="AM12" s="18">
        <v>0.13135908059320589</v>
      </c>
      <c r="AO12" s="18">
        <v>4.3621838646138812E-2</v>
      </c>
      <c r="AP12" s="18">
        <v>5.9830404422811498E-2</v>
      </c>
      <c r="AQ12" s="18">
        <v>3.9084009063860108E-2</v>
      </c>
      <c r="AR12" s="18">
        <v>9.3161089280034096E-2</v>
      </c>
      <c r="AS12" s="18">
        <v>4.001012090914223E-2</v>
      </c>
      <c r="AT12" s="18">
        <v>2.8199373934066681E-2</v>
      </c>
      <c r="AU12" s="18">
        <v>0.19662393110715259</v>
      </c>
      <c r="AV12" s="18">
        <v>0.1752858668502463</v>
      </c>
      <c r="AW12" s="18">
        <v>6.2409371649732641E-2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313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16.15" customHeight="1" x14ac:dyDescent="0.35">
      <c r="B9" s="21" t="s">
        <v>314</v>
      </c>
      <c r="C9" s="18">
        <v>0.30998673695319812</v>
      </c>
      <c r="D9" s="18">
        <v>0.41066151397882272</v>
      </c>
      <c r="E9" s="18">
        <v>0.34456485962552569</v>
      </c>
      <c r="F9" s="18">
        <v>0.29054167912526302</v>
      </c>
      <c r="G9" s="18">
        <v>0.33757208837858621</v>
      </c>
      <c r="H9" s="18">
        <v>0.30407973345895217</v>
      </c>
      <c r="I9" s="18">
        <v>0.24073435218130901</v>
      </c>
      <c r="K9" s="18">
        <v>0.35230488661646009</v>
      </c>
      <c r="L9" s="18">
        <v>0.27189982192390799</v>
      </c>
      <c r="N9" s="18">
        <v>0.30878577571624521</v>
      </c>
      <c r="O9" s="18">
        <v>0.32314242915666169</v>
      </c>
      <c r="P9" s="18">
        <v>0.30341755363334499</v>
      </c>
      <c r="Q9" s="18">
        <v>0.30389070671776919</v>
      </c>
      <c r="R9" s="18">
        <v>0.334437761532906</v>
      </c>
      <c r="S9" s="18">
        <v>0.3198992107682983</v>
      </c>
      <c r="T9" s="18">
        <v>0.21405751381085031</v>
      </c>
      <c r="V9" s="18">
        <v>0.31045080131336777</v>
      </c>
      <c r="W9" s="18">
        <v>0.31408730901626503</v>
      </c>
      <c r="X9" s="18">
        <v>0.30302776746642751</v>
      </c>
      <c r="Y9" s="18">
        <v>0.40928297820159187</v>
      </c>
      <c r="Z9" s="18">
        <v>0.32951553153292701</v>
      </c>
      <c r="AA9" s="18">
        <v>0.26607634459538287</v>
      </c>
      <c r="AB9" s="18">
        <v>0.29864492858235547</v>
      </c>
      <c r="AC9" s="18">
        <v>0.24727668633041239</v>
      </c>
      <c r="AD9" s="18">
        <v>0.32497130747168168</v>
      </c>
      <c r="AF9" s="18">
        <v>0.30684888528679549</v>
      </c>
      <c r="AG9" s="18">
        <v>0.31322754555724591</v>
      </c>
      <c r="AH9" s="18">
        <v>0.36102041241607608</v>
      </c>
      <c r="AI9" s="18">
        <v>0.36632504154373791</v>
      </c>
      <c r="AJ9" s="18">
        <v>0.28488353925416482</v>
      </c>
      <c r="AK9" s="18">
        <v>0.28648207171015327</v>
      </c>
      <c r="AL9" s="18">
        <v>0.27951427331932699</v>
      </c>
      <c r="AM9" s="18">
        <v>0.29827460312945181</v>
      </c>
      <c r="AO9" s="18">
        <v>0.29913002127222921</v>
      </c>
      <c r="AP9" s="18">
        <v>0.3106676768500416</v>
      </c>
      <c r="AQ9" s="18">
        <v>0.4148521696105632</v>
      </c>
      <c r="AR9" s="18">
        <v>0.3775023635118343</v>
      </c>
      <c r="AS9" s="18">
        <v>0.31232200680928668</v>
      </c>
      <c r="AT9" s="18">
        <v>0.28117958744516752</v>
      </c>
      <c r="AU9" s="18">
        <v>0.25220956976712577</v>
      </c>
      <c r="AV9" s="18">
        <v>0.19844459444201051</v>
      </c>
      <c r="AW9" s="18">
        <v>0.31346735154307181</v>
      </c>
    </row>
    <row r="10" spans="2:51" ht="102" customHeight="1" x14ac:dyDescent="0.35">
      <c r="B10" s="21" t="s">
        <v>315</v>
      </c>
      <c r="C10" s="18">
        <v>0.52390156876802851</v>
      </c>
      <c r="D10" s="18">
        <v>0.46272266421629937</v>
      </c>
      <c r="E10" s="18">
        <v>0.52635365166765291</v>
      </c>
      <c r="F10" s="18">
        <v>0.5369695251648382</v>
      </c>
      <c r="G10" s="18">
        <v>0.48101142919044187</v>
      </c>
      <c r="H10" s="18">
        <v>0.51919547080083583</v>
      </c>
      <c r="I10" s="18">
        <v>0.5709347229270989</v>
      </c>
      <c r="K10" s="18">
        <v>0.50642959581381586</v>
      </c>
      <c r="L10" s="18">
        <v>0.54111238532994932</v>
      </c>
      <c r="N10" s="18">
        <v>0.51547174698874809</v>
      </c>
      <c r="O10" s="18">
        <v>0.48639943824646648</v>
      </c>
      <c r="P10" s="18">
        <v>0.55388145640264563</v>
      </c>
      <c r="Q10" s="18">
        <v>0.53578670294974284</v>
      </c>
      <c r="R10" s="18">
        <v>0.56429980994504114</v>
      </c>
      <c r="S10" s="18">
        <v>0.56737540909872941</v>
      </c>
      <c r="T10" s="18">
        <v>0.51037119337857573</v>
      </c>
      <c r="V10" s="18">
        <v>0.5697253844741208</v>
      </c>
      <c r="W10" s="18">
        <v>0.54439307057783037</v>
      </c>
      <c r="X10" s="18">
        <v>0.47474061214941998</v>
      </c>
      <c r="Y10" s="18">
        <v>0.42336473431707511</v>
      </c>
      <c r="Z10" s="18">
        <v>0.53920255003871365</v>
      </c>
      <c r="AA10" s="18">
        <v>0.52160988808864028</v>
      </c>
      <c r="AB10" s="18">
        <v>0.49074750365681641</v>
      </c>
      <c r="AC10" s="18">
        <v>0.34176963762449308</v>
      </c>
      <c r="AD10" s="18">
        <v>0.49787150655352191</v>
      </c>
      <c r="AF10" s="18">
        <v>0.57929143173514019</v>
      </c>
      <c r="AG10" s="18">
        <v>0.55244977464114753</v>
      </c>
      <c r="AH10" s="18">
        <v>0.44189561065325172</v>
      </c>
      <c r="AI10" s="18">
        <v>0.44255620750619479</v>
      </c>
      <c r="AJ10" s="18">
        <v>0.56863549966677673</v>
      </c>
      <c r="AK10" s="18">
        <v>0.50275836643141636</v>
      </c>
      <c r="AL10" s="18">
        <v>0.30451360311173792</v>
      </c>
      <c r="AM10" s="18">
        <v>0.47400827181096938</v>
      </c>
      <c r="AO10" s="18">
        <v>0.57423444947324742</v>
      </c>
      <c r="AP10" s="18">
        <v>0.5724648228138659</v>
      </c>
      <c r="AQ10" s="18">
        <v>0.45410004594665682</v>
      </c>
      <c r="AR10" s="18">
        <v>0.46382911617653649</v>
      </c>
      <c r="AS10" s="18">
        <v>0.55597305254387097</v>
      </c>
      <c r="AT10" s="18">
        <v>0.60444593865789442</v>
      </c>
      <c r="AU10" s="18">
        <v>0.40869423200626409</v>
      </c>
      <c r="AV10" s="18">
        <v>0.39159717488842588</v>
      </c>
      <c r="AW10" s="18">
        <v>0.49133965442494199</v>
      </c>
    </row>
    <row r="11" spans="2:51" ht="19" customHeight="1" x14ac:dyDescent="0.35">
      <c r="B11" s="21" t="s">
        <v>80</v>
      </c>
      <c r="C11" s="18">
        <v>0.16611169427877351</v>
      </c>
      <c r="D11" s="18">
        <v>0.12661582180487779</v>
      </c>
      <c r="E11" s="18">
        <v>0.12908148870682121</v>
      </c>
      <c r="F11" s="18">
        <v>0.17248879570989861</v>
      </c>
      <c r="G11" s="18">
        <v>0.181416482430972</v>
      </c>
      <c r="H11" s="18">
        <v>0.1767247957402118</v>
      </c>
      <c r="I11" s="18">
        <v>0.18833092489159209</v>
      </c>
      <c r="K11" s="18">
        <v>0.14126551756972411</v>
      </c>
      <c r="L11" s="18">
        <v>0.18698779274614261</v>
      </c>
      <c r="N11" s="18">
        <v>0.17574247729500669</v>
      </c>
      <c r="O11" s="18">
        <v>0.19045813259687169</v>
      </c>
      <c r="P11" s="18">
        <v>0.14270098996400921</v>
      </c>
      <c r="Q11" s="18">
        <v>0.16032259033248791</v>
      </c>
      <c r="R11" s="18">
        <v>0.101262428522053</v>
      </c>
      <c r="S11" s="18">
        <v>0.11272538013297211</v>
      </c>
      <c r="T11" s="18">
        <v>0.27557129281057391</v>
      </c>
      <c r="V11" s="18">
        <v>0.11982381421251111</v>
      </c>
      <c r="W11" s="18">
        <v>0.1415196204059046</v>
      </c>
      <c r="X11" s="18">
        <v>0.2222316203841524</v>
      </c>
      <c r="Y11" s="18">
        <v>0.16735228748133321</v>
      </c>
      <c r="Z11" s="18">
        <v>0.13128191842835951</v>
      </c>
      <c r="AA11" s="18">
        <v>0.21231376731597701</v>
      </c>
      <c r="AB11" s="18">
        <v>0.2106075677608282</v>
      </c>
      <c r="AC11" s="18">
        <v>0.41095367604509431</v>
      </c>
      <c r="AD11" s="18">
        <v>0.17715718597479641</v>
      </c>
      <c r="AF11" s="18">
        <v>0.1138596829780644</v>
      </c>
      <c r="AG11" s="18">
        <v>0.1343226798016067</v>
      </c>
      <c r="AH11" s="18">
        <v>0.19708397693067201</v>
      </c>
      <c r="AI11" s="18">
        <v>0.19111875095006731</v>
      </c>
      <c r="AJ11" s="18">
        <v>0.1464809610790585</v>
      </c>
      <c r="AK11" s="18">
        <v>0.21075956185843039</v>
      </c>
      <c r="AL11" s="18">
        <v>0.41597212356893498</v>
      </c>
      <c r="AM11" s="18">
        <v>0.22771712505957889</v>
      </c>
      <c r="AO11" s="18">
        <v>0.12663552925452351</v>
      </c>
      <c r="AP11" s="18">
        <v>0.1168675003360926</v>
      </c>
      <c r="AQ11" s="18">
        <v>0.13104778444278001</v>
      </c>
      <c r="AR11" s="18">
        <v>0.1586685203116292</v>
      </c>
      <c r="AS11" s="18">
        <v>0.13170494064684241</v>
      </c>
      <c r="AT11" s="18">
        <v>0.11437447389693831</v>
      </c>
      <c r="AU11" s="18">
        <v>0.33909619822661002</v>
      </c>
      <c r="AV11" s="18">
        <v>0.40995823066956349</v>
      </c>
      <c r="AW11" s="18">
        <v>0.19519299403198609</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F19"/>
  <sheetViews>
    <sheetView showGridLines="0" workbookViewId="0"/>
  </sheetViews>
  <sheetFormatPr defaultRowHeight="14.5" x14ac:dyDescent="0.35"/>
  <cols>
    <col min="1" max="1" width="5" customWidth="1"/>
    <col min="2" max="2" width="25" customWidth="1"/>
    <col min="3" max="6" width="20" customWidth="1"/>
  </cols>
  <sheetData>
    <row r="2" spans="2:6" ht="40" customHeight="1" x14ac:dyDescent="0.35">
      <c r="D2" s="19" t="s">
        <v>527</v>
      </c>
    </row>
    <row r="6" spans="2:6" ht="60" customHeight="1" x14ac:dyDescent="0.35">
      <c r="C6" s="20" t="s">
        <v>528</v>
      </c>
      <c r="D6" s="20" t="s">
        <v>529</v>
      </c>
      <c r="E6" s="20" t="s">
        <v>530</v>
      </c>
      <c r="F6" s="20" t="s">
        <v>531</v>
      </c>
    </row>
    <row r="7" spans="2:6" x14ac:dyDescent="0.35">
      <c r="B7" s="21" t="s">
        <v>317</v>
      </c>
      <c r="C7" s="18">
        <v>0.1196661935826996</v>
      </c>
      <c r="D7" s="18">
        <v>0.1176679990388831</v>
      </c>
      <c r="E7" s="18">
        <v>8.5581559362300358E-2</v>
      </c>
      <c r="F7" s="18">
        <v>8.9359989086716343E-2</v>
      </c>
    </row>
    <row r="8" spans="2:6" x14ac:dyDescent="0.35">
      <c r="B8" s="21" t="s">
        <v>318</v>
      </c>
      <c r="C8" s="18">
        <v>0.33244608266916131</v>
      </c>
      <c r="D8" s="18">
        <v>0.27331034152001532</v>
      </c>
      <c r="E8" s="18">
        <v>0.19229922857786019</v>
      </c>
      <c r="F8" s="18">
        <v>0.24409851116376571</v>
      </c>
    </row>
    <row r="9" spans="2:6" x14ac:dyDescent="0.35">
      <c r="B9" s="21" t="s">
        <v>319</v>
      </c>
      <c r="C9" s="18">
        <v>0.30413424504970182</v>
      </c>
      <c r="D9" s="18">
        <v>0.26907835362502602</v>
      </c>
      <c r="E9" s="18">
        <v>0.23991111320822861</v>
      </c>
      <c r="F9" s="18">
        <v>0.26428607294935058</v>
      </c>
    </row>
    <row r="10" spans="2:6" x14ac:dyDescent="0.35">
      <c r="B10" s="21" t="s">
        <v>320</v>
      </c>
      <c r="C10" s="18">
        <v>0.1228193064522365</v>
      </c>
      <c r="D10" s="18">
        <v>0.1690621241005214</v>
      </c>
      <c r="E10" s="18">
        <v>0.17924665475512891</v>
      </c>
      <c r="F10" s="18">
        <v>0.1665908621434756</v>
      </c>
    </row>
    <row r="11" spans="2:6" x14ac:dyDescent="0.35">
      <c r="B11" s="21" t="s">
        <v>321</v>
      </c>
      <c r="C11" s="18">
        <v>7.2389206809699416E-2</v>
      </c>
      <c r="D11" s="18">
        <v>0.11426661434910119</v>
      </c>
      <c r="E11" s="18">
        <v>0.24908969280813389</v>
      </c>
      <c r="F11" s="18">
        <v>0.17339745451497121</v>
      </c>
    </row>
    <row r="12" spans="2:6" x14ac:dyDescent="0.35">
      <c r="B12" s="21" t="s">
        <v>140</v>
      </c>
      <c r="C12" s="18">
        <v>4.8544965436501518E-2</v>
      </c>
      <c r="D12" s="18">
        <v>5.6614567366453108E-2</v>
      </c>
      <c r="E12" s="18">
        <v>5.3871751288348112E-2</v>
      </c>
      <c r="F12" s="18">
        <v>6.2267110141720643E-2</v>
      </c>
    </row>
    <row r="15" spans="2:6" x14ac:dyDescent="0.35">
      <c r="B15" t="s">
        <v>490</v>
      </c>
    </row>
    <row r="16" spans="2:6" x14ac:dyDescent="0.35">
      <c r="B16" t="s">
        <v>11</v>
      </c>
    </row>
    <row r="19" spans="2:2" x14ac:dyDescent="0.35">
      <c r="B19" t="str">
        <f>HYPERLINK("#Contents!A1", "Return to Contents")</f>
        <v>Return to Contents</v>
      </c>
    </row>
  </sheetData>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316</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317</v>
      </c>
      <c r="C9" s="18">
        <v>0.1196661935826996</v>
      </c>
      <c r="D9" s="18">
        <v>0.1034064004837033</v>
      </c>
      <c r="E9" s="18">
        <v>0.1643339105732643</v>
      </c>
      <c r="F9" s="18">
        <v>0.14731759337749711</v>
      </c>
      <c r="G9" s="18">
        <v>0.10899003043216331</v>
      </c>
      <c r="H9" s="18">
        <v>0.11998712858374951</v>
      </c>
      <c r="I9" s="18">
        <v>8.2084090168996898E-2</v>
      </c>
      <c r="K9" s="18">
        <v>0.15702901838351019</v>
      </c>
      <c r="L9" s="18">
        <v>8.5223323049867725E-2</v>
      </c>
      <c r="N9" s="18">
        <v>0.1365086312784759</v>
      </c>
      <c r="O9" s="18">
        <v>0.1000222875238176</v>
      </c>
      <c r="P9" s="18">
        <v>0.10157409539498111</v>
      </c>
      <c r="Q9" s="18">
        <v>0.1113265344714726</v>
      </c>
      <c r="R9" s="18">
        <v>0.12651576741449971</v>
      </c>
      <c r="S9" s="18">
        <v>0.35290189224242913</v>
      </c>
      <c r="T9" s="18">
        <v>8.6129888165755758E-2</v>
      </c>
      <c r="V9" s="18">
        <v>0.1569424750878971</v>
      </c>
      <c r="W9" s="18">
        <v>0.1204420261536903</v>
      </c>
      <c r="X9" s="18">
        <v>0.10835601431151359</v>
      </c>
      <c r="Y9" s="18">
        <v>0.13387260967476139</v>
      </c>
      <c r="Z9" s="18">
        <v>8.3601932116640743E-2</v>
      </c>
      <c r="AA9" s="18">
        <v>8.8314538957203273E-2</v>
      </c>
      <c r="AB9" s="18">
        <v>9.0300492522923367E-2</v>
      </c>
      <c r="AC9" s="18">
        <v>4.4127819528189102E-2</v>
      </c>
      <c r="AD9" s="18">
        <v>9.2630767427376554E-2</v>
      </c>
      <c r="AF9" s="18">
        <v>0.14935516031989629</v>
      </c>
      <c r="AG9" s="18">
        <v>0.15209881739995099</v>
      </c>
      <c r="AH9" s="18">
        <v>8.9878499839167542E-2</v>
      </c>
      <c r="AI9" s="18">
        <v>0.1140757071718118</v>
      </c>
      <c r="AJ9" s="18">
        <v>0.10695323311665481</v>
      </c>
      <c r="AK9" s="18">
        <v>4.6155147609249783E-2</v>
      </c>
      <c r="AL9" s="18">
        <v>3.8989060120707478E-2</v>
      </c>
      <c r="AM9" s="18">
        <v>7.741749715762973E-2</v>
      </c>
      <c r="AO9" s="18">
        <v>0.1175089681716263</v>
      </c>
      <c r="AP9" s="18">
        <v>0.1459318365822497</v>
      </c>
      <c r="AQ9" s="18">
        <v>9.8407210994120184E-2</v>
      </c>
      <c r="AR9" s="18">
        <v>8.5377837200134962E-2</v>
      </c>
      <c r="AS9" s="18">
        <v>0.14281410721343801</v>
      </c>
      <c r="AT9" s="18">
        <v>0.12612150311986081</v>
      </c>
      <c r="AU9" s="18">
        <v>0.1060217121690054</v>
      </c>
      <c r="AV9" s="18">
        <v>6.0499914624722928E-2</v>
      </c>
      <c r="AW9" s="18">
        <v>7.3534127163416216E-2</v>
      </c>
    </row>
    <row r="10" spans="2:51" ht="19" customHeight="1" x14ac:dyDescent="0.35">
      <c r="B10" s="21" t="s">
        <v>318</v>
      </c>
      <c r="C10" s="18">
        <v>0.33244608266916131</v>
      </c>
      <c r="D10" s="18">
        <v>0.32304271859394379</v>
      </c>
      <c r="E10" s="18">
        <v>0.37374480927884313</v>
      </c>
      <c r="F10" s="18">
        <v>0.33737480177102752</v>
      </c>
      <c r="G10" s="18">
        <v>0.34489315970646411</v>
      </c>
      <c r="H10" s="18">
        <v>0.31491888636681831</v>
      </c>
      <c r="I10" s="18">
        <v>0.30753876217269538</v>
      </c>
      <c r="K10" s="18">
        <v>0.34509322845268381</v>
      </c>
      <c r="L10" s="18">
        <v>0.32070324147305818</v>
      </c>
      <c r="N10" s="18">
        <v>0.29410556585572623</v>
      </c>
      <c r="O10" s="18">
        <v>0.33361455863810641</v>
      </c>
      <c r="P10" s="18">
        <v>0.33351689711763532</v>
      </c>
      <c r="Q10" s="18">
        <v>0.34188765780231828</v>
      </c>
      <c r="R10" s="18">
        <v>0.44362320756536627</v>
      </c>
      <c r="S10" s="18">
        <v>0.2625054243476968</v>
      </c>
      <c r="T10" s="18">
        <v>0.23663477618969511</v>
      </c>
      <c r="V10" s="18">
        <v>0.33113343726927758</v>
      </c>
      <c r="W10" s="18">
        <v>0.4160866843535172</v>
      </c>
      <c r="X10" s="18">
        <v>0.28900163825406322</v>
      </c>
      <c r="Y10" s="18">
        <v>0.29106814424968258</v>
      </c>
      <c r="Z10" s="18">
        <v>0.39060235109879032</v>
      </c>
      <c r="AA10" s="18">
        <v>0.14935946286839269</v>
      </c>
      <c r="AB10" s="18">
        <v>0.28691802391904192</v>
      </c>
      <c r="AC10" s="18">
        <v>0.20842929864996049</v>
      </c>
      <c r="AD10" s="18">
        <v>0.24491061163124089</v>
      </c>
      <c r="AF10" s="18">
        <v>0.35400203166120059</v>
      </c>
      <c r="AG10" s="18">
        <v>0.37283990294175828</v>
      </c>
      <c r="AH10" s="18">
        <v>0.3124516572765732</v>
      </c>
      <c r="AI10" s="18">
        <v>0.29417738185683578</v>
      </c>
      <c r="AJ10" s="18">
        <v>0.36402270971288542</v>
      </c>
      <c r="AK10" s="18">
        <v>0.27096634481431631</v>
      </c>
      <c r="AL10" s="18">
        <v>0.19290065759608979</v>
      </c>
      <c r="AM10" s="18">
        <v>0.26645364057043153</v>
      </c>
      <c r="AO10" s="18">
        <v>0.39506737560638272</v>
      </c>
      <c r="AP10" s="18">
        <v>0.38740254470134139</v>
      </c>
      <c r="AQ10" s="18">
        <v>0.35316136440757601</v>
      </c>
      <c r="AR10" s="18">
        <v>0.28056659121224808</v>
      </c>
      <c r="AS10" s="18">
        <v>0.32840827395617311</v>
      </c>
      <c r="AT10" s="18">
        <v>0.330598271061531</v>
      </c>
      <c r="AU10" s="18">
        <v>0.19810648700583519</v>
      </c>
      <c r="AV10" s="18">
        <v>0.20955920024119951</v>
      </c>
      <c r="AW10" s="18">
        <v>0.28616735520460679</v>
      </c>
    </row>
    <row r="11" spans="2:51" ht="32.15" customHeight="1" x14ac:dyDescent="0.35">
      <c r="B11" s="21" t="s">
        <v>319</v>
      </c>
      <c r="C11" s="18">
        <v>0.30413424504970182</v>
      </c>
      <c r="D11" s="18">
        <v>0.2857102426228158</v>
      </c>
      <c r="E11" s="18">
        <v>0.26563074248088392</v>
      </c>
      <c r="F11" s="18">
        <v>0.28445518461419472</v>
      </c>
      <c r="G11" s="18">
        <v>0.33794307695833958</v>
      </c>
      <c r="H11" s="18">
        <v>0.32369166088289292</v>
      </c>
      <c r="I11" s="18">
        <v>0.31857880975229008</v>
      </c>
      <c r="K11" s="18">
        <v>0.2914055235298651</v>
      </c>
      <c r="L11" s="18">
        <v>0.31510880521385748</v>
      </c>
      <c r="N11" s="18">
        <v>0.32508576281117729</v>
      </c>
      <c r="O11" s="18">
        <v>0.31897709774185468</v>
      </c>
      <c r="P11" s="18">
        <v>0.2758370423984966</v>
      </c>
      <c r="Q11" s="18">
        <v>0.29673533166606558</v>
      </c>
      <c r="R11" s="18">
        <v>0.27442970652427839</v>
      </c>
      <c r="S11" s="18">
        <v>0.18189013796978029</v>
      </c>
      <c r="T11" s="18">
        <v>0.34029389785742681</v>
      </c>
      <c r="V11" s="18">
        <v>0.27558358002796279</v>
      </c>
      <c r="W11" s="18">
        <v>0.28293167010381209</v>
      </c>
      <c r="X11" s="18">
        <v>0.3473390670667092</v>
      </c>
      <c r="Y11" s="18">
        <v>0.36007266955144918</v>
      </c>
      <c r="Z11" s="18">
        <v>0.40509933358228911</v>
      </c>
      <c r="AA11" s="18">
        <v>0.41614359638321319</v>
      </c>
      <c r="AB11" s="18">
        <v>0.32903874474579592</v>
      </c>
      <c r="AC11" s="18">
        <v>0.24470542660203681</v>
      </c>
      <c r="AD11" s="18">
        <v>0.3591520761185773</v>
      </c>
      <c r="AF11" s="18">
        <v>0.2325048194294399</v>
      </c>
      <c r="AG11" s="18">
        <v>0.28733052377018059</v>
      </c>
      <c r="AH11" s="18">
        <v>0.38091880028999631</v>
      </c>
      <c r="AI11" s="18">
        <v>0.30942141324739791</v>
      </c>
      <c r="AJ11" s="18">
        <v>0.29791676594121153</v>
      </c>
      <c r="AK11" s="18">
        <v>0.39556986129215871</v>
      </c>
      <c r="AL11" s="18">
        <v>0.25743903618992547</v>
      </c>
      <c r="AM11" s="18">
        <v>0.36744832782427128</v>
      </c>
      <c r="AO11" s="18">
        <v>0.24006965177319889</v>
      </c>
      <c r="AP11" s="18">
        <v>0.28536033177620801</v>
      </c>
      <c r="AQ11" s="18">
        <v>0.36322525965991581</v>
      </c>
      <c r="AR11" s="18">
        <v>0.35592029689517529</v>
      </c>
      <c r="AS11" s="18">
        <v>0.29704468325956951</v>
      </c>
      <c r="AT11" s="18">
        <v>0.32408339596194202</v>
      </c>
      <c r="AU11" s="18">
        <v>0.3652138065537569</v>
      </c>
      <c r="AV11" s="18">
        <v>0.31065969059154269</v>
      </c>
      <c r="AW11" s="18">
        <v>0.37844118446435082</v>
      </c>
    </row>
    <row r="12" spans="2:51" ht="19" customHeight="1" x14ac:dyDescent="0.35">
      <c r="B12" s="21" t="s">
        <v>320</v>
      </c>
      <c r="C12" s="18">
        <v>0.1228193064522365</v>
      </c>
      <c r="D12" s="18">
        <v>0.16211566795606161</v>
      </c>
      <c r="E12" s="18">
        <v>0.1130920996744373</v>
      </c>
      <c r="F12" s="18">
        <v>0.1038928225395903</v>
      </c>
      <c r="G12" s="18">
        <v>0.10298955661759331</v>
      </c>
      <c r="H12" s="18">
        <v>0.1217149510993302</v>
      </c>
      <c r="I12" s="18">
        <v>0.13938655301406669</v>
      </c>
      <c r="K12" s="18">
        <v>0.1020582564609019</v>
      </c>
      <c r="L12" s="18">
        <v>0.1429605964424927</v>
      </c>
      <c r="N12" s="18">
        <v>0.10378900634278949</v>
      </c>
      <c r="O12" s="18">
        <v>0.14543769623714031</v>
      </c>
      <c r="P12" s="18">
        <v>0.1243281417287964</v>
      </c>
      <c r="Q12" s="18">
        <v>0.1422842714408174</v>
      </c>
      <c r="R12" s="18">
        <v>8.7660528340481811E-2</v>
      </c>
      <c r="S12" s="18">
        <v>9.5908821335116787E-2</v>
      </c>
      <c r="T12" s="18">
        <v>0.10535796354235211</v>
      </c>
      <c r="V12" s="18">
        <v>0.1305378252305481</v>
      </c>
      <c r="W12" s="18">
        <v>9.4879468323499805E-2</v>
      </c>
      <c r="X12" s="18">
        <v>0.12867417468791381</v>
      </c>
      <c r="Y12" s="18">
        <v>0.13083276880167791</v>
      </c>
      <c r="Z12" s="18">
        <v>0</v>
      </c>
      <c r="AA12" s="18">
        <v>0.22237535693088109</v>
      </c>
      <c r="AB12" s="18">
        <v>0.13784600286941659</v>
      </c>
      <c r="AC12" s="18">
        <v>0.1397768404501909</v>
      </c>
      <c r="AD12" s="18">
        <v>0.16258601768260739</v>
      </c>
      <c r="AF12" s="18">
        <v>0.1358972509233875</v>
      </c>
      <c r="AG12" s="18">
        <v>0.1157062156543516</v>
      </c>
      <c r="AH12" s="18">
        <v>0.13001915712876291</v>
      </c>
      <c r="AI12" s="18">
        <v>0.14665193969172999</v>
      </c>
      <c r="AJ12" s="18">
        <v>0.1026823572724254</v>
      </c>
      <c r="AK12" s="18">
        <v>0.10508453587795159</v>
      </c>
      <c r="AL12" s="18">
        <v>0.12503491460707611</v>
      </c>
      <c r="AM12" s="18">
        <v>0.12890326782821271</v>
      </c>
      <c r="AO12" s="18">
        <v>0.14817775142945031</v>
      </c>
      <c r="AP12" s="18">
        <v>0.112562306807167</v>
      </c>
      <c r="AQ12" s="18">
        <v>0.1024572089156805</v>
      </c>
      <c r="AR12" s="18">
        <v>0.1673684980609377</v>
      </c>
      <c r="AS12" s="18">
        <v>0.1078614745369911</v>
      </c>
      <c r="AT12" s="18">
        <v>7.698712801012747E-2</v>
      </c>
      <c r="AU12" s="18">
        <v>0.1023437402601617</v>
      </c>
      <c r="AV12" s="18">
        <v>0.15627850737813959</v>
      </c>
      <c r="AW12" s="18">
        <v>8.5298671095061757E-2</v>
      </c>
    </row>
    <row r="13" spans="2:51" ht="19" customHeight="1" x14ac:dyDescent="0.35">
      <c r="B13" s="21" t="s">
        <v>321</v>
      </c>
      <c r="C13" s="18">
        <v>7.2389206809699416E-2</v>
      </c>
      <c r="D13" s="18">
        <v>5.6354876891632912E-2</v>
      </c>
      <c r="E13" s="18">
        <v>3.5076570828476233E-2</v>
      </c>
      <c r="F13" s="18">
        <v>6.0815813679149767E-2</v>
      </c>
      <c r="G13" s="18">
        <v>8.0786373150984039E-2</v>
      </c>
      <c r="H13" s="18">
        <v>8.114998654153939E-2</v>
      </c>
      <c r="I13" s="18">
        <v>0.1029223980903886</v>
      </c>
      <c r="K13" s="18">
        <v>6.8432630236258965E-2</v>
      </c>
      <c r="L13" s="18">
        <v>7.6487120324585656E-2</v>
      </c>
      <c r="N13" s="18">
        <v>9.4756609360800187E-2</v>
      </c>
      <c r="O13" s="18">
        <v>5.3409444367840897E-2</v>
      </c>
      <c r="P13" s="18">
        <v>0.10734244012773091</v>
      </c>
      <c r="Q13" s="18">
        <v>6.5868040285450902E-2</v>
      </c>
      <c r="R13" s="18">
        <v>4.5883554759102982E-2</v>
      </c>
      <c r="S13" s="18">
        <v>2.9027256193674189E-2</v>
      </c>
      <c r="T13" s="18">
        <v>7.3032782342981814E-2</v>
      </c>
      <c r="V13" s="18">
        <v>8.8729889286741179E-2</v>
      </c>
      <c r="W13" s="18">
        <v>4.5130722813287012E-2</v>
      </c>
      <c r="X13" s="18">
        <v>5.4409150772370692E-2</v>
      </c>
      <c r="Y13" s="18">
        <v>8.4153807722428975E-2</v>
      </c>
      <c r="Z13" s="18">
        <v>0.12069638320227991</v>
      </c>
      <c r="AA13" s="18">
        <v>2.131879822883271E-2</v>
      </c>
      <c r="AB13" s="18">
        <v>7.4748218099803546E-2</v>
      </c>
      <c r="AC13" s="18">
        <v>9.9459547281803173E-2</v>
      </c>
      <c r="AD13" s="18">
        <v>0.13099884194847111</v>
      </c>
      <c r="AF13" s="18">
        <v>0.1039716814663697</v>
      </c>
      <c r="AG13" s="18">
        <v>4.4208864497075007E-2</v>
      </c>
      <c r="AH13" s="18">
        <v>4.0330617326963712E-2</v>
      </c>
      <c r="AI13" s="18">
        <v>8.877074096451322E-2</v>
      </c>
      <c r="AJ13" s="18">
        <v>0.120655729145783</v>
      </c>
      <c r="AK13" s="18">
        <v>0</v>
      </c>
      <c r="AL13" s="18">
        <v>0.1070793109663499</v>
      </c>
      <c r="AM13" s="18">
        <v>6.7155275601297831E-2</v>
      </c>
      <c r="AO13" s="18">
        <v>7.5926171450723751E-2</v>
      </c>
      <c r="AP13" s="18">
        <v>3.7324298867222758E-2</v>
      </c>
      <c r="AQ13" s="18">
        <v>5.383702578657177E-2</v>
      </c>
      <c r="AR13" s="18">
        <v>6.4861928250799075E-2</v>
      </c>
      <c r="AS13" s="18">
        <v>0.1089275779579109</v>
      </c>
      <c r="AT13" s="18">
        <v>0</v>
      </c>
      <c r="AU13" s="18">
        <v>7.8205420842101539E-2</v>
      </c>
      <c r="AV13" s="18">
        <v>7.7406342253388466E-2</v>
      </c>
      <c r="AW13" s="18">
        <v>0.1604721405735082</v>
      </c>
    </row>
    <row r="14" spans="2:51" ht="19" customHeight="1" x14ac:dyDescent="0.35">
      <c r="B14" s="21" t="s">
        <v>140</v>
      </c>
      <c r="C14" s="18">
        <v>4.8544965436501518E-2</v>
      </c>
      <c r="D14" s="18">
        <v>6.9370093451842432E-2</v>
      </c>
      <c r="E14" s="18">
        <v>4.8121867164095021E-2</v>
      </c>
      <c r="F14" s="18">
        <v>6.6143784018540583E-2</v>
      </c>
      <c r="G14" s="18">
        <v>2.4397803134455609E-2</v>
      </c>
      <c r="H14" s="18">
        <v>3.8537386525669418E-2</v>
      </c>
      <c r="I14" s="18">
        <v>4.9489386801562292E-2</v>
      </c>
      <c r="K14" s="18">
        <v>3.5981342936779952E-2</v>
      </c>
      <c r="L14" s="18">
        <v>5.9516913496138142E-2</v>
      </c>
      <c r="N14" s="18">
        <v>4.5754424351030762E-2</v>
      </c>
      <c r="O14" s="18">
        <v>4.8538915491239988E-2</v>
      </c>
      <c r="P14" s="18">
        <v>5.7401383232359687E-2</v>
      </c>
      <c r="Q14" s="18">
        <v>4.1898164333875193E-2</v>
      </c>
      <c r="R14" s="18">
        <v>2.188723539627082E-2</v>
      </c>
      <c r="S14" s="18">
        <v>7.7766467911302706E-2</v>
      </c>
      <c r="T14" s="18">
        <v>0.1585506919017885</v>
      </c>
      <c r="V14" s="18">
        <v>1.7072793097573129E-2</v>
      </c>
      <c r="W14" s="18">
        <v>4.0529428252193703E-2</v>
      </c>
      <c r="X14" s="18">
        <v>7.2219954907429482E-2</v>
      </c>
      <c r="Y14" s="18">
        <v>0</v>
      </c>
      <c r="Z14" s="18">
        <v>0</v>
      </c>
      <c r="AA14" s="18">
        <v>0.1024882466314771</v>
      </c>
      <c r="AB14" s="18">
        <v>8.1148517843018797E-2</v>
      </c>
      <c r="AC14" s="18">
        <v>0.26350106748781921</v>
      </c>
      <c r="AD14" s="18">
        <v>9.721685191726703E-3</v>
      </c>
      <c r="AF14" s="18">
        <v>2.4269056199705891E-2</v>
      </c>
      <c r="AG14" s="18">
        <v>2.7815675736683469E-2</v>
      </c>
      <c r="AH14" s="18">
        <v>4.6401268138536261E-2</v>
      </c>
      <c r="AI14" s="18">
        <v>4.6902817067711253E-2</v>
      </c>
      <c r="AJ14" s="18">
        <v>7.7692048110399436E-3</v>
      </c>
      <c r="AK14" s="18">
        <v>0.1822241104063238</v>
      </c>
      <c r="AL14" s="18">
        <v>0.2785570205198511</v>
      </c>
      <c r="AM14" s="18">
        <v>9.2621991018156921E-2</v>
      </c>
      <c r="AO14" s="18">
        <v>2.3250081568618158E-2</v>
      </c>
      <c r="AP14" s="18">
        <v>3.1418681265811217E-2</v>
      </c>
      <c r="AQ14" s="18">
        <v>2.891193023613577E-2</v>
      </c>
      <c r="AR14" s="18">
        <v>4.5904848380704813E-2</v>
      </c>
      <c r="AS14" s="18">
        <v>1.494388307591742E-2</v>
      </c>
      <c r="AT14" s="18">
        <v>0.14220970184653889</v>
      </c>
      <c r="AU14" s="18">
        <v>0.15010883316913939</v>
      </c>
      <c r="AV14" s="18">
        <v>0.18559634491100671</v>
      </c>
      <c r="AW14" s="18">
        <v>1.6086521499056049E-2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322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317</v>
      </c>
      <c r="C9" s="18">
        <v>0.1176679990388831</v>
      </c>
      <c r="D9" s="18">
        <v>7.7064608795911829E-2</v>
      </c>
      <c r="E9" s="18">
        <v>0.15534093487423969</v>
      </c>
      <c r="F9" s="18">
        <v>0.1198929644014952</v>
      </c>
      <c r="G9" s="18">
        <v>0.1408113991435252</v>
      </c>
      <c r="H9" s="18">
        <v>0.1050107530266665</v>
      </c>
      <c r="I9" s="18">
        <v>0.1008769324708846</v>
      </c>
      <c r="K9" s="18">
        <v>0.1744887010879666</v>
      </c>
      <c r="L9" s="18">
        <v>6.4206994945804313E-2</v>
      </c>
      <c r="N9" s="18">
        <v>0.10118563270752361</v>
      </c>
      <c r="O9" s="18">
        <v>9.2471490847159402E-2</v>
      </c>
      <c r="P9" s="18">
        <v>0.136424993964707</v>
      </c>
      <c r="Q9" s="18">
        <v>0.12050918325529369</v>
      </c>
      <c r="R9" s="18">
        <v>0.16816836895666751</v>
      </c>
      <c r="S9" s="18">
        <v>0.25236770745886911</v>
      </c>
      <c r="T9" s="18">
        <v>0.1027085936849471</v>
      </c>
      <c r="V9" s="18">
        <v>0.15697201756410811</v>
      </c>
      <c r="W9" s="18">
        <v>0.13074157956572849</v>
      </c>
      <c r="X9" s="18">
        <v>7.7155659102510377E-2</v>
      </c>
      <c r="Y9" s="18">
        <v>8.5882933700171013E-2</v>
      </c>
      <c r="Z9" s="18">
        <v>6.3886166641188166E-2</v>
      </c>
      <c r="AA9" s="18">
        <v>0.11570017900001189</v>
      </c>
      <c r="AB9" s="18">
        <v>7.214946935889846E-2</v>
      </c>
      <c r="AC9" s="18">
        <v>4.3765647372627323E-2</v>
      </c>
      <c r="AD9" s="18">
        <v>0.13652561415774681</v>
      </c>
      <c r="AF9" s="18">
        <v>0.1453692944494393</v>
      </c>
      <c r="AG9" s="18">
        <v>0.1524393669557573</v>
      </c>
      <c r="AH9" s="18">
        <v>7.6395854967427776E-2</v>
      </c>
      <c r="AI9" s="18">
        <v>8.7757157334271543E-2</v>
      </c>
      <c r="AJ9" s="18">
        <v>0.1135525894962983</v>
      </c>
      <c r="AK9" s="18">
        <v>0.1208626518690868</v>
      </c>
      <c r="AL9" s="18">
        <v>6.2426357169389213E-2</v>
      </c>
      <c r="AM9" s="18">
        <v>6.7353192334993275E-2</v>
      </c>
      <c r="AO9" s="18">
        <v>0.1237598514242244</v>
      </c>
      <c r="AP9" s="18">
        <v>0.152909789863034</v>
      </c>
      <c r="AQ9" s="18">
        <v>7.8614482392197246E-2</v>
      </c>
      <c r="AR9" s="18">
        <v>8.0441937805111816E-2</v>
      </c>
      <c r="AS9" s="18">
        <v>0.13901814094510589</v>
      </c>
      <c r="AT9" s="18">
        <v>0.18872753934536379</v>
      </c>
      <c r="AU9" s="18">
        <v>7.8496461133117271E-2</v>
      </c>
      <c r="AV9" s="18">
        <v>4.1908159812145913E-2</v>
      </c>
      <c r="AW9" s="18">
        <v>7.0802656761424554E-2</v>
      </c>
    </row>
    <row r="10" spans="2:51" ht="19" customHeight="1" x14ac:dyDescent="0.35">
      <c r="B10" s="21" t="s">
        <v>318</v>
      </c>
      <c r="C10" s="18">
        <v>0.27331034152001532</v>
      </c>
      <c r="D10" s="18">
        <v>0.27650807479026529</v>
      </c>
      <c r="E10" s="18">
        <v>0.32652473099428342</v>
      </c>
      <c r="F10" s="18">
        <v>0.28596470197343582</v>
      </c>
      <c r="G10" s="18">
        <v>0.24314283602647421</v>
      </c>
      <c r="H10" s="18">
        <v>0.24811494671221321</v>
      </c>
      <c r="I10" s="18">
        <v>0.2616190504799335</v>
      </c>
      <c r="K10" s="18">
        <v>0.31993895902335517</v>
      </c>
      <c r="L10" s="18">
        <v>0.23004774091066699</v>
      </c>
      <c r="N10" s="18">
        <v>0.2281421219788273</v>
      </c>
      <c r="O10" s="18">
        <v>0.25568710658335819</v>
      </c>
      <c r="P10" s="18">
        <v>0.31538255722214609</v>
      </c>
      <c r="Q10" s="18">
        <v>0.28866258955603191</v>
      </c>
      <c r="R10" s="18">
        <v>0.38327340895183398</v>
      </c>
      <c r="S10" s="18">
        <v>0.33772831986531809</v>
      </c>
      <c r="T10" s="18">
        <v>0.1226242209000229</v>
      </c>
      <c r="V10" s="18">
        <v>0.28500764835320269</v>
      </c>
      <c r="W10" s="18">
        <v>0.3338007654997252</v>
      </c>
      <c r="X10" s="18">
        <v>0.33650974710804737</v>
      </c>
      <c r="Y10" s="18">
        <v>0.29546664407041129</v>
      </c>
      <c r="Z10" s="18">
        <v>0.2487619707681431</v>
      </c>
      <c r="AA10" s="18">
        <v>0.2317112990288378</v>
      </c>
      <c r="AB10" s="18">
        <v>0.1952660160102776</v>
      </c>
      <c r="AC10" s="18">
        <v>8.5986278981313224E-2</v>
      </c>
      <c r="AD10" s="18">
        <v>0.2313693870172881</v>
      </c>
      <c r="AF10" s="18">
        <v>0.28665735746084042</v>
      </c>
      <c r="AG10" s="18">
        <v>0.30539147487374541</v>
      </c>
      <c r="AH10" s="18">
        <v>0.33371065514464238</v>
      </c>
      <c r="AI10" s="18">
        <v>0.32612751416439761</v>
      </c>
      <c r="AJ10" s="18">
        <v>0.29090822062759308</v>
      </c>
      <c r="AK10" s="18">
        <v>0.14322522983696701</v>
      </c>
      <c r="AL10" s="18">
        <v>0.1083506379742081</v>
      </c>
      <c r="AM10" s="18">
        <v>0.1964988200710259</v>
      </c>
      <c r="AO10" s="18">
        <v>0.28677703106937552</v>
      </c>
      <c r="AP10" s="18">
        <v>0.34222169163622002</v>
      </c>
      <c r="AQ10" s="18">
        <v>0.36855748850710918</v>
      </c>
      <c r="AR10" s="18">
        <v>0.23565380684498349</v>
      </c>
      <c r="AS10" s="18">
        <v>0.25584578922174672</v>
      </c>
      <c r="AT10" s="18">
        <v>0.2259613306068875</v>
      </c>
      <c r="AU10" s="18">
        <v>0.1413618675352579</v>
      </c>
      <c r="AV10" s="18">
        <v>0.14907150148017259</v>
      </c>
      <c r="AW10" s="18">
        <v>0.26577529964344188</v>
      </c>
    </row>
    <row r="11" spans="2:51" ht="32.15" customHeight="1" x14ac:dyDescent="0.35">
      <c r="B11" s="21" t="s">
        <v>319</v>
      </c>
      <c r="C11" s="18">
        <v>0.26907835362502602</v>
      </c>
      <c r="D11" s="18">
        <v>0.28105928715983602</v>
      </c>
      <c r="E11" s="18">
        <v>0.23408619552633991</v>
      </c>
      <c r="F11" s="18">
        <v>0.27261614897065639</v>
      </c>
      <c r="G11" s="18">
        <v>0.26637316099834502</v>
      </c>
      <c r="H11" s="18">
        <v>0.29312382269742282</v>
      </c>
      <c r="I11" s="18">
        <v>0.2715967981848933</v>
      </c>
      <c r="K11" s="18">
        <v>0.26030639952357559</v>
      </c>
      <c r="L11" s="18">
        <v>0.27804309872220001</v>
      </c>
      <c r="N11" s="18">
        <v>0.2921299940145678</v>
      </c>
      <c r="O11" s="18">
        <v>0.29360764140960921</v>
      </c>
      <c r="P11" s="18">
        <v>0.2455562749086376</v>
      </c>
      <c r="Q11" s="18">
        <v>0.25655662164937948</v>
      </c>
      <c r="R11" s="18">
        <v>0.19259626064022109</v>
      </c>
      <c r="S11" s="18">
        <v>0.1756733504723173</v>
      </c>
      <c r="T11" s="18">
        <v>0.37973306839011162</v>
      </c>
      <c r="V11" s="18">
        <v>0.23923901194742911</v>
      </c>
      <c r="W11" s="18">
        <v>0.25707298300348452</v>
      </c>
      <c r="X11" s="18">
        <v>0.27490926800247589</v>
      </c>
      <c r="Y11" s="18">
        <v>0.31172798361830428</v>
      </c>
      <c r="Z11" s="18">
        <v>0.38102444010191189</v>
      </c>
      <c r="AA11" s="18">
        <v>0.27105174457720899</v>
      </c>
      <c r="AB11" s="18">
        <v>0.31267602644187031</v>
      </c>
      <c r="AC11" s="18">
        <v>0.26693331802295528</v>
      </c>
      <c r="AD11" s="18">
        <v>0.25193477115982299</v>
      </c>
      <c r="AF11" s="18">
        <v>0.2402951319617917</v>
      </c>
      <c r="AG11" s="18">
        <v>0.25665103611070977</v>
      </c>
      <c r="AH11" s="18">
        <v>0.27136471214385421</v>
      </c>
      <c r="AI11" s="18">
        <v>0.26678349546560348</v>
      </c>
      <c r="AJ11" s="18">
        <v>0.29528301999025991</v>
      </c>
      <c r="AK11" s="18">
        <v>0.36819213550794549</v>
      </c>
      <c r="AL11" s="18">
        <v>0.33647451921770732</v>
      </c>
      <c r="AM11" s="18">
        <v>0.27876414272873662</v>
      </c>
      <c r="AO11" s="18">
        <v>0.26962589364443301</v>
      </c>
      <c r="AP11" s="18">
        <v>0.2341752427693283</v>
      </c>
      <c r="AQ11" s="18">
        <v>0.2370710097092954</v>
      </c>
      <c r="AR11" s="18">
        <v>0.33238755054110658</v>
      </c>
      <c r="AS11" s="18">
        <v>0.27534009186066832</v>
      </c>
      <c r="AT11" s="18">
        <v>0.35862320598847502</v>
      </c>
      <c r="AU11" s="18">
        <v>0.26132517777852038</v>
      </c>
      <c r="AV11" s="18">
        <v>0.3107260565962886</v>
      </c>
      <c r="AW11" s="18">
        <v>0.25647796443449677</v>
      </c>
    </row>
    <row r="12" spans="2:51" ht="19" customHeight="1" x14ac:dyDescent="0.35">
      <c r="B12" s="21" t="s">
        <v>320</v>
      </c>
      <c r="C12" s="18">
        <v>0.1690621241005214</v>
      </c>
      <c r="D12" s="18">
        <v>0.21915955919497099</v>
      </c>
      <c r="E12" s="18">
        <v>0.14150629391806441</v>
      </c>
      <c r="F12" s="18">
        <v>0.15222377928559561</v>
      </c>
      <c r="G12" s="18">
        <v>0.16168252978768549</v>
      </c>
      <c r="H12" s="18">
        <v>0.17233500269721769</v>
      </c>
      <c r="I12" s="18">
        <v>0.18101096120620239</v>
      </c>
      <c r="K12" s="18">
        <v>0.1193857475243667</v>
      </c>
      <c r="L12" s="18">
        <v>0.21474842483683651</v>
      </c>
      <c r="N12" s="18">
        <v>0.17592150998614331</v>
      </c>
      <c r="O12" s="18">
        <v>0.19482926138396639</v>
      </c>
      <c r="P12" s="18">
        <v>0.13273667744020581</v>
      </c>
      <c r="Q12" s="18">
        <v>0.17805304758850579</v>
      </c>
      <c r="R12" s="18">
        <v>0.1238354002335493</v>
      </c>
      <c r="S12" s="18">
        <v>0.12743689809851849</v>
      </c>
      <c r="T12" s="18">
        <v>0.15745406142281301</v>
      </c>
      <c r="V12" s="18">
        <v>0.1719083801026102</v>
      </c>
      <c r="W12" s="18">
        <v>0.1473423125092001</v>
      </c>
      <c r="X12" s="18">
        <v>0.17164037473099111</v>
      </c>
      <c r="Y12" s="18">
        <v>0.17725634021952999</v>
      </c>
      <c r="Z12" s="18">
        <v>0.1154161286014652</v>
      </c>
      <c r="AA12" s="18">
        <v>0.13987980447815621</v>
      </c>
      <c r="AB12" s="18">
        <v>0.19804801471948341</v>
      </c>
      <c r="AC12" s="18">
        <v>0.15115098032143101</v>
      </c>
      <c r="AD12" s="18">
        <v>0.19550089178189961</v>
      </c>
      <c r="AF12" s="18">
        <v>0.16514083483978259</v>
      </c>
      <c r="AG12" s="18">
        <v>0.16519696698672309</v>
      </c>
      <c r="AH12" s="18">
        <v>0.1557069870380112</v>
      </c>
      <c r="AI12" s="18">
        <v>0.1566279866822701</v>
      </c>
      <c r="AJ12" s="18">
        <v>0.15604980168946461</v>
      </c>
      <c r="AK12" s="18">
        <v>0.18783811416874679</v>
      </c>
      <c r="AL12" s="18">
        <v>0.1091838441678379</v>
      </c>
      <c r="AM12" s="18">
        <v>0.19907632483530649</v>
      </c>
      <c r="AO12" s="18">
        <v>0.18106115835497669</v>
      </c>
      <c r="AP12" s="18">
        <v>0.15933586175927719</v>
      </c>
      <c r="AQ12" s="18">
        <v>0.21739844006492451</v>
      </c>
      <c r="AR12" s="18">
        <v>0.18337876150101451</v>
      </c>
      <c r="AS12" s="18">
        <v>0.15585671188178071</v>
      </c>
      <c r="AT12" s="18">
        <v>0.12732296303187041</v>
      </c>
      <c r="AU12" s="18">
        <v>0.17823661484603151</v>
      </c>
      <c r="AV12" s="18">
        <v>0.16385416772498479</v>
      </c>
      <c r="AW12" s="18">
        <v>0.15481568712773131</v>
      </c>
    </row>
    <row r="13" spans="2:51" ht="19" customHeight="1" x14ac:dyDescent="0.35">
      <c r="B13" s="21" t="s">
        <v>321</v>
      </c>
      <c r="C13" s="18">
        <v>0.11426661434910119</v>
      </c>
      <c r="D13" s="18">
        <v>7.6756341507089459E-2</v>
      </c>
      <c r="E13" s="18">
        <v>7.7755919058137418E-2</v>
      </c>
      <c r="F13" s="18">
        <v>9.3450980156944627E-2</v>
      </c>
      <c r="G13" s="18">
        <v>0.1338966219477852</v>
      </c>
      <c r="H13" s="18">
        <v>0.14996213873605951</v>
      </c>
      <c r="I13" s="18">
        <v>0.13480690872451731</v>
      </c>
      <c r="K13" s="18">
        <v>8.6713971608931503E-2</v>
      </c>
      <c r="L13" s="18">
        <v>0.14073863962729841</v>
      </c>
      <c r="N13" s="18">
        <v>0.1412445225075297</v>
      </c>
      <c r="O13" s="18">
        <v>0.10105109950569401</v>
      </c>
      <c r="P13" s="18">
        <v>0.1176196840445687</v>
      </c>
      <c r="Q13" s="18">
        <v>0.10885514216373519</v>
      </c>
      <c r="R13" s="18">
        <v>0.1046230574169196</v>
      </c>
      <c r="S13" s="18">
        <v>5.8054512387348392E-2</v>
      </c>
      <c r="T13" s="18">
        <v>8.1541442737224357E-2</v>
      </c>
      <c r="V13" s="18">
        <v>0.12627153393998411</v>
      </c>
      <c r="W13" s="18">
        <v>7.8128895476708371E-2</v>
      </c>
      <c r="X13" s="18">
        <v>6.2019617883483258E-2</v>
      </c>
      <c r="Y13" s="18">
        <v>0.10164882356614929</v>
      </c>
      <c r="Z13" s="18">
        <v>0.17015934469461211</v>
      </c>
      <c r="AA13" s="18">
        <v>0.1876485689319902</v>
      </c>
      <c r="AB13" s="18">
        <v>0.13195211259614051</v>
      </c>
      <c r="AC13" s="18">
        <v>0.153424237903273</v>
      </c>
      <c r="AD13" s="18">
        <v>0.17584186911802521</v>
      </c>
      <c r="AF13" s="18">
        <v>0.13846959891510779</v>
      </c>
      <c r="AG13" s="18">
        <v>7.7994040931872954E-2</v>
      </c>
      <c r="AH13" s="18">
        <v>9.4112455782328241E-2</v>
      </c>
      <c r="AI13" s="18">
        <v>0.1212468103079498</v>
      </c>
      <c r="AJ13" s="18">
        <v>0.12132103312994991</v>
      </c>
      <c r="AK13" s="18">
        <v>0.1052141679919817</v>
      </c>
      <c r="AL13" s="18">
        <v>8.0386348872111296E-2</v>
      </c>
      <c r="AM13" s="18">
        <v>0.15523669654286701</v>
      </c>
      <c r="AO13" s="18">
        <v>0.11481781890073731</v>
      </c>
      <c r="AP13" s="18">
        <v>6.761204254508979E-2</v>
      </c>
      <c r="AQ13" s="18">
        <v>6.7250626239470812E-2</v>
      </c>
      <c r="AR13" s="18">
        <v>0.12681108934556809</v>
      </c>
      <c r="AS13" s="18">
        <v>0.1366666961756135</v>
      </c>
      <c r="AT13" s="18">
        <v>6.4203705137422448E-2</v>
      </c>
      <c r="AU13" s="18">
        <v>0.20014390680557151</v>
      </c>
      <c r="AV13" s="18">
        <v>0.12644071658289599</v>
      </c>
      <c r="AW13" s="18">
        <v>0.20887908267304059</v>
      </c>
    </row>
    <row r="14" spans="2:51" ht="19" customHeight="1" x14ac:dyDescent="0.35">
      <c r="B14" s="21" t="s">
        <v>140</v>
      </c>
      <c r="C14" s="18">
        <v>5.6614567366453108E-2</v>
      </c>
      <c r="D14" s="18">
        <v>6.9452128551926243E-2</v>
      </c>
      <c r="E14" s="18">
        <v>6.4785925628935273E-2</v>
      </c>
      <c r="F14" s="18">
        <v>7.585142521187227E-2</v>
      </c>
      <c r="G14" s="18">
        <v>5.4093452096185081E-2</v>
      </c>
      <c r="H14" s="18">
        <v>3.1453336130420007E-2</v>
      </c>
      <c r="I14" s="18">
        <v>5.0089348933568797E-2</v>
      </c>
      <c r="K14" s="18">
        <v>3.9166221231804348E-2</v>
      </c>
      <c r="L14" s="18">
        <v>7.2215100957193731E-2</v>
      </c>
      <c r="N14" s="18">
        <v>6.1376218805408223E-2</v>
      </c>
      <c r="O14" s="18">
        <v>6.235340027021271E-2</v>
      </c>
      <c r="P14" s="18">
        <v>5.2279812419734777E-2</v>
      </c>
      <c r="Q14" s="18">
        <v>4.7363415787053817E-2</v>
      </c>
      <c r="R14" s="18">
        <v>2.7503503800808519E-2</v>
      </c>
      <c r="S14" s="18">
        <v>4.8739211717628503E-2</v>
      </c>
      <c r="T14" s="18">
        <v>0.15593861286488109</v>
      </c>
      <c r="V14" s="18">
        <v>2.060140809266587E-2</v>
      </c>
      <c r="W14" s="18">
        <v>5.2913463945153359E-2</v>
      </c>
      <c r="X14" s="18">
        <v>7.7765333172492068E-2</v>
      </c>
      <c r="Y14" s="18">
        <v>2.801727482543389E-2</v>
      </c>
      <c r="Z14" s="18">
        <v>2.0751949192679631E-2</v>
      </c>
      <c r="AA14" s="18">
        <v>5.4008403983795188E-2</v>
      </c>
      <c r="AB14" s="18">
        <v>8.9908360873329984E-2</v>
      </c>
      <c r="AC14" s="18">
        <v>0.29873953739839992</v>
      </c>
      <c r="AD14" s="18">
        <v>8.8274667652172688E-3</v>
      </c>
      <c r="AF14" s="18">
        <v>2.4067782373038131E-2</v>
      </c>
      <c r="AG14" s="18">
        <v>4.2327114141191592E-2</v>
      </c>
      <c r="AH14" s="18">
        <v>6.8709334923736057E-2</v>
      </c>
      <c r="AI14" s="18">
        <v>4.1457036045507489E-2</v>
      </c>
      <c r="AJ14" s="18">
        <v>2.2885335066434299E-2</v>
      </c>
      <c r="AK14" s="18">
        <v>7.466770062527224E-2</v>
      </c>
      <c r="AL14" s="18">
        <v>0.30317829259874612</v>
      </c>
      <c r="AM14" s="18">
        <v>0.10307082348707081</v>
      </c>
      <c r="AO14" s="18">
        <v>2.3958246606253151E-2</v>
      </c>
      <c r="AP14" s="18">
        <v>4.3745371427050893E-2</v>
      </c>
      <c r="AQ14" s="18">
        <v>3.110795308700269E-2</v>
      </c>
      <c r="AR14" s="18">
        <v>4.1326853962215547E-2</v>
      </c>
      <c r="AS14" s="18">
        <v>3.7272569915084937E-2</v>
      </c>
      <c r="AT14" s="18">
        <v>3.5161255889980973E-2</v>
      </c>
      <c r="AU14" s="18">
        <v>0.14043597190150139</v>
      </c>
      <c r="AV14" s="18">
        <v>0.20799939780351209</v>
      </c>
      <c r="AW14" s="18">
        <v>4.3249309359864603E-2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323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317</v>
      </c>
      <c r="C9" s="18">
        <v>8.5581559362300358E-2</v>
      </c>
      <c r="D9" s="18">
        <v>8.6381399520252505E-2</v>
      </c>
      <c r="E9" s="18">
        <v>0.12931296074102211</v>
      </c>
      <c r="F9" s="18">
        <v>0.1109678790221785</v>
      </c>
      <c r="G9" s="18">
        <v>0.10152808102753071</v>
      </c>
      <c r="H9" s="18">
        <v>5.6904452251956089E-2</v>
      </c>
      <c r="I9" s="18">
        <v>4.5135330889360441E-2</v>
      </c>
      <c r="K9" s="18">
        <v>0.1133728449088954</v>
      </c>
      <c r="L9" s="18">
        <v>5.994403827851507E-2</v>
      </c>
      <c r="N9" s="18">
        <v>5.9587371690980162E-2</v>
      </c>
      <c r="O9" s="18">
        <v>7.0025442651388312E-2</v>
      </c>
      <c r="P9" s="18">
        <v>0.1105802207640844</v>
      </c>
      <c r="Q9" s="18">
        <v>7.2907189777494857E-2</v>
      </c>
      <c r="R9" s="18">
        <v>0.14113233696747091</v>
      </c>
      <c r="S9" s="18">
        <v>0.38204664627103663</v>
      </c>
      <c r="T9" s="18">
        <v>7.0273675845426167E-2</v>
      </c>
      <c r="V9" s="18">
        <v>0.1064770006513117</v>
      </c>
      <c r="W9" s="18">
        <v>0.11542072153070421</v>
      </c>
      <c r="X9" s="18">
        <v>5.466927148841224E-2</v>
      </c>
      <c r="Y9" s="18">
        <v>5.7732261887473879E-2</v>
      </c>
      <c r="Z9" s="18">
        <v>0</v>
      </c>
      <c r="AA9" s="18">
        <v>4.3943697377800239E-2</v>
      </c>
      <c r="AB9" s="18">
        <v>5.3677330951252551E-2</v>
      </c>
      <c r="AC9" s="18">
        <v>1.098464330669049E-2</v>
      </c>
      <c r="AD9" s="18">
        <v>7.1241789232211014E-2</v>
      </c>
      <c r="AF9" s="18">
        <v>0.11886201227992831</v>
      </c>
      <c r="AG9" s="18">
        <v>0.12821824038634649</v>
      </c>
      <c r="AH9" s="18">
        <v>4.9132727879993968E-2</v>
      </c>
      <c r="AI9" s="18">
        <v>4.8474134654938418E-2</v>
      </c>
      <c r="AJ9" s="18">
        <v>8.3498697330862195E-2</v>
      </c>
      <c r="AK9" s="18">
        <v>4.6155147609249783E-2</v>
      </c>
      <c r="AL9" s="18">
        <v>3.5199892413266529E-2</v>
      </c>
      <c r="AM9" s="18">
        <v>2.1208969476144951E-2</v>
      </c>
      <c r="AO9" s="18">
        <v>0.1013412363693275</v>
      </c>
      <c r="AP9" s="18">
        <v>0.12555461747318211</v>
      </c>
      <c r="AQ9" s="18">
        <v>7.3611861501268055E-2</v>
      </c>
      <c r="AR9" s="18">
        <v>3.2102681803864663E-2</v>
      </c>
      <c r="AS9" s="18">
        <v>9.5419769021531819E-2</v>
      </c>
      <c r="AT9" s="18">
        <v>9.6416350254623084E-2</v>
      </c>
      <c r="AU9" s="18">
        <v>3.3301182244421218E-2</v>
      </c>
      <c r="AV9" s="18">
        <v>2.565370098664874E-2</v>
      </c>
      <c r="AW9" s="18">
        <v>4.6917690653595592E-2</v>
      </c>
    </row>
    <row r="10" spans="2:51" ht="19" customHeight="1" x14ac:dyDescent="0.35">
      <c r="B10" s="21" t="s">
        <v>318</v>
      </c>
      <c r="C10" s="18">
        <v>0.19229922857786019</v>
      </c>
      <c r="D10" s="18">
        <v>0.20882258480542989</v>
      </c>
      <c r="E10" s="18">
        <v>0.28892271180090989</v>
      </c>
      <c r="F10" s="18">
        <v>0.23283529582686921</v>
      </c>
      <c r="G10" s="18">
        <v>0.16334530934327751</v>
      </c>
      <c r="H10" s="18">
        <v>0.12810444500273871</v>
      </c>
      <c r="I10" s="18">
        <v>0.14959416367615311</v>
      </c>
      <c r="K10" s="18">
        <v>0.2425063633911132</v>
      </c>
      <c r="L10" s="18">
        <v>0.14548694851307839</v>
      </c>
      <c r="N10" s="18">
        <v>0.14973203216720321</v>
      </c>
      <c r="O10" s="18">
        <v>0.17707212394518609</v>
      </c>
      <c r="P10" s="18">
        <v>0.17855639653640781</v>
      </c>
      <c r="Q10" s="18">
        <v>0.21365739415547361</v>
      </c>
      <c r="R10" s="18">
        <v>0.29662220630801361</v>
      </c>
      <c r="S10" s="18">
        <v>0.243526614886241</v>
      </c>
      <c r="T10" s="18">
        <v>0.1532134956061762</v>
      </c>
      <c r="V10" s="18">
        <v>0.2191829059234878</v>
      </c>
      <c r="W10" s="18">
        <v>0.22996449449803141</v>
      </c>
      <c r="X10" s="18">
        <v>0.17579924355988791</v>
      </c>
      <c r="Y10" s="18">
        <v>0.2430764196929894</v>
      </c>
      <c r="Z10" s="18">
        <v>0.18790342672770499</v>
      </c>
      <c r="AA10" s="18">
        <v>0.12906932430583981</v>
      </c>
      <c r="AB10" s="18">
        <v>0.13799839453098961</v>
      </c>
      <c r="AC10" s="18">
        <v>5.4986031334341358E-2</v>
      </c>
      <c r="AD10" s="18">
        <v>0.13453605485829431</v>
      </c>
      <c r="AF10" s="18">
        <v>0.24124870221602021</v>
      </c>
      <c r="AG10" s="18">
        <v>0.21217713307337141</v>
      </c>
      <c r="AH10" s="18">
        <v>0.16574159824707951</v>
      </c>
      <c r="AI10" s="18">
        <v>0.20090383007975299</v>
      </c>
      <c r="AJ10" s="18">
        <v>0.2000155594229365</v>
      </c>
      <c r="AK10" s="18">
        <v>9.5059669627664004E-2</v>
      </c>
      <c r="AL10" s="18">
        <v>8.7765225971816921E-2</v>
      </c>
      <c r="AM10" s="18">
        <v>0.13991632565714521</v>
      </c>
      <c r="AO10" s="18">
        <v>0.25998054085525663</v>
      </c>
      <c r="AP10" s="18">
        <v>0.2310874771454661</v>
      </c>
      <c r="AQ10" s="18">
        <v>0.19330149008388159</v>
      </c>
      <c r="AR10" s="18">
        <v>0.17108551050516521</v>
      </c>
      <c r="AS10" s="18">
        <v>0.1834535897966233</v>
      </c>
      <c r="AT10" s="18">
        <v>8.9893532693125805E-2</v>
      </c>
      <c r="AU10" s="18">
        <v>9.2920346716487093E-2</v>
      </c>
      <c r="AV10" s="18">
        <v>0.1170532260920021</v>
      </c>
      <c r="AW10" s="18">
        <v>0.1108783860262462</v>
      </c>
    </row>
    <row r="11" spans="2:51" ht="32.15" customHeight="1" x14ac:dyDescent="0.35">
      <c r="B11" s="21" t="s">
        <v>319</v>
      </c>
      <c r="C11" s="18">
        <v>0.23991111320822861</v>
      </c>
      <c r="D11" s="18">
        <v>0.21881675398477859</v>
      </c>
      <c r="E11" s="18">
        <v>0.21249093372138991</v>
      </c>
      <c r="F11" s="18">
        <v>0.24990944201572199</v>
      </c>
      <c r="G11" s="18">
        <v>0.27263128388010432</v>
      </c>
      <c r="H11" s="18">
        <v>0.24089975762227961</v>
      </c>
      <c r="I11" s="18">
        <v>0.23980041723426371</v>
      </c>
      <c r="K11" s="18">
        <v>0.22741949526840599</v>
      </c>
      <c r="L11" s="18">
        <v>0.25123422296087089</v>
      </c>
      <c r="N11" s="18">
        <v>0.26849480598421438</v>
      </c>
      <c r="O11" s="18">
        <v>0.22689140801578589</v>
      </c>
      <c r="P11" s="18">
        <v>0.24551151789106321</v>
      </c>
      <c r="Q11" s="18">
        <v>0.24004844785302029</v>
      </c>
      <c r="R11" s="18">
        <v>0.20991055700823449</v>
      </c>
      <c r="S11" s="18">
        <v>8.8698636315144547E-2</v>
      </c>
      <c r="T11" s="18">
        <v>0.2618677462019573</v>
      </c>
      <c r="V11" s="18">
        <v>0.20529595746975149</v>
      </c>
      <c r="W11" s="18">
        <v>0.24887164389856231</v>
      </c>
      <c r="X11" s="18">
        <v>0.23332117501832789</v>
      </c>
      <c r="Y11" s="18">
        <v>0.18847778094596249</v>
      </c>
      <c r="Z11" s="18">
        <v>0.39813134049154247</v>
      </c>
      <c r="AA11" s="18">
        <v>0.25206392189560273</v>
      </c>
      <c r="AB11" s="18">
        <v>0.25657954552282108</v>
      </c>
      <c r="AC11" s="18">
        <v>0.30400766330537832</v>
      </c>
      <c r="AD11" s="18">
        <v>0.26013833302039802</v>
      </c>
      <c r="AF11" s="18">
        <v>0.20009167518581381</v>
      </c>
      <c r="AG11" s="18">
        <v>0.23678760223875589</v>
      </c>
      <c r="AH11" s="18">
        <v>0.24745394537650239</v>
      </c>
      <c r="AI11" s="18">
        <v>0.2426918402490098</v>
      </c>
      <c r="AJ11" s="18">
        <v>0.27238066862096372</v>
      </c>
      <c r="AK11" s="18">
        <v>0.29937492320287279</v>
      </c>
      <c r="AL11" s="18">
        <v>0.31033219155865632</v>
      </c>
      <c r="AM11" s="18">
        <v>0.2409257694642431</v>
      </c>
      <c r="AO11" s="18">
        <v>0.2160579010291574</v>
      </c>
      <c r="AP11" s="18">
        <v>0.24812162754912989</v>
      </c>
      <c r="AQ11" s="18">
        <v>0.2236077493188445</v>
      </c>
      <c r="AR11" s="18">
        <v>0.2075977576154148</v>
      </c>
      <c r="AS11" s="18">
        <v>0.28080535241811999</v>
      </c>
      <c r="AT11" s="18">
        <v>0.26548863543672802</v>
      </c>
      <c r="AU11" s="18">
        <v>0.22299932034456391</v>
      </c>
      <c r="AV11" s="18">
        <v>0.2410065545990023</v>
      </c>
      <c r="AW11" s="18">
        <v>0.17327263322971351</v>
      </c>
    </row>
    <row r="12" spans="2:51" ht="19" customHeight="1" x14ac:dyDescent="0.35">
      <c r="B12" s="21" t="s">
        <v>320</v>
      </c>
      <c r="C12" s="18">
        <v>0.17924665475512891</v>
      </c>
      <c r="D12" s="18">
        <v>0.1235180996529283</v>
      </c>
      <c r="E12" s="18">
        <v>0.15217974640569359</v>
      </c>
      <c r="F12" s="18">
        <v>0.15001486641516479</v>
      </c>
      <c r="G12" s="18">
        <v>0.19152799000809889</v>
      </c>
      <c r="H12" s="18">
        <v>0.22653145394359209</v>
      </c>
      <c r="I12" s="18">
        <v>0.20404373704363279</v>
      </c>
      <c r="K12" s="18">
        <v>0.1457293459124826</v>
      </c>
      <c r="L12" s="18">
        <v>0.21166256996975219</v>
      </c>
      <c r="N12" s="18">
        <v>0.209292536358853</v>
      </c>
      <c r="O12" s="18">
        <v>0.16982706276758189</v>
      </c>
      <c r="P12" s="18">
        <v>0.13897088744117819</v>
      </c>
      <c r="Q12" s="18">
        <v>0.1867440022930609</v>
      </c>
      <c r="R12" s="18">
        <v>0.1620694263228023</v>
      </c>
      <c r="S12" s="18">
        <v>7.5804860718368561E-2</v>
      </c>
      <c r="T12" s="18">
        <v>0.18509807624062111</v>
      </c>
      <c r="V12" s="18">
        <v>0.18236414016431671</v>
      </c>
      <c r="W12" s="18">
        <v>0.18139204731410319</v>
      </c>
      <c r="X12" s="18">
        <v>0.23361371153468699</v>
      </c>
      <c r="Y12" s="18">
        <v>0.16263638803950339</v>
      </c>
      <c r="Z12" s="18">
        <v>7.7906391646299783E-2</v>
      </c>
      <c r="AA12" s="18">
        <v>0.17303854890342671</v>
      </c>
      <c r="AB12" s="18">
        <v>0.1610942186414448</v>
      </c>
      <c r="AC12" s="18">
        <v>0.2069763895707801</v>
      </c>
      <c r="AD12" s="18">
        <v>0.20196186765087529</v>
      </c>
      <c r="AF12" s="18">
        <v>0.1763495561826878</v>
      </c>
      <c r="AG12" s="18">
        <v>0.18440938811958171</v>
      </c>
      <c r="AH12" s="18">
        <v>0.18576617447311511</v>
      </c>
      <c r="AI12" s="18">
        <v>0.14779261640671859</v>
      </c>
      <c r="AJ12" s="18">
        <v>0.17928993996177151</v>
      </c>
      <c r="AK12" s="18">
        <v>0.19148991352517589</v>
      </c>
      <c r="AL12" s="18">
        <v>0.1554332555915231</v>
      </c>
      <c r="AM12" s="18">
        <v>0.18179060380379911</v>
      </c>
      <c r="AO12" s="18">
        <v>0.18118867720547119</v>
      </c>
      <c r="AP12" s="18">
        <v>0.17090988856512301</v>
      </c>
      <c r="AQ12" s="18">
        <v>0.17997400018554729</v>
      </c>
      <c r="AR12" s="18">
        <v>0.15935856224359399</v>
      </c>
      <c r="AS12" s="18">
        <v>0.16717002375530651</v>
      </c>
      <c r="AT12" s="18">
        <v>0.27553354492165699</v>
      </c>
      <c r="AU12" s="18">
        <v>0.22711362354187009</v>
      </c>
      <c r="AV12" s="18">
        <v>0.20575874932672031</v>
      </c>
      <c r="AW12" s="18">
        <v>0.1679837173008234</v>
      </c>
    </row>
    <row r="13" spans="2:51" ht="19" customHeight="1" x14ac:dyDescent="0.35">
      <c r="B13" s="21" t="s">
        <v>321</v>
      </c>
      <c r="C13" s="18">
        <v>0.24908969280813389</v>
      </c>
      <c r="D13" s="18">
        <v>0.31897397731103549</v>
      </c>
      <c r="E13" s="18">
        <v>0.1580815604690009</v>
      </c>
      <c r="F13" s="18">
        <v>0.19942954858401141</v>
      </c>
      <c r="G13" s="18">
        <v>0.21429593117424489</v>
      </c>
      <c r="H13" s="18">
        <v>0.29909744936119692</v>
      </c>
      <c r="I13" s="18">
        <v>0.30686999054825281</v>
      </c>
      <c r="K13" s="18">
        <v>0.23180068615671581</v>
      </c>
      <c r="L13" s="18">
        <v>0.26479418982223318</v>
      </c>
      <c r="N13" s="18">
        <v>0.26896121732771661</v>
      </c>
      <c r="O13" s="18">
        <v>0.28984313890606472</v>
      </c>
      <c r="P13" s="18">
        <v>0.27033907170619659</v>
      </c>
      <c r="Q13" s="18">
        <v>0.24036152580107031</v>
      </c>
      <c r="R13" s="18">
        <v>0.16112824064796441</v>
      </c>
      <c r="S13" s="18">
        <v>0.16118403009158069</v>
      </c>
      <c r="T13" s="18">
        <v>0.1536134192544889</v>
      </c>
      <c r="V13" s="18">
        <v>0.24781034780269409</v>
      </c>
      <c r="W13" s="18">
        <v>0.18032224985562101</v>
      </c>
      <c r="X13" s="18">
        <v>0.24860309781396411</v>
      </c>
      <c r="Y13" s="18">
        <v>0.28618931080158011</v>
      </c>
      <c r="Z13" s="18">
        <v>0.33605884113445272</v>
      </c>
      <c r="AA13" s="18">
        <v>0.35330096072991229</v>
      </c>
      <c r="AB13" s="18">
        <v>0.3124196516801766</v>
      </c>
      <c r="AC13" s="18">
        <v>0.20180288298592999</v>
      </c>
      <c r="AD13" s="18">
        <v>0.32339629917930829</v>
      </c>
      <c r="AF13" s="18">
        <v>0.22400812038131249</v>
      </c>
      <c r="AG13" s="18">
        <v>0.19428259188747779</v>
      </c>
      <c r="AH13" s="18">
        <v>0.30593446604173441</v>
      </c>
      <c r="AI13" s="18">
        <v>0.31390983056474092</v>
      </c>
      <c r="AJ13" s="18">
        <v>0.25250737011949709</v>
      </c>
      <c r="AK13" s="18">
        <v>0.24524252378004111</v>
      </c>
      <c r="AL13" s="18">
        <v>0.14385233009969789</v>
      </c>
      <c r="AM13" s="18">
        <v>0.33165022206836903</v>
      </c>
      <c r="AO13" s="18">
        <v>0.19467960141035581</v>
      </c>
      <c r="AP13" s="18">
        <v>0.17729666516009879</v>
      </c>
      <c r="AQ13" s="18">
        <v>0.31310680686989051</v>
      </c>
      <c r="AR13" s="18">
        <v>0.39766764886697792</v>
      </c>
      <c r="AS13" s="18">
        <v>0.24276731399517409</v>
      </c>
      <c r="AT13" s="18">
        <v>0.20384579644886849</v>
      </c>
      <c r="AU13" s="18">
        <v>0.29560145110160158</v>
      </c>
      <c r="AV13" s="18">
        <v>0.23877259136942811</v>
      </c>
      <c r="AW13" s="18">
        <v>0.48276642918592061</v>
      </c>
    </row>
    <row r="14" spans="2:51" ht="19" customHeight="1" x14ac:dyDescent="0.35">
      <c r="B14" s="21" t="s">
        <v>140</v>
      </c>
      <c r="C14" s="18">
        <v>5.3871751288348112E-2</v>
      </c>
      <c r="D14" s="18">
        <v>4.3487184725575112E-2</v>
      </c>
      <c r="E14" s="18">
        <v>5.9012086861983663E-2</v>
      </c>
      <c r="F14" s="18">
        <v>5.6842968136054092E-2</v>
      </c>
      <c r="G14" s="18">
        <v>5.6671404566743772E-2</v>
      </c>
      <c r="H14" s="18">
        <v>4.8462441818236363E-2</v>
      </c>
      <c r="I14" s="18">
        <v>5.4556360608337157E-2</v>
      </c>
      <c r="K14" s="18">
        <v>3.9171264362386937E-2</v>
      </c>
      <c r="L14" s="18">
        <v>6.687803045555013E-2</v>
      </c>
      <c r="N14" s="18">
        <v>4.3932036471032491E-2</v>
      </c>
      <c r="O14" s="18">
        <v>6.6340823713992927E-2</v>
      </c>
      <c r="P14" s="18">
        <v>5.6041905661069639E-2</v>
      </c>
      <c r="Q14" s="18">
        <v>4.6281440119880002E-2</v>
      </c>
      <c r="R14" s="18">
        <v>2.9137232745514191E-2</v>
      </c>
      <c r="S14" s="18">
        <v>4.8739211717628503E-2</v>
      </c>
      <c r="T14" s="18">
        <v>0.1759335868513304</v>
      </c>
      <c r="V14" s="18">
        <v>3.8869647988437922E-2</v>
      </c>
      <c r="W14" s="18">
        <v>4.4028842902977983E-2</v>
      </c>
      <c r="X14" s="18">
        <v>5.3993500584720848E-2</v>
      </c>
      <c r="Y14" s="18">
        <v>6.1887838632490769E-2</v>
      </c>
      <c r="Z14" s="18">
        <v>0</v>
      </c>
      <c r="AA14" s="18">
        <v>4.8583546787418531E-2</v>
      </c>
      <c r="AB14" s="18">
        <v>7.8230858673315556E-2</v>
      </c>
      <c r="AC14" s="18">
        <v>0.22124238949687941</v>
      </c>
      <c r="AD14" s="18">
        <v>8.7256560589130932E-3</v>
      </c>
      <c r="AF14" s="18">
        <v>3.9439933754237357E-2</v>
      </c>
      <c r="AG14" s="18">
        <v>4.4125044294466932E-2</v>
      </c>
      <c r="AH14" s="18">
        <v>4.5971087981574392E-2</v>
      </c>
      <c r="AI14" s="18">
        <v>4.6227748044839097E-2</v>
      </c>
      <c r="AJ14" s="18">
        <v>1.2307764543969049E-2</v>
      </c>
      <c r="AK14" s="18">
        <v>0.1226778222549964</v>
      </c>
      <c r="AL14" s="18">
        <v>0.26741710436503918</v>
      </c>
      <c r="AM14" s="18">
        <v>8.4508109530298733E-2</v>
      </c>
      <c r="AO14" s="18">
        <v>4.675204313043152E-2</v>
      </c>
      <c r="AP14" s="18">
        <v>4.702972410700032E-2</v>
      </c>
      <c r="AQ14" s="18">
        <v>1.6398092040568059E-2</v>
      </c>
      <c r="AR14" s="18">
        <v>3.2187838964983527E-2</v>
      </c>
      <c r="AS14" s="18">
        <v>3.0383951013244179E-2</v>
      </c>
      <c r="AT14" s="18">
        <v>6.8822140244997609E-2</v>
      </c>
      <c r="AU14" s="18">
        <v>0.1280640760510561</v>
      </c>
      <c r="AV14" s="18">
        <v>0.17175517762619841</v>
      </c>
      <c r="AW14" s="18">
        <v>1.818114360370043E-2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324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317</v>
      </c>
      <c r="C9" s="18">
        <v>8.9359989086716343E-2</v>
      </c>
      <c r="D9" s="18">
        <v>9.2591926132694499E-2</v>
      </c>
      <c r="E9" s="18">
        <v>0.14687101695915339</v>
      </c>
      <c r="F9" s="18">
        <v>0.10206905796461251</v>
      </c>
      <c r="G9" s="18">
        <v>9.2587023346948349E-2</v>
      </c>
      <c r="H9" s="18">
        <v>7.7450972417127395E-2</v>
      </c>
      <c r="I9" s="18">
        <v>4.3930014112309797E-2</v>
      </c>
      <c r="K9" s="18">
        <v>0.1191155782491596</v>
      </c>
      <c r="L9" s="18">
        <v>6.1898367280022862E-2</v>
      </c>
      <c r="N9" s="18">
        <v>6.9468619655740291E-2</v>
      </c>
      <c r="O9" s="18">
        <v>7.5746071027737616E-2</v>
      </c>
      <c r="P9" s="18">
        <v>0.1014061055406084</v>
      </c>
      <c r="Q9" s="18">
        <v>8.9092370607217988E-2</v>
      </c>
      <c r="R9" s="18">
        <v>0.1172636848476669</v>
      </c>
      <c r="S9" s="18">
        <v>0.34741216812943387</v>
      </c>
      <c r="T9" s="18">
        <v>7.3050445585435331E-2</v>
      </c>
      <c r="V9" s="18">
        <v>0.1082415851718527</v>
      </c>
      <c r="W9" s="18">
        <v>0.1148166072161589</v>
      </c>
      <c r="X9" s="18">
        <v>7.0590476442907488E-2</v>
      </c>
      <c r="Y9" s="18">
        <v>8.4071672305281425E-2</v>
      </c>
      <c r="Z9" s="18">
        <v>0</v>
      </c>
      <c r="AA9" s="18">
        <v>4.3943697377800239E-2</v>
      </c>
      <c r="AB9" s="18">
        <v>5.7338854760380718E-2</v>
      </c>
      <c r="AC9" s="18">
        <v>2.777815191228462E-2</v>
      </c>
      <c r="AD9" s="18">
        <v>8.0135362509261246E-2</v>
      </c>
      <c r="AF9" s="18">
        <v>0.10514220452681509</v>
      </c>
      <c r="AG9" s="18">
        <v>0.12961561855645851</v>
      </c>
      <c r="AH9" s="18">
        <v>4.8201404609860728E-2</v>
      </c>
      <c r="AI9" s="18">
        <v>8.3036276602194786E-2</v>
      </c>
      <c r="AJ9" s="18">
        <v>7.2864330768742547E-2</v>
      </c>
      <c r="AK9" s="18">
        <v>9.2119198446364722E-2</v>
      </c>
      <c r="AL9" s="18">
        <v>1.5668253701433491E-2</v>
      </c>
      <c r="AM9" s="18">
        <v>4.3855368636319517E-2</v>
      </c>
      <c r="AO9" s="18">
        <v>9.9166911931662771E-2</v>
      </c>
      <c r="AP9" s="18">
        <v>0.13082298970963019</v>
      </c>
      <c r="AQ9" s="18">
        <v>7.0011589493803955E-2</v>
      </c>
      <c r="AR9" s="18">
        <v>5.5643290366440439E-2</v>
      </c>
      <c r="AS9" s="18">
        <v>9.0877191696264736E-2</v>
      </c>
      <c r="AT9" s="18">
        <v>0.12612150311986081</v>
      </c>
      <c r="AU9" s="18">
        <v>4.2598313868127811E-2</v>
      </c>
      <c r="AV9" s="18">
        <v>2.6465902677275589E-2</v>
      </c>
      <c r="AW9" s="18">
        <v>5.8665049390299102E-2</v>
      </c>
    </row>
    <row r="10" spans="2:51" ht="19" customHeight="1" x14ac:dyDescent="0.35">
      <c r="B10" s="21" t="s">
        <v>318</v>
      </c>
      <c r="C10" s="18">
        <v>0.24409851116376571</v>
      </c>
      <c r="D10" s="18">
        <v>0.26810546834729482</v>
      </c>
      <c r="E10" s="18">
        <v>0.31063791647385819</v>
      </c>
      <c r="F10" s="18">
        <v>0.29880001975876758</v>
      </c>
      <c r="G10" s="18">
        <v>0.2086753704686323</v>
      </c>
      <c r="H10" s="18">
        <v>0.17572678078084519</v>
      </c>
      <c r="I10" s="18">
        <v>0.21640996763991621</v>
      </c>
      <c r="K10" s="18">
        <v>0.28038123984841767</v>
      </c>
      <c r="L10" s="18">
        <v>0.2113287355908014</v>
      </c>
      <c r="N10" s="18">
        <v>0.21266464502523061</v>
      </c>
      <c r="O10" s="18">
        <v>0.21521257542967739</v>
      </c>
      <c r="P10" s="18">
        <v>0.22002379987721871</v>
      </c>
      <c r="Q10" s="18">
        <v>0.27016061033547623</v>
      </c>
      <c r="R10" s="18">
        <v>0.355832491706289</v>
      </c>
      <c r="S10" s="18">
        <v>0.31410072027003438</v>
      </c>
      <c r="T10" s="18">
        <v>0.17292783147431651</v>
      </c>
      <c r="V10" s="18">
        <v>0.25780616157183511</v>
      </c>
      <c r="W10" s="18">
        <v>0.29149442413341192</v>
      </c>
      <c r="X10" s="18">
        <v>0.21602540561982189</v>
      </c>
      <c r="Y10" s="18">
        <v>0.26037990370913922</v>
      </c>
      <c r="Z10" s="18">
        <v>0.12883926462543349</v>
      </c>
      <c r="AA10" s="18">
        <v>0.1903706282638607</v>
      </c>
      <c r="AB10" s="18">
        <v>0.20484607779650421</v>
      </c>
      <c r="AC10" s="18">
        <v>0.14698556444929781</v>
      </c>
      <c r="AD10" s="18">
        <v>0.1953619680504341</v>
      </c>
      <c r="AF10" s="18">
        <v>0.28504959619831721</v>
      </c>
      <c r="AG10" s="18">
        <v>0.28395991862992842</v>
      </c>
      <c r="AH10" s="18">
        <v>0.26579982865204049</v>
      </c>
      <c r="AI10" s="18">
        <v>0.2271627481800983</v>
      </c>
      <c r="AJ10" s="18">
        <v>0.2223379369207486</v>
      </c>
      <c r="AK10" s="18">
        <v>0.22055380537253819</v>
      </c>
      <c r="AL10" s="18">
        <v>8.0360036152566205E-2</v>
      </c>
      <c r="AM10" s="18">
        <v>0.1775050198089603</v>
      </c>
      <c r="AO10" s="18">
        <v>0.29469034684341761</v>
      </c>
      <c r="AP10" s="18">
        <v>0.30624407096492501</v>
      </c>
      <c r="AQ10" s="18">
        <v>0.29271609547279798</v>
      </c>
      <c r="AR10" s="18">
        <v>0.21888088691882751</v>
      </c>
      <c r="AS10" s="18">
        <v>0.21785960075976679</v>
      </c>
      <c r="AT10" s="18">
        <v>0.25487891052511003</v>
      </c>
      <c r="AU10" s="18">
        <v>0.13009642858629861</v>
      </c>
      <c r="AV10" s="18">
        <v>0.12454619657796009</v>
      </c>
      <c r="AW10" s="18">
        <v>0.15827547008910839</v>
      </c>
    </row>
    <row r="11" spans="2:51" ht="32.15" customHeight="1" x14ac:dyDescent="0.35">
      <c r="B11" s="21" t="s">
        <v>319</v>
      </c>
      <c r="C11" s="18">
        <v>0.26428607294935058</v>
      </c>
      <c r="D11" s="18">
        <v>0.24408044283094399</v>
      </c>
      <c r="E11" s="18">
        <v>0.24886290598243449</v>
      </c>
      <c r="F11" s="18">
        <v>0.25581613529592889</v>
      </c>
      <c r="G11" s="18">
        <v>0.29069506447087662</v>
      </c>
      <c r="H11" s="18">
        <v>0.27624547940852262</v>
      </c>
      <c r="I11" s="18">
        <v>0.2650515989335761</v>
      </c>
      <c r="K11" s="18">
        <v>0.23949732021325859</v>
      </c>
      <c r="L11" s="18">
        <v>0.28658728191512262</v>
      </c>
      <c r="N11" s="18">
        <v>0.28758553538840759</v>
      </c>
      <c r="O11" s="18">
        <v>0.29109819215020899</v>
      </c>
      <c r="P11" s="18">
        <v>0.25449110010334181</v>
      </c>
      <c r="Q11" s="18">
        <v>0.26462345681963961</v>
      </c>
      <c r="R11" s="18">
        <v>0.18748199577117611</v>
      </c>
      <c r="S11" s="18">
        <v>7.4965774273022215E-2</v>
      </c>
      <c r="T11" s="18">
        <v>0.27919431255095728</v>
      </c>
      <c r="V11" s="18">
        <v>0.2416327556830945</v>
      </c>
      <c r="W11" s="18">
        <v>0.27049288692674073</v>
      </c>
      <c r="X11" s="18">
        <v>0.24028177405310161</v>
      </c>
      <c r="Y11" s="18">
        <v>0.1881706998144235</v>
      </c>
      <c r="Z11" s="18">
        <v>0.42510273903482498</v>
      </c>
      <c r="AA11" s="18">
        <v>0.26388053352790197</v>
      </c>
      <c r="AB11" s="18">
        <v>0.28727799379285229</v>
      </c>
      <c r="AC11" s="18">
        <v>0.2716231614595942</v>
      </c>
      <c r="AD11" s="18">
        <v>0.27721000398438589</v>
      </c>
      <c r="AF11" s="18">
        <v>0.2399568111288625</v>
      </c>
      <c r="AG11" s="18">
        <v>0.25492722508209192</v>
      </c>
      <c r="AH11" s="18">
        <v>0.22173502358114089</v>
      </c>
      <c r="AI11" s="18">
        <v>0.2253775250465862</v>
      </c>
      <c r="AJ11" s="18">
        <v>0.27947107519444703</v>
      </c>
      <c r="AK11" s="18">
        <v>0.26251151050751259</v>
      </c>
      <c r="AL11" s="18">
        <v>0.29308780083003139</v>
      </c>
      <c r="AM11" s="18">
        <v>0.31129020928584722</v>
      </c>
      <c r="AO11" s="18">
        <v>0.26645078025542102</v>
      </c>
      <c r="AP11" s="18">
        <v>0.2404913989665394</v>
      </c>
      <c r="AQ11" s="18">
        <v>0.21180741633983999</v>
      </c>
      <c r="AR11" s="18">
        <v>0.23692336992019999</v>
      </c>
      <c r="AS11" s="18">
        <v>0.28994358381005042</v>
      </c>
      <c r="AT11" s="18">
        <v>0.21596617739025181</v>
      </c>
      <c r="AU11" s="18">
        <v>0.30253028858495967</v>
      </c>
      <c r="AV11" s="18">
        <v>0.29981567539286808</v>
      </c>
      <c r="AW11" s="18">
        <v>0.32329543954649642</v>
      </c>
    </row>
    <row r="12" spans="2:51" ht="19" customHeight="1" x14ac:dyDescent="0.35">
      <c r="B12" s="21" t="s">
        <v>320</v>
      </c>
      <c r="C12" s="18">
        <v>0.1665908621434756</v>
      </c>
      <c r="D12" s="18">
        <v>0.15556808555200169</v>
      </c>
      <c r="E12" s="18">
        <v>0.11725159640891269</v>
      </c>
      <c r="F12" s="18">
        <v>0.1323246406311856</v>
      </c>
      <c r="G12" s="18">
        <v>0.1835335438608533</v>
      </c>
      <c r="H12" s="18">
        <v>0.19437626093780211</v>
      </c>
      <c r="I12" s="18">
        <v>0.20119918986862509</v>
      </c>
      <c r="K12" s="18">
        <v>0.1467902483486741</v>
      </c>
      <c r="L12" s="18">
        <v>0.1860623288353416</v>
      </c>
      <c r="N12" s="18">
        <v>0.1678752789780745</v>
      </c>
      <c r="O12" s="18">
        <v>0.15300706023834129</v>
      </c>
      <c r="P12" s="18">
        <v>0.17728223621950681</v>
      </c>
      <c r="Q12" s="18">
        <v>0.16639964184994999</v>
      </c>
      <c r="R12" s="18">
        <v>0.1934996939398046</v>
      </c>
      <c r="S12" s="18">
        <v>7.8479404662348096E-2</v>
      </c>
      <c r="T12" s="18">
        <v>0.17648952567540091</v>
      </c>
      <c r="V12" s="18">
        <v>0.17636058238918029</v>
      </c>
      <c r="W12" s="18">
        <v>0.14302994085742321</v>
      </c>
      <c r="X12" s="18">
        <v>0.26162010425680832</v>
      </c>
      <c r="Y12" s="18">
        <v>0.15059505615556271</v>
      </c>
      <c r="Z12" s="18">
        <v>0.16668164813173339</v>
      </c>
      <c r="AA12" s="18">
        <v>0.21885562833241851</v>
      </c>
      <c r="AB12" s="18">
        <v>0.16170821083505121</v>
      </c>
      <c r="AC12" s="18">
        <v>0.1698406895609933</v>
      </c>
      <c r="AD12" s="18">
        <v>0.1418764183911676</v>
      </c>
      <c r="AF12" s="18">
        <v>0.15698403599898811</v>
      </c>
      <c r="AG12" s="18">
        <v>0.15681381462145569</v>
      </c>
      <c r="AH12" s="18">
        <v>0.2479544025367727</v>
      </c>
      <c r="AI12" s="18">
        <v>0.13459744176080191</v>
      </c>
      <c r="AJ12" s="18">
        <v>0.1788395372345877</v>
      </c>
      <c r="AK12" s="18">
        <v>0.1304753087916066</v>
      </c>
      <c r="AL12" s="18">
        <v>0.20634779646689019</v>
      </c>
      <c r="AM12" s="18">
        <v>0.16702183105016449</v>
      </c>
      <c r="AO12" s="18">
        <v>0.15931336113868</v>
      </c>
      <c r="AP12" s="18">
        <v>0.1512013615333834</v>
      </c>
      <c r="AQ12" s="18">
        <v>0.23114486866620279</v>
      </c>
      <c r="AR12" s="18">
        <v>0.15700864296729619</v>
      </c>
      <c r="AS12" s="18">
        <v>0.17350389782841641</v>
      </c>
      <c r="AT12" s="18">
        <v>0.17517060007041499</v>
      </c>
      <c r="AU12" s="18">
        <v>0.1653808438660444</v>
      </c>
      <c r="AV12" s="18">
        <v>0.16418418000239079</v>
      </c>
      <c r="AW12" s="18">
        <v>0.1809719171108225</v>
      </c>
    </row>
    <row r="13" spans="2:51" ht="19" customHeight="1" x14ac:dyDescent="0.35">
      <c r="B13" s="21" t="s">
        <v>321</v>
      </c>
      <c r="C13" s="18">
        <v>0.17339745451497121</v>
      </c>
      <c r="D13" s="18">
        <v>0.1625489751117635</v>
      </c>
      <c r="E13" s="18">
        <v>0.1158244982748648</v>
      </c>
      <c r="F13" s="18">
        <v>0.13316779891381311</v>
      </c>
      <c r="G13" s="18">
        <v>0.17060521476822521</v>
      </c>
      <c r="H13" s="18">
        <v>0.21132478816397279</v>
      </c>
      <c r="I13" s="18">
        <v>0.2239383553324665</v>
      </c>
      <c r="K13" s="18">
        <v>0.1661759913604049</v>
      </c>
      <c r="L13" s="18">
        <v>0.1792494864488362</v>
      </c>
      <c r="N13" s="18">
        <v>0.1914397290851878</v>
      </c>
      <c r="O13" s="18">
        <v>0.19482191405525789</v>
      </c>
      <c r="P13" s="18">
        <v>0.196131595360725</v>
      </c>
      <c r="Q13" s="18">
        <v>0.16650109589030099</v>
      </c>
      <c r="R13" s="18">
        <v>0.10519509565856749</v>
      </c>
      <c r="S13" s="18">
        <v>0.13630272094753271</v>
      </c>
      <c r="T13" s="18">
        <v>0.1113432744515984</v>
      </c>
      <c r="V13" s="18">
        <v>0.18101956437102121</v>
      </c>
      <c r="W13" s="18">
        <v>0.12629475240753421</v>
      </c>
      <c r="X13" s="18">
        <v>0.14916400732381219</v>
      </c>
      <c r="Y13" s="18">
        <v>0.27385748019672052</v>
      </c>
      <c r="Z13" s="18">
        <v>0.27937634820800827</v>
      </c>
      <c r="AA13" s="18">
        <v>0.21444613526480441</v>
      </c>
      <c r="AB13" s="18">
        <v>0.18511271365698151</v>
      </c>
      <c r="AC13" s="18">
        <v>0.13559675236380561</v>
      </c>
      <c r="AD13" s="18">
        <v>0.29119867688482359</v>
      </c>
      <c r="AF13" s="18">
        <v>0.1709463628046336</v>
      </c>
      <c r="AG13" s="18">
        <v>0.12846236656102919</v>
      </c>
      <c r="AH13" s="18">
        <v>0.1703382526386106</v>
      </c>
      <c r="AI13" s="18">
        <v>0.25931692258700278</v>
      </c>
      <c r="AJ13" s="18">
        <v>0.21913682560455749</v>
      </c>
      <c r="AK13" s="18">
        <v>0.16673526605718089</v>
      </c>
      <c r="AL13" s="18">
        <v>7.4119911771542535E-2</v>
      </c>
      <c r="AM13" s="18">
        <v>0.20407362284548111</v>
      </c>
      <c r="AO13" s="18">
        <v>0.1371421700502212</v>
      </c>
      <c r="AP13" s="18">
        <v>0.1187419175608171</v>
      </c>
      <c r="AQ13" s="18">
        <v>0.17792193798678721</v>
      </c>
      <c r="AR13" s="18">
        <v>0.27672645688566488</v>
      </c>
      <c r="AS13" s="18">
        <v>0.1858768940567069</v>
      </c>
      <c r="AT13" s="18">
        <v>0.15296829995673411</v>
      </c>
      <c r="AU13" s="18">
        <v>0.2134601111945926</v>
      </c>
      <c r="AV13" s="18">
        <v>0.18449663779207739</v>
      </c>
      <c r="AW13" s="18">
        <v>0.27879212386327329</v>
      </c>
    </row>
    <row r="14" spans="2:51" ht="19" customHeight="1" x14ac:dyDescent="0.35">
      <c r="B14" s="21" t="s">
        <v>140</v>
      </c>
      <c r="C14" s="18">
        <v>6.2267110141720643E-2</v>
      </c>
      <c r="D14" s="18">
        <v>7.7105102025301214E-2</v>
      </c>
      <c r="E14" s="18">
        <v>6.0552065900776338E-2</v>
      </c>
      <c r="F14" s="18">
        <v>7.7822347435692232E-2</v>
      </c>
      <c r="G14" s="18">
        <v>5.3903783084464328E-2</v>
      </c>
      <c r="H14" s="18">
        <v>6.4875718291729792E-2</v>
      </c>
      <c r="I14" s="18">
        <v>4.9470874113106307E-2</v>
      </c>
      <c r="K14" s="18">
        <v>4.8039621980085191E-2</v>
      </c>
      <c r="L14" s="18">
        <v>7.487379992987539E-2</v>
      </c>
      <c r="N14" s="18">
        <v>7.0966191867358933E-2</v>
      </c>
      <c r="O14" s="18">
        <v>7.0114187098776551E-2</v>
      </c>
      <c r="P14" s="18">
        <v>5.0665162898599278E-2</v>
      </c>
      <c r="Q14" s="18">
        <v>4.3222824497415192E-2</v>
      </c>
      <c r="R14" s="18">
        <v>4.0727038076495942E-2</v>
      </c>
      <c r="S14" s="18">
        <v>4.8739211717628503E-2</v>
      </c>
      <c r="T14" s="18">
        <v>0.1869946102622915</v>
      </c>
      <c r="V14" s="18">
        <v>3.4939350813016037E-2</v>
      </c>
      <c r="W14" s="18">
        <v>5.3871388458731309E-2</v>
      </c>
      <c r="X14" s="18">
        <v>6.2318232303548417E-2</v>
      </c>
      <c r="Y14" s="18">
        <v>4.2925187818872758E-2</v>
      </c>
      <c r="Z14" s="18">
        <v>0</v>
      </c>
      <c r="AA14" s="18">
        <v>6.8503377233214341E-2</v>
      </c>
      <c r="AB14" s="18">
        <v>0.1037161491582302</v>
      </c>
      <c r="AC14" s="18">
        <v>0.2481756802540242</v>
      </c>
      <c r="AD14" s="18">
        <v>1.4217570179927429E-2</v>
      </c>
      <c r="AF14" s="18">
        <v>4.1920989342383579E-2</v>
      </c>
      <c r="AG14" s="18">
        <v>4.6221056549036417E-2</v>
      </c>
      <c r="AH14" s="18">
        <v>4.5971087981574392E-2</v>
      </c>
      <c r="AI14" s="18">
        <v>7.050908582331597E-2</v>
      </c>
      <c r="AJ14" s="18">
        <v>2.7350294276916619E-2</v>
      </c>
      <c r="AK14" s="18">
        <v>0.127604910824797</v>
      </c>
      <c r="AL14" s="18">
        <v>0.33041620107753611</v>
      </c>
      <c r="AM14" s="18">
        <v>9.6253948373227427E-2</v>
      </c>
      <c r="AO14" s="18">
        <v>4.3236429780597503E-2</v>
      </c>
      <c r="AP14" s="18">
        <v>5.2498261264705033E-2</v>
      </c>
      <c r="AQ14" s="18">
        <v>1.6398092040568059E-2</v>
      </c>
      <c r="AR14" s="18">
        <v>5.481735294157096E-2</v>
      </c>
      <c r="AS14" s="18">
        <v>4.1938831848794787E-2</v>
      </c>
      <c r="AT14" s="18">
        <v>7.4894508937628376E-2</v>
      </c>
      <c r="AU14" s="18">
        <v>0.1459340138999769</v>
      </c>
      <c r="AV14" s="18">
        <v>0.20049140755742789</v>
      </c>
      <c r="AW14" s="18">
        <v>0</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E16"/>
  <sheetViews>
    <sheetView showGridLines="0" workbookViewId="0"/>
  </sheetViews>
  <sheetFormatPr defaultRowHeight="14.5" x14ac:dyDescent="0.35"/>
  <cols>
    <col min="1" max="1" width="5" customWidth="1"/>
    <col min="2" max="2" width="25" customWidth="1"/>
    <col min="3" max="5" width="20" customWidth="1"/>
  </cols>
  <sheetData>
    <row r="2" spans="2:5" ht="40" customHeight="1" x14ac:dyDescent="0.35">
      <c r="D2" s="19" t="s">
        <v>532</v>
      </c>
    </row>
    <row r="6" spans="2:5" ht="50.15" customHeight="1" x14ac:dyDescent="0.35">
      <c r="C6" s="20" t="s">
        <v>533</v>
      </c>
      <c r="D6" s="20" t="s">
        <v>534</v>
      </c>
      <c r="E6" s="20" t="s">
        <v>535</v>
      </c>
    </row>
    <row r="7" spans="2:5" x14ac:dyDescent="0.35">
      <c r="B7" s="21" t="s">
        <v>326</v>
      </c>
      <c r="C7" s="18">
        <v>0.36375107547207008</v>
      </c>
      <c r="D7" s="18">
        <v>0.51748045187650593</v>
      </c>
      <c r="E7" s="18">
        <v>0.47252303866658107</v>
      </c>
    </row>
    <row r="8" spans="2:5" x14ac:dyDescent="0.35">
      <c r="B8" s="21" t="s">
        <v>327</v>
      </c>
      <c r="C8" s="18">
        <v>0.26769877170336881</v>
      </c>
      <c r="D8" s="18">
        <v>0.20469143134851189</v>
      </c>
      <c r="E8" s="18">
        <v>0.22353202368809461</v>
      </c>
    </row>
    <row r="9" spans="2:5" x14ac:dyDescent="0.35">
      <c r="B9" s="21" t="s">
        <v>80</v>
      </c>
      <c r="C9" s="18">
        <v>0.36855015282456111</v>
      </c>
      <c r="D9" s="18">
        <v>0.27782811677498231</v>
      </c>
      <c r="E9" s="18">
        <v>0.30394493764532432</v>
      </c>
    </row>
    <row r="12" spans="2:5" x14ac:dyDescent="0.35">
      <c r="B12" t="s">
        <v>490</v>
      </c>
    </row>
    <row r="13" spans="2:5" x14ac:dyDescent="0.35">
      <c r="B13" t="s">
        <v>11</v>
      </c>
    </row>
    <row r="16" spans="2:5" x14ac:dyDescent="0.35">
      <c r="B16" t="str">
        <f>HYPERLINK("#Contents!A1", "Return to Contents")</f>
        <v>Return to Contents</v>
      </c>
    </row>
  </sheetData>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326</v>
      </c>
      <c r="C9" s="18">
        <v>0.36375107547207008</v>
      </c>
      <c r="D9" s="18">
        <v>0.45763941056529017</v>
      </c>
      <c r="E9" s="18">
        <v>0.42542808916302122</v>
      </c>
      <c r="F9" s="18">
        <v>0.38566103590543571</v>
      </c>
      <c r="G9" s="18">
        <v>0.32745507269200308</v>
      </c>
      <c r="H9" s="18">
        <v>0.36187769311039641</v>
      </c>
      <c r="I9" s="18">
        <v>0.28738357630312161</v>
      </c>
      <c r="K9" s="18">
        <v>0.38440374114594189</v>
      </c>
      <c r="L9" s="18">
        <v>0.3428857433901889</v>
      </c>
      <c r="N9" s="18">
        <v>0.34107454177457569</v>
      </c>
      <c r="O9" s="18">
        <v>0.36293475575324258</v>
      </c>
      <c r="P9" s="18">
        <v>0.37726953963681858</v>
      </c>
      <c r="Q9" s="18">
        <v>0.37713644384253248</v>
      </c>
      <c r="R9" s="18">
        <v>0.41081504262163981</v>
      </c>
      <c r="S9" s="18">
        <v>0.40224364001311108</v>
      </c>
      <c r="T9" s="18">
        <v>0.2410467861661906</v>
      </c>
      <c r="V9" s="18">
        <v>0.33583957267490427</v>
      </c>
      <c r="W9" s="18">
        <v>0.3737847706224936</v>
      </c>
      <c r="X9" s="18">
        <v>0.3748643397000897</v>
      </c>
      <c r="Y9" s="18">
        <v>0.57156101954640326</v>
      </c>
      <c r="Z9" s="18">
        <v>0.51404832553167867</v>
      </c>
      <c r="AA9" s="18">
        <v>0.33745807327193672</v>
      </c>
      <c r="AB9" s="18">
        <v>0.37631806819299141</v>
      </c>
      <c r="AC9" s="18">
        <v>0.16344739738360051</v>
      </c>
      <c r="AD9" s="18">
        <v>0.33960710590500742</v>
      </c>
      <c r="AF9" s="18">
        <v>0.32440594228589331</v>
      </c>
      <c r="AG9" s="18">
        <v>0.37327580017265799</v>
      </c>
      <c r="AH9" s="18">
        <v>0.34407993973024242</v>
      </c>
      <c r="AI9" s="18">
        <v>0.48058584253905789</v>
      </c>
      <c r="AJ9" s="18">
        <v>0.37577460037721172</v>
      </c>
      <c r="AK9" s="18">
        <v>0.49805043634588508</v>
      </c>
      <c r="AL9" s="18">
        <v>0.28993599772410228</v>
      </c>
      <c r="AM9" s="18">
        <v>0.33985455920211621</v>
      </c>
      <c r="AO9" s="18">
        <v>0.34850960051151242</v>
      </c>
      <c r="AP9" s="18">
        <v>0.363806799278447</v>
      </c>
      <c r="AQ9" s="18">
        <v>0.32859289359377353</v>
      </c>
      <c r="AR9" s="18">
        <v>0.49048767630476819</v>
      </c>
      <c r="AS9" s="18">
        <v>0.34192618136063913</v>
      </c>
      <c r="AT9" s="18">
        <v>0.4595086170038637</v>
      </c>
      <c r="AU9" s="18">
        <v>0.36703373051031429</v>
      </c>
      <c r="AV9" s="18">
        <v>0.27829416834996962</v>
      </c>
      <c r="AW9" s="18">
        <v>0.40235129664193042</v>
      </c>
    </row>
    <row r="10" spans="2:51" ht="19" customHeight="1" x14ac:dyDescent="0.35">
      <c r="B10" s="21" t="s">
        <v>327</v>
      </c>
      <c r="C10" s="18">
        <v>0.26769877170336881</v>
      </c>
      <c r="D10" s="18">
        <v>0.24241227768432241</v>
      </c>
      <c r="E10" s="18">
        <v>0.25697701825315328</v>
      </c>
      <c r="F10" s="18">
        <v>0.24181149167316721</v>
      </c>
      <c r="G10" s="18">
        <v>0.25243310514492678</v>
      </c>
      <c r="H10" s="18">
        <v>0.26334763038309689</v>
      </c>
      <c r="I10" s="18">
        <v>0.31781929682946869</v>
      </c>
      <c r="K10" s="18">
        <v>0.31044087869880471</v>
      </c>
      <c r="L10" s="18">
        <v>0.22898985129516691</v>
      </c>
      <c r="N10" s="18">
        <v>0.25884681996905179</v>
      </c>
      <c r="O10" s="18">
        <v>0.2367036751646141</v>
      </c>
      <c r="P10" s="18">
        <v>0.26736749929018788</v>
      </c>
      <c r="Q10" s="18">
        <v>0.30215875538830611</v>
      </c>
      <c r="R10" s="18">
        <v>0.28946461690011299</v>
      </c>
      <c r="S10" s="18">
        <v>0.27952011734472199</v>
      </c>
      <c r="T10" s="18">
        <v>0.22162261148010029</v>
      </c>
      <c r="V10" s="18">
        <v>0.3227039898466762</v>
      </c>
      <c r="W10" s="18">
        <v>0.27390755439711578</v>
      </c>
      <c r="X10" s="18">
        <v>0.20547858977292871</v>
      </c>
      <c r="Y10" s="18">
        <v>0.21370904991340581</v>
      </c>
      <c r="Z10" s="18">
        <v>0.24263506348189531</v>
      </c>
      <c r="AA10" s="18">
        <v>0.24787373992251491</v>
      </c>
      <c r="AB10" s="18">
        <v>0.2086510672756566</v>
      </c>
      <c r="AC10" s="18">
        <v>0.24622246035760281</v>
      </c>
      <c r="AD10" s="18">
        <v>0.29607094829054331</v>
      </c>
      <c r="AF10" s="18">
        <v>0.33291784394731738</v>
      </c>
      <c r="AG10" s="18">
        <v>0.2877192085725892</v>
      </c>
      <c r="AH10" s="18">
        <v>0.28377347501271838</v>
      </c>
      <c r="AI10" s="18">
        <v>0.2108636869333558</v>
      </c>
      <c r="AJ10" s="18">
        <v>0.26735362210627828</v>
      </c>
      <c r="AK10" s="18">
        <v>0.21002508031388359</v>
      </c>
      <c r="AL10" s="18">
        <v>0.1496535714473104</v>
      </c>
      <c r="AM10" s="18">
        <v>0.20983720267557429</v>
      </c>
      <c r="AO10" s="18">
        <v>0.3010937240034548</v>
      </c>
      <c r="AP10" s="18">
        <v>0.30131955142676259</v>
      </c>
      <c r="AQ10" s="18">
        <v>0.28950738711726332</v>
      </c>
      <c r="AR10" s="18">
        <v>0.19052638441634609</v>
      </c>
      <c r="AS10" s="18">
        <v>0.28863520931884878</v>
      </c>
      <c r="AT10" s="18">
        <v>0.26015462881392071</v>
      </c>
      <c r="AU10" s="18">
        <v>0.15058705171482109</v>
      </c>
      <c r="AV10" s="18">
        <v>0.2312475331029801</v>
      </c>
      <c r="AW10" s="18">
        <v>0.2157255005486382</v>
      </c>
    </row>
    <row r="11" spans="2:51" ht="19" customHeight="1" x14ac:dyDescent="0.35">
      <c r="B11" s="21" t="s">
        <v>80</v>
      </c>
      <c r="C11" s="18">
        <v>0.36855015282456111</v>
      </c>
      <c r="D11" s="18">
        <v>0.29994831175038739</v>
      </c>
      <c r="E11" s="18">
        <v>0.31759489258382562</v>
      </c>
      <c r="F11" s="18">
        <v>0.37252747242139689</v>
      </c>
      <c r="G11" s="18">
        <v>0.4201118221630703</v>
      </c>
      <c r="H11" s="18">
        <v>0.37477467650650659</v>
      </c>
      <c r="I11" s="18">
        <v>0.39479712686740959</v>
      </c>
      <c r="K11" s="18">
        <v>0.30515538015525351</v>
      </c>
      <c r="L11" s="18">
        <v>0.42812440531464407</v>
      </c>
      <c r="N11" s="18">
        <v>0.4000786382563723</v>
      </c>
      <c r="O11" s="18">
        <v>0.40036156908214321</v>
      </c>
      <c r="P11" s="18">
        <v>0.35536296107299342</v>
      </c>
      <c r="Q11" s="18">
        <v>0.32070480076916119</v>
      </c>
      <c r="R11" s="18">
        <v>0.29972034047824719</v>
      </c>
      <c r="S11" s="18">
        <v>0.31823624264216682</v>
      </c>
      <c r="T11" s="18">
        <v>0.53733060235370922</v>
      </c>
      <c r="V11" s="18">
        <v>0.34145643747841942</v>
      </c>
      <c r="W11" s="18">
        <v>0.35230767498039078</v>
      </c>
      <c r="X11" s="18">
        <v>0.41965707052698159</v>
      </c>
      <c r="Y11" s="18">
        <v>0.21472993054019121</v>
      </c>
      <c r="Z11" s="18">
        <v>0.24331661098642621</v>
      </c>
      <c r="AA11" s="18">
        <v>0.41466818680554851</v>
      </c>
      <c r="AB11" s="18">
        <v>0.41503086453135218</v>
      </c>
      <c r="AC11" s="18">
        <v>0.59033014225879654</v>
      </c>
      <c r="AD11" s="18">
        <v>0.36432194580444921</v>
      </c>
      <c r="AF11" s="18">
        <v>0.34267621376678942</v>
      </c>
      <c r="AG11" s="18">
        <v>0.33900499125475297</v>
      </c>
      <c r="AH11" s="18">
        <v>0.37214658525703898</v>
      </c>
      <c r="AI11" s="18">
        <v>0.30855047052758638</v>
      </c>
      <c r="AJ11" s="18">
        <v>0.35687177751651011</v>
      </c>
      <c r="AK11" s="18">
        <v>0.29192448334023152</v>
      </c>
      <c r="AL11" s="18">
        <v>0.56041043082858732</v>
      </c>
      <c r="AM11" s="18">
        <v>0.45030823812230952</v>
      </c>
      <c r="AO11" s="18">
        <v>0.35039667548503289</v>
      </c>
      <c r="AP11" s="18">
        <v>0.33487364929479058</v>
      </c>
      <c r="AQ11" s="18">
        <v>0.38189971928896321</v>
      </c>
      <c r="AR11" s="18">
        <v>0.31898593927888558</v>
      </c>
      <c r="AS11" s="18">
        <v>0.36943860932051198</v>
      </c>
      <c r="AT11" s="18">
        <v>0.28033675418221571</v>
      </c>
      <c r="AU11" s="18">
        <v>0.48237921777486459</v>
      </c>
      <c r="AV11" s="18">
        <v>0.49045829854705042</v>
      </c>
      <c r="AW11" s="18">
        <v>0.38192320280943121</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326</v>
      </c>
      <c r="C9" s="18">
        <v>0.51748045187650593</v>
      </c>
      <c r="D9" s="18">
        <v>0.54123113371844733</v>
      </c>
      <c r="E9" s="18">
        <v>0.41634565445869393</v>
      </c>
      <c r="F9" s="18">
        <v>0.44714275579226581</v>
      </c>
      <c r="G9" s="18">
        <v>0.46649228445339219</v>
      </c>
      <c r="H9" s="18">
        <v>0.559405836083398</v>
      </c>
      <c r="I9" s="18">
        <v>0.63362146815419107</v>
      </c>
      <c r="K9" s="18">
        <v>0.55317474836927616</v>
      </c>
      <c r="L9" s="18">
        <v>0.48416940301016331</v>
      </c>
      <c r="N9" s="18">
        <v>0.47805407831738778</v>
      </c>
      <c r="O9" s="18">
        <v>0.52890807201673518</v>
      </c>
      <c r="P9" s="18">
        <v>0.52624143565700621</v>
      </c>
      <c r="Q9" s="18">
        <v>0.57096108030750181</v>
      </c>
      <c r="R9" s="18">
        <v>0.5477439271702782</v>
      </c>
      <c r="S9" s="18">
        <v>0.51473505936216413</v>
      </c>
      <c r="T9" s="18">
        <v>0.25122839567206429</v>
      </c>
      <c r="V9" s="18">
        <v>0.56413924057473008</v>
      </c>
      <c r="W9" s="18">
        <v>0.49337371533349528</v>
      </c>
      <c r="X9" s="18">
        <v>0.61896456923789023</v>
      </c>
      <c r="Y9" s="18">
        <v>0.62312394005768335</v>
      </c>
      <c r="Z9" s="18">
        <v>0.5319156422129917</v>
      </c>
      <c r="AA9" s="18">
        <v>0.56736310767522435</v>
      </c>
      <c r="AB9" s="18">
        <v>0.48856459037400418</v>
      </c>
      <c r="AC9" s="18">
        <v>0.2503558556866014</v>
      </c>
      <c r="AD9" s="18">
        <v>0.4457204356793944</v>
      </c>
      <c r="AF9" s="18">
        <v>0.53934186466862821</v>
      </c>
      <c r="AG9" s="18">
        <v>0.52802126214678125</v>
      </c>
      <c r="AH9" s="18">
        <v>0.61766519182989021</v>
      </c>
      <c r="AI9" s="18">
        <v>0.64147509607168163</v>
      </c>
      <c r="AJ9" s="18">
        <v>0.52115172393049702</v>
      </c>
      <c r="AK9" s="18">
        <v>0.4783417816279138</v>
      </c>
      <c r="AL9" s="18">
        <v>0.14440673816539679</v>
      </c>
      <c r="AM9" s="18">
        <v>0.45650118493685649</v>
      </c>
      <c r="AO9" s="18">
        <v>0.5208782724123181</v>
      </c>
      <c r="AP9" s="18">
        <v>0.50164877303075406</v>
      </c>
      <c r="AQ9" s="18">
        <v>0.59885958328223854</v>
      </c>
      <c r="AR9" s="18">
        <v>0.64028067199754957</v>
      </c>
      <c r="AS9" s="18">
        <v>0.47945108650009333</v>
      </c>
      <c r="AT9" s="18">
        <v>0.52190053812359394</v>
      </c>
      <c r="AU9" s="18">
        <v>0.43640561822310242</v>
      </c>
      <c r="AV9" s="18">
        <v>0.45733030678385289</v>
      </c>
      <c r="AW9" s="18">
        <v>0.63432780724989812</v>
      </c>
    </row>
    <row r="10" spans="2:51" ht="19" customHeight="1" x14ac:dyDescent="0.35">
      <c r="B10" s="21" t="s">
        <v>327</v>
      </c>
      <c r="C10" s="18">
        <v>0.20469143134851189</v>
      </c>
      <c r="D10" s="18">
        <v>0.26195645192343858</v>
      </c>
      <c r="E10" s="18">
        <v>0.2923645301998492</v>
      </c>
      <c r="F10" s="18">
        <v>0.2106985187875127</v>
      </c>
      <c r="G10" s="18">
        <v>0.18507613101167419</v>
      </c>
      <c r="H10" s="18">
        <v>0.1835859216572871</v>
      </c>
      <c r="I10" s="18">
        <v>0.1396341174251324</v>
      </c>
      <c r="K10" s="18">
        <v>0.23063332642127549</v>
      </c>
      <c r="L10" s="18">
        <v>0.18048634124629839</v>
      </c>
      <c r="N10" s="18">
        <v>0.20038348220975619</v>
      </c>
      <c r="O10" s="18">
        <v>0.20637046815846249</v>
      </c>
      <c r="P10" s="18">
        <v>0.18823955292240879</v>
      </c>
      <c r="Q10" s="18">
        <v>0.20373243792290299</v>
      </c>
      <c r="R10" s="18">
        <v>0.22711991023182471</v>
      </c>
      <c r="S10" s="18">
        <v>0.31614523592465499</v>
      </c>
      <c r="T10" s="18">
        <v>0.1531101665422131</v>
      </c>
      <c r="V10" s="18">
        <v>0.20639361279606891</v>
      </c>
      <c r="W10" s="18">
        <v>0.2292984988971444</v>
      </c>
      <c r="X10" s="18">
        <v>0.148805582963429</v>
      </c>
      <c r="Y10" s="18">
        <v>0.17661360570379539</v>
      </c>
      <c r="Z10" s="18">
        <v>6.6352583525453993E-2</v>
      </c>
      <c r="AA10" s="18">
        <v>0.22432364168939761</v>
      </c>
      <c r="AB10" s="18">
        <v>0.18390876133171419</v>
      </c>
      <c r="AC10" s="18">
        <v>0.21848713583479609</v>
      </c>
      <c r="AD10" s="18">
        <v>0.26391088244131328</v>
      </c>
      <c r="AF10" s="18">
        <v>0.2236103487521427</v>
      </c>
      <c r="AG10" s="18">
        <v>0.22803509412985601</v>
      </c>
      <c r="AH10" s="18">
        <v>0.16711967216051771</v>
      </c>
      <c r="AI10" s="18">
        <v>0.14910645012681381</v>
      </c>
      <c r="AJ10" s="18">
        <v>0.20526657383544661</v>
      </c>
      <c r="AK10" s="18">
        <v>0.21830503999663381</v>
      </c>
      <c r="AL10" s="18">
        <v>0.1705195415898135</v>
      </c>
      <c r="AM10" s="18">
        <v>0.18012468324062109</v>
      </c>
      <c r="AO10" s="18">
        <v>0.21032066375992731</v>
      </c>
      <c r="AP10" s="18">
        <v>0.25516021192897131</v>
      </c>
      <c r="AQ10" s="18">
        <v>0.18895976933987141</v>
      </c>
      <c r="AR10" s="18">
        <v>0.15476238161852729</v>
      </c>
      <c r="AS10" s="18">
        <v>0.2228386570303362</v>
      </c>
      <c r="AT10" s="18">
        <v>0.15942042388151151</v>
      </c>
      <c r="AU10" s="18">
        <v>0.11072205487233661</v>
      </c>
      <c r="AV10" s="18">
        <v>0.15792050870138011</v>
      </c>
      <c r="AW10" s="18">
        <v>0.15802475360480239</v>
      </c>
    </row>
    <row r="11" spans="2:51" ht="19" customHeight="1" x14ac:dyDescent="0.35">
      <c r="B11" s="21" t="s">
        <v>80</v>
      </c>
      <c r="C11" s="18">
        <v>0.27782811677498231</v>
      </c>
      <c r="D11" s="18">
        <v>0.19681241435811389</v>
      </c>
      <c r="E11" s="18">
        <v>0.29128981534145681</v>
      </c>
      <c r="F11" s="18">
        <v>0.34215872542022152</v>
      </c>
      <c r="G11" s="18">
        <v>0.34843158453493361</v>
      </c>
      <c r="H11" s="18">
        <v>0.25700824225931462</v>
      </c>
      <c r="I11" s="18">
        <v>0.2267444144206765</v>
      </c>
      <c r="K11" s="18">
        <v>0.2161919252094483</v>
      </c>
      <c r="L11" s="18">
        <v>0.33534425574353832</v>
      </c>
      <c r="N11" s="18">
        <v>0.32156243947285579</v>
      </c>
      <c r="O11" s="18">
        <v>0.26472145982480222</v>
      </c>
      <c r="P11" s="18">
        <v>0.28551901142058489</v>
      </c>
      <c r="Q11" s="18">
        <v>0.22530648176959511</v>
      </c>
      <c r="R11" s="18">
        <v>0.2251361625978972</v>
      </c>
      <c r="S11" s="18">
        <v>0.1691197047131808</v>
      </c>
      <c r="T11" s="18">
        <v>0.59566143778572267</v>
      </c>
      <c r="V11" s="18">
        <v>0.2294671466292007</v>
      </c>
      <c r="W11" s="18">
        <v>0.27732778576936029</v>
      </c>
      <c r="X11" s="18">
        <v>0.23222984779868061</v>
      </c>
      <c r="Y11" s="18">
        <v>0.20026245423852149</v>
      </c>
      <c r="Z11" s="18">
        <v>0.40173177426155438</v>
      </c>
      <c r="AA11" s="18">
        <v>0.20831325063537839</v>
      </c>
      <c r="AB11" s="18">
        <v>0.32752664829428169</v>
      </c>
      <c r="AC11" s="18">
        <v>0.53115700847860214</v>
      </c>
      <c r="AD11" s="18">
        <v>0.29036868187929221</v>
      </c>
      <c r="AF11" s="18">
        <v>0.23704778657922901</v>
      </c>
      <c r="AG11" s="18">
        <v>0.24394364372336291</v>
      </c>
      <c r="AH11" s="18">
        <v>0.21521513600959211</v>
      </c>
      <c r="AI11" s="18">
        <v>0.20941845380150459</v>
      </c>
      <c r="AJ11" s="18">
        <v>0.27358170223405642</v>
      </c>
      <c r="AK11" s="18">
        <v>0.30335317837545261</v>
      </c>
      <c r="AL11" s="18">
        <v>0.68507372024478985</v>
      </c>
      <c r="AM11" s="18">
        <v>0.36337413182252237</v>
      </c>
      <c r="AO11" s="18">
        <v>0.26880106382775459</v>
      </c>
      <c r="AP11" s="18">
        <v>0.24319101504027479</v>
      </c>
      <c r="AQ11" s="18">
        <v>0.21218064737789011</v>
      </c>
      <c r="AR11" s="18">
        <v>0.2049569463839232</v>
      </c>
      <c r="AS11" s="18">
        <v>0.29771025646957039</v>
      </c>
      <c r="AT11" s="18">
        <v>0.31867903799489478</v>
      </c>
      <c r="AU11" s="18">
        <v>0.45287232690456108</v>
      </c>
      <c r="AV11" s="18">
        <v>0.38474918451476692</v>
      </c>
      <c r="AW11" s="18">
        <v>0.20764743914529921</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329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326</v>
      </c>
      <c r="C9" s="18">
        <v>0.47252303866658107</v>
      </c>
      <c r="D9" s="18">
        <v>0.5279568744374018</v>
      </c>
      <c r="E9" s="18">
        <v>0.41557305894072072</v>
      </c>
      <c r="F9" s="18">
        <v>0.4431178826189886</v>
      </c>
      <c r="G9" s="18">
        <v>0.44287284638698943</v>
      </c>
      <c r="H9" s="18">
        <v>0.49990507111616028</v>
      </c>
      <c r="I9" s="18">
        <v>0.51005157482419738</v>
      </c>
      <c r="K9" s="18">
        <v>0.49571426355035259</v>
      </c>
      <c r="L9" s="18">
        <v>0.45071191008013578</v>
      </c>
      <c r="N9" s="18">
        <v>0.45188042950033791</v>
      </c>
      <c r="O9" s="18">
        <v>0.49820762165549931</v>
      </c>
      <c r="P9" s="18">
        <v>0.43292613463854401</v>
      </c>
      <c r="Q9" s="18">
        <v>0.52132456013394179</v>
      </c>
      <c r="R9" s="18">
        <v>0.47108029067837548</v>
      </c>
      <c r="S9" s="18">
        <v>0.47971998468197852</v>
      </c>
      <c r="T9" s="18">
        <v>0.23979213210572281</v>
      </c>
      <c r="V9" s="18">
        <v>0.46457308703685951</v>
      </c>
      <c r="W9" s="18">
        <v>0.45359194553540982</v>
      </c>
      <c r="X9" s="18">
        <v>0.59436684078602708</v>
      </c>
      <c r="Y9" s="18">
        <v>0.67270733620448342</v>
      </c>
      <c r="Z9" s="18">
        <v>0.48522414624611548</v>
      </c>
      <c r="AA9" s="18">
        <v>0.52183526896516896</v>
      </c>
      <c r="AB9" s="18">
        <v>0.47451449033695592</v>
      </c>
      <c r="AC9" s="18">
        <v>0.24453286492859991</v>
      </c>
      <c r="AD9" s="18">
        <v>0.46158131970138971</v>
      </c>
      <c r="AF9" s="18">
        <v>0.48772704804694261</v>
      </c>
      <c r="AG9" s="18">
        <v>0.44936414897902988</v>
      </c>
      <c r="AH9" s="18">
        <v>0.57648774674483461</v>
      </c>
      <c r="AI9" s="18">
        <v>0.61188952505734706</v>
      </c>
      <c r="AJ9" s="18">
        <v>0.46825046907740908</v>
      </c>
      <c r="AK9" s="18">
        <v>0.44285054012579128</v>
      </c>
      <c r="AL9" s="18">
        <v>0.20405243723976851</v>
      </c>
      <c r="AM9" s="18">
        <v>0.45896426150848452</v>
      </c>
      <c r="AO9" s="18">
        <v>0.46961612359169708</v>
      </c>
      <c r="AP9" s="18">
        <v>0.44570603396679442</v>
      </c>
      <c r="AQ9" s="18">
        <v>0.53049790555556253</v>
      </c>
      <c r="AR9" s="18">
        <v>0.65797669939677961</v>
      </c>
      <c r="AS9" s="18">
        <v>0.44116769074896067</v>
      </c>
      <c r="AT9" s="18">
        <v>0.38569216952636248</v>
      </c>
      <c r="AU9" s="18">
        <v>0.37918848778069553</v>
      </c>
      <c r="AV9" s="18">
        <v>0.40895413842310008</v>
      </c>
      <c r="AW9" s="18">
        <v>0.6029956770976691</v>
      </c>
    </row>
    <row r="10" spans="2:51" ht="19" customHeight="1" x14ac:dyDescent="0.35">
      <c r="B10" s="21" t="s">
        <v>327</v>
      </c>
      <c r="C10" s="18">
        <v>0.22353202368809461</v>
      </c>
      <c r="D10" s="18">
        <v>0.244724692332626</v>
      </c>
      <c r="E10" s="18">
        <v>0.32132626625641009</v>
      </c>
      <c r="F10" s="18">
        <v>0.23427701341633769</v>
      </c>
      <c r="G10" s="18">
        <v>0.2014725006873824</v>
      </c>
      <c r="H10" s="18">
        <v>0.2084435139755425</v>
      </c>
      <c r="I10" s="18">
        <v>0.16139708968927491</v>
      </c>
      <c r="K10" s="18">
        <v>0.27160896959360892</v>
      </c>
      <c r="L10" s="18">
        <v>0.17958074615097591</v>
      </c>
      <c r="N10" s="18">
        <v>0.21557672626525001</v>
      </c>
      <c r="O10" s="18">
        <v>0.17780259531524431</v>
      </c>
      <c r="P10" s="18">
        <v>0.23292762167800479</v>
      </c>
      <c r="Q10" s="18">
        <v>0.2287673810341348</v>
      </c>
      <c r="R10" s="18">
        <v>0.29360571997476398</v>
      </c>
      <c r="S10" s="18">
        <v>0.39789793246930921</v>
      </c>
      <c r="T10" s="18">
        <v>0.20514087113234949</v>
      </c>
      <c r="V10" s="18">
        <v>0.244172842695249</v>
      </c>
      <c r="W10" s="18">
        <v>0.24720339625986679</v>
      </c>
      <c r="X10" s="18">
        <v>0.18719816801029521</v>
      </c>
      <c r="Y10" s="18">
        <v>0.127042014198544</v>
      </c>
      <c r="Z10" s="18">
        <v>0.1633577732206816</v>
      </c>
      <c r="AA10" s="18">
        <v>0.21490579624454459</v>
      </c>
      <c r="AB10" s="18">
        <v>0.1955405703279669</v>
      </c>
      <c r="AC10" s="18">
        <v>0.17744987246560909</v>
      </c>
      <c r="AD10" s="18">
        <v>0.24364721317476151</v>
      </c>
      <c r="AF10" s="18">
        <v>0.2363950130541973</v>
      </c>
      <c r="AG10" s="18">
        <v>0.27315949740317291</v>
      </c>
      <c r="AH10" s="18">
        <v>0.17750541598801389</v>
      </c>
      <c r="AI10" s="18">
        <v>0.14425993080060251</v>
      </c>
      <c r="AJ10" s="18">
        <v>0.26912806094367642</v>
      </c>
      <c r="AK10" s="18">
        <v>0.1704033209776169</v>
      </c>
      <c r="AL10" s="18">
        <v>0.15401907500132711</v>
      </c>
      <c r="AM10" s="18">
        <v>0.1524321805214944</v>
      </c>
      <c r="AO10" s="18">
        <v>0.2288713777803264</v>
      </c>
      <c r="AP10" s="18">
        <v>0.27253442292406149</v>
      </c>
      <c r="AQ10" s="18">
        <v>0.23418725152803291</v>
      </c>
      <c r="AR10" s="18">
        <v>0.12243055518992139</v>
      </c>
      <c r="AS10" s="18">
        <v>0.2783667752404374</v>
      </c>
      <c r="AT10" s="18">
        <v>0.25685759174782358</v>
      </c>
      <c r="AU10" s="18">
        <v>0.1134916821871767</v>
      </c>
      <c r="AV10" s="18">
        <v>0.14282577612015479</v>
      </c>
      <c r="AW10" s="18">
        <v>0.12155099186698549</v>
      </c>
    </row>
    <row r="11" spans="2:51" ht="19" customHeight="1" x14ac:dyDescent="0.35">
      <c r="B11" s="21" t="s">
        <v>80</v>
      </c>
      <c r="C11" s="18">
        <v>0.30394493764532432</v>
      </c>
      <c r="D11" s="18">
        <v>0.227318433229972</v>
      </c>
      <c r="E11" s="18">
        <v>0.26310067480286908</v>
      </c>
      <c r="F11" s="18">
        <v>0.32260510396467351</v>
      </c>
      <c r="G11" s="18">
        <v>0.35565465292562831</v>
      </c>
      <c r="H11" s="18">
        <v>0.2916514149082971</v>
      </c>
      <c r="I11" s="18">
        <v>0.32855133548652771</v>
      </c>
      <c r="K11" s="18">
        <v>0.2326767668560385</v>
      </c>
      <c r="L11" s="18">
        <v>0.36970734376888831</v>
      </c>
      <c r="N11" s="18">
        <v>0.33254284423441199</v>
      </c>
      <c r="O11" s="18">
        <v>0.32398978302925618</v>
      </c>
      <c r="P11" s="18">
        <v>0.33414624368345108</v>
      </c>
      <c r="Q11" s="18">
        <v>0.2499080588319233</v>
      </c>
      <c r="R11" s="18">
        <v>0.2353139893468606</v>
      </c>
      <c r="S11" s="18">
        <v>0.1223820828487122</v>
      </c>
      <c r="T11" s="18">
        <v>0.55506699676192772</v>
      </c>
      <c r="V11" s="18">
        <v>0.29125407026789119</v>
      </c>
      <c r="W11" s="18">
        <v>0.29920465820472342</v>
      </c>
      <c r="X11" s="18">
        <v>0.2184349912036776</v>
      </c>
      <c r="Y11" s="18">
        <v>0.2002506495969727</v>
      </c>
      <c r="Z11" s="18">
        <v>0.351418080533203</v>
      </c>
      <c r="AA11" s="18">
        <v>0.26325893479028661</v>
      </c>
      <c r="AB11" s="18">
        <v>0.3299449393350774</v>
      </c>
      <c r="AC11" s="18">
        <v>0.57801726260579067</v>
      </c>
      <c r="AD11" s="18">
        <v>0.29477146712384877</v>
      </c>
      <c r="AF11" s="18">
        <v>0.27587793889886031</v>
      </c>
      <c r="AG11" s="18">
        <v>0.27747635361779732</v>
      </c>
      <c r="AH11" s="18">
        <v>0.2460068372671515</v>
      </c>
      <c r="AI11" s="18">
        <v>0.2438505441420504</v>
      </c>
      <c r="AJ11" s="18">
        <v>0.2626214699789145</v>
      </c>
      <c r="AK11" s="18">
        <v>0.38674613889659182</v>
      </c>
      <c r="AL11" s="18">
        <v>0.64192848775890443</v>
      </c>
      <c r="AM11" s="18">
        <v>0.38860355797002111</v>
      </c>
      <c r="AO11" s="18">
        <v>0.30151249862797658</v>
      </c>
      <c r="AP11" s="18">
        <v>0.28175954310914431</v>
      </c>
      <c r="AQ11" s="18">
        <v>0.2353148429164045</v>
      </c>
      <c r="AR11" s="18">
        <v>0.21959274541329901</v>
      </c>
      <c r="AS11" s="18">
        <v>0.28046553401060192</v>
      </c>
      <c r="AT11" s="18">
        <v>0.35745023872581411</v>
      </c>
      <c r="AU11" s="18">
        <v>0.50731983003212777</v>
      </c>
      <c r="AV11" s="18">
        <v>0.44822008545674519</v>
      </c>
      <c r="AW11" s="18">
        <v>0.27545333103534508</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330</v>
      </c>
      <c r="C9" s="18">
        <v>0.21898762086214471</v>
      </c>
      <c r="D9" s="18">
        <v>0.31120924070691741</v>
      </c>
      <c r="E9" s="18">
        <v>0.36806667768490342</v>
      </c>
      <c r="F9" s="18">
        <v>0.26613408139315209</v>
      </c>
      <c r="G9" s="18">
        <v>0.22568981741213609</v>
      </c>
      <c r="H9" s="18">
        <v>0.1170766765628066</v>
      </c>
      <c r="I9" s="18">
        <v>0.1031580350785187</v>
      </c>
      <c r="K9" s="18">
        <v>0.24476482278497011</v>
      </c>
      <c r="L9" s="18">
        <v>0.1959475661639018</v>
      </c>
      <c r="N9" s="18">
        <v>0.15306921989490091</v>
      </c>
      <c r="O9" s="18">
        <v>0.19894673014506031</v>
      </c>
      <c r="P9" s="18">
        <v>0.126168252858046</v>
      </c>
      <c r="Q9" s="18">
        <v>0.27402559141559119</v>
      </c>
      <c r="R9" s="18">
        <v>0.40419504869809197</v>
      </c>
      <c r="S9" s="18">
        <v>0.33588080767096451</v>
      </c>
      <c r="T9" s="18">
        <v>9.8747100652221309E-2</v>
      </c>
      <c r="V9" s="18">
        <v>0.21426088946239941</v>
      </c>
      <c r="W9" s="18">
        <v>0.27167136501911271</v>
      </c>
      <c r="X9" s="18">
        <v>0.21758095951094811</v>
      </c>
      <c r="Y9" s="18">
        <v>0.2174071476843665</v>
      </c>
      <c r="Z9" s="18">
        <v>7.2129048382523403E-2</v>
      </c>
      <c r="AA9" s="18">
        <v>0.15061418430683809</v>
      </c>
      <c r="AB9" s="18">
        <v>0.2156242182501156</v>
      </c>
      <c r="AC9" s="18">
        <v>4.2717777646786137E-2</v>
      </c>
      <c r="AD9" s="18">
        <v>0.1420582327391762</v>
      </c>
      <c r="AF9" s="18">
        <v>0.22380050341197449</v>
      </c>
      <c r="AG9" s="18">
        <v>0.28781091164103467</v>
      </c>
      <c r="AH9" s="18">
        <v>0.1849230874036483</v>
      </c>
      <c r="AI9" s="18">
        <v>0.18579373870917379</v>
      </c>
      <c r="AJ9" s="18">
        <v>0.2047957637689953</v>
      </c>
      <c r="AK9" s="18">
        <v>0.25251280749575211</v>
      </c>
      <c r="AL9" s="18">
        <v>8.0950061672518642E-2</v>
      </c>
      <c r="AM9" s="18">
        <v>0.1447987859955826</v>
      </c>
      <c r="AO9" s="18">
        <v>0.26630073407548172</v>
      </c>
      <c r="AP9" s="18">
        <v>0.28576449700697248</v>
      </c>
      <c r="AQ9" s="18">
        <v>0.20447912300876769</v>
      </c>
      <c r="AR9" s="18">
        <v>0.19642212804509629</v>
      </c>
      <c r="AS9" s="18">
        <v>0.18167966544855571</v>
      </c>
      <c r="AT9" s="18">
        <v>0.20880942131927949</v>
      </c>
      <c r="AU9" s="18">
        <v>0.1180450651757924</v>
      </c>
      <c r="AV9" s="18">
        <v>0.1549203529372091</v>
      </c>
      <c r="AW9" s="18">
        <v>0.15946913326055459</v>
      </c>
    </row>
    <row r="10" spans="2:51" ht="46" customHeight="1" x14ac:dyDescent="0.35">
      <c r="B10" s="21" t="s">
        <v>331</v>
      </c>
      <c r="C10" s="18">
        <v>0.57608699438548439</v>
      </c>
      <c r="D10" s="18">
        <v>0.39470969924431198</v>
      </c>
      <c r="E10" s="18">
        <v>0.45428817115167491</v>
      </c>
      <c r="F10" s="18">
        <v>0.53059956522183416</v>
      </c>
      <c r="G10" s="18">
        <v>0.59712347324291459</v>
      </c>
      <c r="H10" s="18">
        <v>0.66104572710324372</v>
      </c>
      <c r="I10" s="18">
        <v>0.70439174851214359</v>
      </c>
      <c r="K10" s="18">
        <v>0.55786515228183298</v>
      </c>
      <c r="L10" s="18">
        <v>0.59531059079986104</v>
      </c>
      <c r="N10" s="18">
        <v>0.64631324697897341</v>
      </c>
      <c r="O10" s="18">
        <v>0.56435352212052947</v>
      </c>
      <c r="P10" s="18">
        <v>0.62530589852384189</v>
      </c>
      <c r="Q10" s="18">
        <v>0.5571431820988747</v>
      </c>
      <c r="R10" s="18">
        <v>0.45735530245686862</v>
      </c>
      <c r="S10" s="18">
        <v>0.44878472383799739</v>
      </c>
      <c r="T10" s="18">
        <v>0.54230112436664346</v>
      </c>
      <c r="V10" s="18">
        <v>0.63392115251178116</v>
      </c>
      <c r="W10" s="18">
        <v>0.55425788720038804</v>
      </c>
      <c r="X10" s="18">
        <v>0.54472120923097866</v>
      </c>
      <c r="Y10" s="18">
        <v>0.54872527478065847</v>
      </c>
      <c r="Z10" s="18">
        <v>0.64929674818314442</v>
      </c>
      <c r="AA10" s="18">
        <v>0.52946835971204076</v>
      </c>
      <c r="AB10" s="18">
        <v>0.54936895055977064</v>
      </c>
      <c r="AC10" s="18">
        <v>0.43949531383923179</v>
      </c>
      <c r="AD10" s="18">
        <v>0.60561713022447228</v>
      </c>
      <c r="AF10" s="18">
        <v>0.66402869489018146</v>
      </c>
      <c r="AG10" s="18">
        <v>0.54891734229055278</v>
      </c>
      <c r="AH10" s="18">
        <v>0.53500836439617416</v>
      </c>
      <c r="AI10" s="18">
        <v>0.54067790082303502</v>
      </c>
      <c r="AJ10" s="18">
        <v>0.57332181527942017</v>
      </c>
      <c r="AK10" s="18">
        <v>0.49772657777296608</v>
      </c>
      <c r="AL10" s="18">
        <v>0.35765138275381619</v>
      </c>
      <c r="AM10" s="18">
        <v>0.5992439664342516</v>
      </c>
      <c r="AO10" s="18">
        <v>0.59295412574592621</v>
      </c>
      <c r="AP10" s="18">
        <v>0.53526190819349595</v>
      </c>
      <c r="AQ10" s="18">
        <v>0.58414268259947366</v>
      </c>
      <c r="AR10" s="18">
        <v>0.52397816725016633</v>
      </c>
      <c r="AS10" s="18">
        <v>0.6322539489556479</v>
      </c>
      <c r="AT10" s="18">
        <v>0.61805047245400635</v>
      </c>
      <c r="AU10" s="18">
        <v>0.60732257511082122</v>
      </c>
      <c r="AV10" s="18">
        <v>0.55561395219445986</v>
      </c>
      <c r="AW10" s="18">
        <v>0.55485993158696534</v>
      </c>
    </row>
    <row r="11" spans="2:51" ht="32.15" customHeight="1" x14ac:dyDescent="0.35">
      <c r="B11" s="21" t="s">
        <v>332</v>
      </c>
      <c r="C11" s="18">
        <v>9.4710439553120335E-2</v>
      </c>
      <c r="D11" s="18">
        <v>0.2116412288893495</v>
      </c>
      <c r="E11" s="18">
        <v>0.1009663818910122</v>
      </c>
      <c r="F11" s="18">
        <v>8.2933642433657223E-2</v>
      </c>
      <c r="G11" s="18">
        <v>8.0221754429016856E-2</v>
      </c>
      <c r="H11" s="18">
        <v>9.6583505708934175E-2</v>
      </c>
      <c r="I11" s="18">
        <v>5.4905696066948652E-2</v>
      </c>
      <c r="K11" s="18">
        <v>0.1081200056105048</v>
      </c>
      <c r="L11" s="18">
        <v>8.0036766134437193E-2</v>
      </c>
      <c r="N11" s="18">
        <v>6.6013216500083752E-2</v>
      </c>
      <c r="O11" s="18">
        <v>0.1226569290455827</v>
      </c>
      <c r="P11" s="18">
        <v>0.132149515263661</v>
      </c>
      <c r="Q11" s="18">
        <v>9.6115694834456381E-2</v>
      </c>
      <c r="R11" s="18">
        <v>7.3116284739918602E-2</v>
      </c>
      <c r="S11" s="18">
        <v>0.16917174607079941</v>
      </c>
      <c r="T11" s="18">
        <v>4.1357121901917239E-2</v>
      </c>
      <c r="V11" s="18">
        <v>8.0655402327225734E-2</v>
      </c>
      <c r="W11" s="18">
        <v>8.8407060020674902E-2</v>
      </c>
      <c r="X11" s="18">
        <v>0.10372243709566011</v>
      </c>
      <c r="Y11" s="18">
        <v>0.1781734020717167</v>
      </c>
      <c r="Z11" s="18">
        <v>0.1196153818440715</v>
      </c>
      <c r="AA11" s="18">
        <v>0.1142595237642246</v>
      </c>
      <c r="AB11" s="18">
        <v>0.1126175371082125</v>
      </c>
      <c r="AC11" s="18">
        <v>5.810765945254491E-2</v>
      </c>
      <c r="AD11" s="18">
        <v>7.5574288300893758E-2</v>
      </c>
      <c r="AF11" s="18">
        <v>4.2312009520573422E-2</v>
      </c>
      <c r="AG11" s="18">
        <v>8.5399390466014594E-2</v>
      </c>
      <c r="AH11" s="18">
        <v>0.16663084900815769</v>
      </c>
      <c r="AI11" s="18">
        <v>0.15858375549535569</v>
      </c>
      <c r="AJ11" s="18">
        <v>0.1141776133054206</v>
      </c>
      <c r="AK11" s="18">
        <v>0.11027381906970241</v>
      </c>
      <c r="AL11" s="18">
        <v>6.6227167185271843E-2</v>
      </c>
      <c r="AM11" s="18">
        <v>0.10310886697845791</v>
      </c>
      <c r="AO11" s="18">
        <v>6.1153901217843178E-2</v>
      </c>
      <c r="AP11" s="18">
        <v>8.8798012901550857E-2</v>
      </c>
      <c r="AQ11" s="18">
        <v>0.1093848624773951</v>
      </c>
      <c r="AR11" s="18">
        <v>0.20623840502443719</v>
      </c>
      <c r="AS11" s="18">
        <v>8.3704986560761044E-2</v>
      </c>
      <c r="AT11" s="18">
        <v>9.037628185368328E-2</v>
      </c>
      <c r="AU11" s="18">
        <v>5.554708832724941E-2</v>
      </c>
      <c r="AV11" s="18">
        <v>5.9770695747708498E-2</v>
      </c>
      <c r="AW11" s="18">
        <v>0.16552962191151821</v>
      </c>
    </row>
    <row r="12" spans="2:51" ht="19" customHeight="1" x14ac:dyDescent="0.35">
      <c r="B12" s="21" t="s">
        <v>80</v>
      </c>
      <c r="C12" s="18">
        <v>0.1102149451992506</v>
      </c>
      <c r="D12" s="18">
        <v>8.2439831159421023E-2</v>
      </c>
      <c r="E12" s="18">
        <v>7.6678769272409533E-2</v>
      </c>
      <c r="F12" s="18">
        <v>0.12033271095135641</v>
      </c>
      <c r="G12" s="18">
        <v>9.6964954915932544E-2</v>
      </c>
      <c r="H12" s="18">
        <v>0.1252940906250152</v>
      </c>
      <c r="I12" s="18">
        <v>0.13754452034238901</v>
      </c>
      <c r="K12" s="18">
        <v>8.9250019322692054E-2</v>
      </c>
      <c r="L12" s="18">
        <v>0.12870507690180011</v>
      </c>
      <c r="N12" s="18">
        <v>0.1346043166260418</v>
      </c>
      <c r="O12" s="18">
        <v>0.1140428186888273</v>
      </c>
      <c r="P12" s="18">
        <v>0.11637633335445111</v>
      </c>
      <c r="Q12" s="18">
        <v>7.2715531651077581E-2</v>
      </c>
      <c r="R12" s="18">
        <v>6.5333364105120972E-2</v>
      </c>
      <c r="S12" s="18">
        <v>4.6162722420238562E-2</v>
      </c>
      <c r="T12" s="18">
        <v>0.31759465307921803</v>
      </c>
      <c r="V12" s="18">
        <v>7.1162555698593408E-2</v>
      </c>
      <c r="W12" s="18">
        <v>8.5663687759824497E-2</v>
      </c>
      <c r="X12" s="18">
        <v>0.13397539416241319</v>
      </c>
      <c r="Y12" s="18">
        <v>5.5694175463258451E-2</v>
      </c>
      <c r="Z12" s="18">
        <v>0.1589588215902607</v>
      </c>
      <c r="AA12" s="18">
        <v>0.20565793221689671</v>
      </c>
      <c r="AB12" s="18">
        <v>0.1223892940819014</v>
      </c>
      <c r="AC12" s="18">
        <v>0.45967924906143681</v>
      </c>
      <c r="AD12" s="18">
        <v>0.17675034873545761</v>
      </c>
      <c r="AF12" s="18">
        <v>6.9858792177270687E-2</v>
      </c>
      <c r="AG12" s="18">
        <v>7.787235560239808E-2</v>
      </c>
      <c r="AH12" s="18">
        <v>0.11343769919201981</v>
      </c>
      <c r="AI12" s="18">
        <v>0.1149446049724354</v>
      </c>
      <c r="AJ12" s="18">
        <v>0.1077048076461639</v>
      </c>
      <c r="AK12" s="18">
        <v>0.13948679566157951</v>
      </c>
      <c r="AL12" s="18">
        <v>0.49517138838839331</v>
      </c>
      <c r="AM12" s="18">
        <v>0.1528483805917078</v>
      </c>
      <c r="AO12" s="18">
        <v>7.9591238960749086E-2</v>
      </c>
      <c r="AP12" s="18">
        <v>9.0175581897980875E-2</v>
      </c>
      <c r="AQ12" s="18">
        <v>0.10199333191436361</v>
      </c>
      <c r="AR12" s="18">
        <v>7.3361299680300154E-2</v>
      </c>
      <c r="AS12" s="18">
        <v>0.1023613990350353</v>
      </c>
      <c r="AT12" s="18">
        <v>8.2763824373031078E-2</v>
      </c>
      <c r="AU12" s="18">
        <v>0.21908527138613679</v>
      </c>
      <c r="AV12" s="18">
        <v>0.22969499912062241</v>
      </c>
      <c r="AW12" s="18">
        <v>0.12014131324096169</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88" customHeight="1" x14ac:dyDescent="0.35">
      <c r="B9" s="21" t="s">
        <v>333</v>
      </c>
      <c r="C9" s="18">
        <v>0.31717877788715881</v>
      </c>
      <c r="D9" s="18">
        <v>0.30639567624989328</v>
      </c>
      <c r="E9" s="18">
        <v>0.42066449280150869</v>
      </c>
      <c r="F9" s="18">
        <v>0.33371674298186449</v>
      </c>
      <c r="G9" s="18">
        <v>0.32183352995273018</v>
      </c>
      <c r="H9" s="18">
        <v>0.31549967293462439</v>
      </c>
      <c r="I9" s="18">
        <v>0.234660927768502</v>
      </c>
      <c r="K9" s="18">
        <v>0.37535875804046692</v>
      </c>
      <c r="L9" s="18">
        <v>0.26423866187732342</v>
      </c>
      <c r="N9" s="18">
        <v>0.25193859824949633</v>
      </c>
      <c r="O9" s="18">
        <v>0.30326471296898971</v>
      </c>
      <c r="P9" s="18">
        <v>0.32753591775526109</v>
      </c>
      <c r="Q9" s="18">
        <v>0.36971282482128409</v>
      </c>
      <c r="R9" s="18">
        <v>0.38357751981315452</v>
      </c>
      <c r="S9" s="18">
        <v>0.48942532310347808</v>
      </c>
      <c r="T9" s="18">
        <v>0.20911887279139049</v>
      </c>
      <c r="V9" s="18">
        <v>0.358044767060609</v>
      </c>
      <c r="W9" s="18">
        <v>0.35843966003879352</v>
      </c>
      <c r="X9" s="18">
        <v>0.20103587209891499</v>
      </c>
      <c r="Y9" s="18">
        <v>0.34923408200026168</v>
      </c>
      <c r="Z9" s="18">
        <v>0.2890563024042952</v>
      </c>
      <c r="AA9" s="18">
        <v>0.24520845829538829</v>
      </c>
      <c r="AB9" s="18">
        <v>0.26674600953964739</v>
      </c>
      <c r="AC9" s="18">
        <v>0.18011293992574881</v>
      </c>
      <c r="AD9" s="18">
        <v>0.2798566402709568</v>
      </c>
      <c r="AF9" s="18">
        <v>0.36659814500828891</v>
      </c>
      <c r="AG9" s="18">
        <v>0.37437094463122411</v>
      </c>
      <c r="AH9" s="18">
        <v>0.29636198568535649</v>
      </c>
      <c r="AI9" s="18">
        <v>0.28720945934137898</v>
      </c>
      <c r="AJ9" s="18">
        <v>0.33606016689831619</v>
      </c>
      <c r="AK9" s="18">
        <v>0.27106507211465902</v>
      </c>
      <c r="AL9" s="18">
        <v>0.13152870435554831</v>
      </c>
      <c r="AM9" s="18">
        <v>0.20976913775110639</v>
      </c>
      <c r="AO9" s="18">
        <v>0.3771811720426923</v>
      </c>
      <c r="AP9" s="18">
        <v>0.37365580171412771</v>
      </c>
      <c r="AQ9" s="18">
        <v>0.32848672227615261</v>
      </c>
      <c r="AR9" s="18">
        <v>0.25629886206836838</v>
      </c>
      <c r="AS9" s="18">
        <v>0.33555427324104131</v>
      </c>
      <c r="AT9" s="18">
        <v>0.28906035714203859</v>
      </c>
      <c r="AU9" s="18">
        <v>0.23007434897248691</v>
      </c>
      <c r="AV9" s="18">
        <v>0.15728344905709279</v>
      </c>
      <c r="AW9" s="18">
        <v>0.18091063060870449</v>
      </c>
    </row>
    <row r="10" spans="2:51" ht="102" customHeight="1" x14ac:dyDescent="0.35">
      <c r="B10" s="21" t="s">
        <v>334</v>
      </c>
      <c r="C10" s="18">
        <v>0.52635803037107975</v>
      </c>
      <c r="D10" s="18">
        <v>0.56446793284670338</v>
      </c>
      <c r="E10" s="18">
        <v>0.45040616522212279</v>
      </c>
      <c r="F10" s="18">
        <v>0.49214608676598132</v>
      </c>
      <c r="G10" s="18">
        <v>0.51569720780210537</v>
      </c>
      <c r="H10" s="18">
        <v>0.50633652727522516</v>
      </c>
      <c r="I10" s="18">
        <v>0.60835551644325114</v>
      </c>
      <c r="K10" s="18">
        <v>0.498808254888784</v>
      </c>
      <c r="L10" s="18">
        <v>0.55304303195007654</v>
      </c>
      <c r="N10" s="18">
        <v>0.54042642039547195</v>
      </c>
      <c r="O10" s="18">
        <v>0.5479764187308066</v>
      </c>
      <c r="P10" s="18">
        <v>0.55191039698691768</v>
      </c>
      <c r="Q10" s="18">
        <v>0.50427233285443618</v>
      </c>
      <c r="R10" s="18">
        <v>0.52971906250911738</v>
      </c>
      <c r="S10" s="18">
        <v>0.40635744208893482</v>
      </c>
      <c r="T10" s="18">
        <v>0.41046798415278141</v>
      </c>
      <c r="V10" s="18">
        <v>0.5200333561023508</v>
      </c>
      <c r="W10" s="18">
        <v>0.52246458946539487</v>
      </c>
      <c r="X10" s="18">
        <v>0.56884841513058393</v>
      </c>
      <c r="Y10" s="18">
        <v>0.52383231188991153</v>
      </c>
      <c r="Z10" s="18">
        <v>0.5999925675600456</v>
      </c>
      <c r="AA10" s="18">
        <v>0.62479774760705986</v>
      </c>
      <c r="AB10" s="18">
        <v>0.5171230711460455</v>
      </c>
      <c r="AC10" s="18">
        <v>0.39074427643170928</v>
      </c>
      <c r="AD10" s="18">
        <v>0.59685135123604593</v>
      </c>
      <c r="AF10" s="18">
        <v>0.49629409620428289</v>
      </c>
      <c r="AG10" s="18">
        <v>0.50430657132338008</v>
      </c>
      <c r="AH10" s="18">
        <v>0.59032699559602175</v>
      </c>
      <c r="AI10" s="18">
        <v>0.54739808312998639</v>
      </c>
      <c r="AJ10" s="18">
        <v>0.54635775373112272</v>
      </c>
      <c r="AK10" s="18">
        <v>0.58066973327617344</v>
      </c>
      <c r="AL10" s="18">
        <v>0.39509938754395019</v>
      </c>
      <c r="AM10" s="18">
        <v>0.55689447149081761</v>
      </c>
      <c r="AO10" s="18">
        <v>0.48521237515706928</v>
      </c>
      <c r="AP10" s="18">
        <v>0.52050335916890633</v>
      </c>
      <c r="AQ10" s="18">
        <v>0.53582598065679432</v>
      </c>
      <c r="AR10" s="18">
        <v>0.6044149380882462</v>
      </c>
      <c r="AS10" s="18">
        <v>0.54282230309929747</v>
      </c>
      <c r="AT10" s="18">
        <v>0.55687410444689911</v>
      </c>
      <c r="AU10" s="18">
        <v>0.40821329554860009</v>
      </c>
      <c r="AV10" s="18">
        <v>0.48754772000987662</v>
      </c>
      <c r="AW10" s="18">
        <v>0.70013800178246777</v>
      </c>
    </row>
    <row r="11" spans="2:51" ht="19" customHeight="1" x14ac:dyDescent="0.35">
      <c r="B11" s="21" t="s">
        <v>80</v>
      </c>
      <c r="C11" s="18">
        <v>0.1564631917417614</v>
      </c>
      <c r="D11" s="18">
        <v>0.12913639090340329</v>
      </c>
      <c r="E11" s="18">
        <v>0.12892934197636841</v>
      </c>
      <c r="F11" s="18">
        <v>0.17413717025215419</v>
      </c>
      <c r="G11" s="18">
        <v>0.16246926224516459</v>
      </c>
      <c r="H11" s="18">
        <v>0.17816379979015021</v>
      </c>
      <c r="I11" s="18">
        <v>0.15698355578824669</v>
      </c>
      <c r="K11" s="18">
        <v>0.12583298707074911</v>
      </c>
      <c r="L11" s="18">
        <v>0.18271830617259999</v>
      </c>
      <c r="N11" s="18">
        <v>0.20763498135503161</v>
      </c>
      <c r="O11" s="18">
        <v>0.1487588683002036</v>
      </c>
      <c r="P11" s="18">
        <v>0.1205536852578212</v>
      </c>
      <c r="Q11" s="18">
        <v>0.12601484232427951</v>
      </c>
      <c r="R11" s="18">
        <v>8.6703417677728267E-2</v>
      </c>
      <c r="S11" s="18">
        <v>0.10421723480758691</v>
      </c>
      <c r="T11" s="18">
        <v>0.38041314305582807</v>
      </c>
      <c r="V11" s="18">
        <v>0.12192187683704001</v>
      </c>
      <c r="W11" s="18">
        <v>0.1190957504958117</v>
      </c>
      <c r="X11" s="18">
        <v>0.230115712770501</v>
      </c>
      <c r="Y11" s="18">
        <v>0.12693360610982671</v>
      </c>
      <c r="Z11" s="18">
        <v>0.1109511300356593</v>
      </c>
      <c r="AA11" s="18">
        <v>0.12999379409755199</v>
      </c>
      <c r="AB11" s="18">
        <v>0.21613091931430731</v>
      </c>
      <c r="AC11" s="18">
        <v>0.42914278364254171</v>
      </c>
      <c r="AD11" s="18">
        <v>0.12329200849299719</v>
      </c>
      <c r="AF11" s="18">
        <v>0.1371077587874282</v>
      </c>
      <c r="AG11" s="18">
        <v>0.1213224840453959</v>
      </c>
      <c r="AH11" s="18">
        <v>0.1133110187186217</v>
      </c>
      <c r="AI11" s="18">
        <v>0.16539245752863449</v>
      </c>
      <c r="AJ11" s="18">
        <v>0.1175820793705613</v>
      </c>
      <c r="AK11" s="18">
        <v>0.14826519460916771</v>
      </c>
      <c r="AL11" s="18">
        <v>0.47337190810050139</v>
      </c>
      <c r="AM11" s="18">
        <v>0.23333639075807611</v>
      </c>
      <c r="AO11" s="18">
        <v>0.13760645280023839</v>
      </c>
      <c r="AP11" s="18">
        <v>0.1058408391169661</v>
      </c>
      <c r="AQ11" s="18">
        <v>0.1356872970670531</v>
      </c>
      <c r="AR11" s="18">
        <v>0.13928619984338531</v>
      </c>
      <c r="AS11" s="18">
        <v>0.1216234236596611</v>
      </c>
      <c r="AT11" s="18">
        <v>0.15406553841106241</v>
      </c>
      <c r="AU11" s="18">
        <v>0.36171235547891289</v>
      </c>
      <c r="AV11" s="18">
        <v>0.35516883093303048</v>
      </c>
      <c r="AW11" s="18">
        <v>0.1189513676088277</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Y21"/>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335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336</v>
      </c>
      <c r="C9" s="18">
        <v>0.11401197781227281</v>
      </c>
      <c r="D9" s="18">
        <v>0.1230137742847173</v>
      </c>
      <c r="E9" s="18">
        <v>0.21636793312940089</v>
      </c>
      <c r="F9" s="18">
        <v>0.158315929871054</v>
      </c>
      <c r="G9" s="18">
        <v>0.13317344723039279</v>
      </c>
      <c r="H9" s="18">
        <v>4.5235102796266038E-2</v>
      </c>
      <c r="I9" s="18">
        <v>3.9833646928517111E-2</v>
      </c>
      <c r="K9" s="18">
        <v>0.1349982576831372</v>
      </c>
      <c r="L9" s="18">
        <v>9.4913674426901184E-2</v>
      </c>
      <c r="N9" s="18">
        <v>5.8323214105988869E-2</v>
      </c>
      <c r="O9" s="18">
        <v>8.8373667477782705E-2</v>
      </c>
      <c r="P9" s="18">
        <v>5.400762468824425E-2</v>
      </c>
      <c r="Q9" s="18">
        <v>0.16662418888952049</v>
      </c>
      <c r="R9" s="18">
        <v>0.22338658451728119</v>
      </c>
      <c r="S9" s="18">
        <v>0.31825415118218597</v>
      </c>
      <c r="T9" s="18">
        <v>6.4151387123599343E-2</v>
      </c>
      <c r="V9" s="18">
        <v>0.11047633338961541</v>
      </c>
      <c r="W9" s="18">
        <v>0.14741488850474349</v>
      </c>
      <c r="X9" s="18">
        <v>0.1189905251368029</v>
      </c>
      <c r="Y9" s="18">
        <v>7.6277058095223935E-2</v>
      </c>
      <c r="Z9" s="18">
        <v>7.6182391468362809E-2</v>
      </c>
      <c r="AA9" s="18">
        <v>4.0787932955310573E-2</v>
      </c>
      <c r="AB9" s="18">
        <v>0.1076966537554178</v>
      </c>
      <c r="AC9" s="18">
        <v>4.1334594736996202E-2</v>
      </c>
      <c r="AD9" s="18">
        <v>7.2464078155214828E-2</v>
      </c>
      <c r="AF9" s="18">
        <v>0.114242573356629</v>
      </c>
      <c r="AG9" s="18">
        <v>0.14824061353127421</v>
      </c>
      <c r="AH9" s="18">
        <v>0.1019929731533782</v>
      </c>
      <c r="AI9" s="18">
        <v>6.5164406373935183E-2</v>
      </c>
      <c r="AJ9" s="18">
        <v>0.1065398534179629</v>
      </c>
      <c r="AK9" s="18">
        <v>9.1756086656921212E-2</v>
      </c>
      <c r="AL9" s="18">
        <v>6.0937365008501762E-2</v>
      </c>
      <c r="AM9" s="18">
        <v>8.9664720050792096E-2</v>
      </c>
      <c r="AO9" s="18">
        <v>0.14830792976880941</v>
      </c>
      <c r="AP9" s="18">
        <v>0.16189922568946341</v>
      </c>
      <c r="AQ9" s="18">
        <v>9.0533835682028413E-2</v>
      </c>
      <c r="AR9" s="18">
        <v>6.7163637161311504E-2</v>
      </c>
      <c r="AS9" s="18">
        <v>9.3556060673610386E-2</v>
      </c>
      <c r="AT9" s="18">
        <v>0.1155271992189453</v>
      </c>
      <c r="AU9" s="18">
        <v>5.9053658782512307E-2</v>
      </c>
      <c r="AV9" s="18">
        <v>6.6133785455433955E-2</v>
      </c>
      <c r="AW9" s="18">
        <v>0.105790260172451</v>
      </c>
    </row>
    <row r="10" spans="2:51" ht="19" customHeight="1" x14ac:dyDescent="0.35">
      <c r="B10" s="21" t="s">
        <v>337</v>
      </c>
      <c r="C10" s="18">
        <v>0.14926239466597671</v>
      </c>
      <c r="D10" s="18">
        <v>0.16394737210158589</v>
      </c>
      <c r="E10" s="18">
        <v>0.21747714220072839</v>
      </c>
      <c r="F10" s="18">
        <v>0.199080492276452</v>
      </c>
      <c r="G10" s="18">
        <v>0.16856161052728971</v>
      </c>
      <c r="H10" s="18">
        <v>0.1230725028609173</v>
      </c>
      <c r="I10" s="18">
        <v>6.397213363343357E-2</v>
      </c>
      <c r="K10" s="18">
        <v>0.1509867853404763</v>
      </c>
      <c r="L10" s="18">
        <v>0.1474994231129855</v>
      </c>
      <c r="N10" s="18">
        <v>0.1152917189509598</v>
      </c>
      <c r="O10" s="18">
        <v>0.1289226319489688</v>
      </c>
      <c r="P10" s="18">
        <v>0.1560909549277518</v>
      </c>
      <c r="Q10" s="18">
        <v>0.18235343099909751</v>
      </c>
      <c r="R10" s="18">
        <v>0.21879324832220881</v>
      </c>
      <c r="S10" s="18">
        <v>0.22988328932852889</v>
      </c>
      <c r="T10" s="18">
        <v>2.864670904435606E-2</v>
      </c>
      <c r="V10" s="18">
        <v>0.12617447505514329</v>
      </c>
      <c r="W10" s="18">
        <v>0.2005254090208913</v>
      </c>
      <c r="X10" s="18">
        <v>0.12682125159514049</v>
      </c>
      <c r="Y10" s="18">
        <v>0.18457881193938011</v>
      </c>
      <c r="Z10" s="18">
        <v>4.6511126010698511E-2</v>
      </c>
      <c r="AA10" s="18">
        <v>0.21455950149613751</v>
      </c>
      <c r="AB10" s="18">
        <v>0.1109290584344723</v>
      </c>
      <c r="AC10" s="18">
        <v>0.1288380913529035</v>
      </c>
      <c r="AD10" s="18">
        <v>0.17759108413040001</v>
      </c>
      <c r="AF10" s="18">
        <v>0.1517145103324756</v>
      </c>
      <c r="AG10" s="18">
        <v>0.2113505024490118</v>
      </c>
      <c r="AH10" s="18">
        <v>6.9462817575863742E-2</v>
      </c>
      <c r="AI10" s="18">
        <v>0.16802937685255509</v>
      </c>
      <c r="AJ10" s="18">
        <v>0.1217131129365558</v>
      </c>
      <c r="AK10" s="18">
        <v>0.15244016730534571</v>
      </c>
      <c r="AL10" s="18">
        <v>8.0334569119172375E-2</v>
      </c>
      <c r="AM10" s="18">
        <v>9.1401421491209431E-2</v>
      </c>
      <c r="AO10" s="18">
        <v>0.1468039015659614</v>
      </c>
      <c r="AP10" s="18">
        <v>0.21024161369943581</v>
      </c>
      <c r="AQ10" s="18">
        <v>0.13841070677512479</v>
      </c>
      <c r="AR10" s="18">
        <v>0.15425805143511881</v>
      </c>
      <c r="AS10" s="18">
        <v>0.14850609082494909</v>
      </c>
      <c r="AT10" s="18">
        <v>0.1397856334869497</v>
      </c>
      <c r="AU10" s="18">
        <v>4.934259255591833E-2</v>
      </c>
      <c r="AV10" s="18">
        <v>5.0881256409485813E-2</v>
      </c>
      <c r="AW10" s="18">
        <v>0.1155993086356514</v>
      </c>
    </row>
    <row r="11" spans="2:51" ht="19" customHeight="1" x14ac:dyDescent="0.35">
      <c r="B11" s="21" t="s">
        <v>338</v>
      </c>
      <c r="C11" s="18">
        <v>0.16136743825181041</v>
      </c>
      <c r="D11" s="18">
        <v>0.26601417298314778</v>
      </c>
      <c r="E11" s="18">
        <v>0.20729502966175711</v>
      </c>
      <c r="F11" s="18">
        <v>0.21899908007884111</v>
      </c>
      <c r="G11" s="18">
        <v>0.14060236826871161</v>
      </c>
      <c r="H11" s="18">
        <v>0.1185179537481351</v>
      </c>
      <c r="I11" s="18">
        <v>8.3707046558943413E-2</v>
      </c>
      <c r="K11" s="18">
        <v>0.17419341911266251</v>
      </c>
      <c r="L11" s="18">
        <v>0.1494852400486201</v>
      </c>
      <c r="N11" s="18">
        <v>0.13021772730332409</v>
      </c>
      <c r="O11" s="18">
        <v>0.17710201136188189</v>
      </c>
      <c r="P11" s="18">
        <v>0.13156267821148249</v>
      </c>
      <c r="Q11" s="18">
        <v>0.19866277713966921</v>
      </c>
      <c r="R11" s="18">
        <v>0.17861776220535819</v>
      </c>
      <c r="S11" s="18">
        <v>0.13715796935198341</v>
      </c>
      <c r="T11" s="18">
        <v>8.2857615572512977E-2</v>
      </c>
      <c r="V11" s="18">
        <v>0.14665318550527351</v>
      </c>
      <c r="W11" s="18">
        <v>0.17537807111880019</v>
      </c>
      <c r="X11" s="18">
        <v>0.1604450770696064</v>
      </c>
      <c r="Y11" s="18">
        <v>0.20400289940595689</v>
      </c>
      <c r="Z11" s="18">
        <v>5.995880685239606E-2</v>
      </c>
      <c r="AA11" s="18">
        <v>0.18424162155035489</v>
      </c>
      <c r="AB11" s="18">
        <v>0.1849290017755621</v>
      </c>
      <c r="AC11" s="18">
        <v>9.1381440165496805E-2</v>
      </c>
      <c r="AD11" s="18">
        <v>0.1058095902879026</v>
      </c>
      <c r="AF11" s="18">
        <v>0.1585743907745969</v>
      </c>
      <c r="AG11" s="18">
        <v>0.1813629923259617</v>
      </c>
      <c r="AH11" s="18">
        <v>0.1729897124380414</v>
      </c>
      <c r="AI11" s="18">
        <v>0.16030092903082219</v>
      </c>
      <c r="AJ11" s="18">
        <v>0.1431602875674092</v>
      </c>
      <c r="AK11" s="18">
        <v>0.1247467922703395</v>
      </c>
      <c r="AL11" s="18">
        <v>0.1071865114477327</v>
      </c>
      <c r="AM11" s="18">
        <v>0.15025028934101531</v>
      </c>
      <c r="AO11" s="18">
        <v>0.14573591291143159</v>
      </c>
      <c r="AP11" s="18">
        <v>0.17974626389722401</v>
      </c>
      <c r="AQ11" s="18">
        <v>0.19799109996365649</v>
      </c>
      <c r="AR11" s="18">
        <v>0.17056493569630871</v>
      </c>
      <c r="AS11" s="18">
        <v>0.153471885411397</v>
      </c>
      <c r="AT11" s="18">
        <v>0.1228609778383051</v>
      </c>
      <c r="AU11" s="18">
        <v>0.14737660270272859</v>
      </c>
      <c r="AV11" s="18">
        <v>0.1503569071470427</v>
      </c>
      <c r="AW11" s="18">
        <v>0.11885913357167439</v>
      </c>
    </row>
    <row r="12" spans="2:51" ht="19" customHeight="1" x14ac:dyDescent="0.35">
      <c r="B12" s="21" t="s">
        <v>339</v>
      </c>
      <c r="C12" s="18">
        <v>8.1377902364926799E-2</v>
      </c>
      <c r="D12" s="18">
        <v>8.4511264355552174E-2</v>
      </c>
      <c r="E12" s="18">
        <v>9.9709926100383497E-2</v>
      </c>
      <c r="F12" s="18">
        <v>7.8758832544660998E-2</v>
      </c>
      <c r="G12" s="18">
        <v>9.7937866290443681E-2</v>
      </c>
      <c r="H12" s="18">
        <v>7.4821844962431786E-2</v>
      </c>
      <c r="I12" s="18">
        <v>6.2532105622924633E-2</v>
      </c>
      <c r="K12" s="18">
        <v>8.1902288643592738E-2</v>
      </c>
      <c r="L12" s="18">
        <v>8.0576401612267867E-2</v>
      </c>
      <c r="N12" s="18">
        <v>7.9412194481746842E-2</v>
      </c>
      <c r="O12" s="18">
        <v>7.5578358070591475E-2</v>
      </c>
      <c r="P12" s="18">
        <v>0.1060198239025434</v>
      </c>
      <c r="Q12" s="18">
        <v>8.4610340433716194E-2</v>
      </c>
      <c r="R12" s="18">
        <v>8.4745926822234793E-2</v>
      </c>
      <c r="S12" s="18">
        <v>8.2985568454709835E-2</v>
      </c>
      <c r="T12" s="18">
        <v>2.7372843283132251E-2</v>
      </c>
      <c r="V12" s="18">
        <v>8.3348141175662485E-2</v>
      </c>
      <c r="W12" s="18">
        <v>9.0414439726252599E-2</v>
      </c>
      <c r="X12" s="18">
        <v>7.4693677427543945E-2</v>
      </c>
      <c r="Y12" s="18">
        <v>5.2336709693977773E-2</v>
      </c>
      <c r="Z12" s="18">
        <v>4.7064305121506687E-2</v>
      </c>
      <c r="AA12" s="18">
        <v>0.1011303196920833</v>
      </c>
      <c r="AB12" s="18">
        <v>7.8167544135895994E-2</v>
      </c>
      <c r="AC12" s="18">
        <v>3.4199634604034052E-2</v>
      </c>
      <c r="AD12" s="18">
        <v>9.1623955586535757E-2</v>
      </c>
      <c r="AF12" s="18">
        <v>6.8248782230315844E-2</v>
      </c>
      <c r="AG12" s="18">
        <v>8.8338079658891372E-2</v>
      </c>
      <c r="AH12" s="18">
        <v>0.101127266660199</v>
      </c>
      <c r="AI12" s="18">
        <v>9.7005237171480435E-2</v>
      </c>
      <c r="AJ12" s="18">
        <v>7.9134542883581308E-2</v>
      </c>
      <c r="AK12" s="18">
        <v>8.0869412728713647E-2</v>
      </c>
      <c r="AL12" s="18">
        <v>0</v>
      </c>
      <c r="AM12" s="18">
        <v>8.1132724268512132E-2</v>
      </c>
      <c r="AO12" s="18">
        <v>8.8948908382937036E-2</v>
      </c>
      <c r="AP12" s="18">
        <v>8.1247554664260119E-2</v>
      </c>
      <c r="AQ12" s="18">
        <v>7.2580535928893353E-2</v>
      </c>
      <c r="AR12" s="18">
        <v>0.1132440335360243</v>
      </c>
      <c r="AS12" s="18">
        <v>7.9848774542202308E-2</v>
      </c>
      <c r="AT12" s="18">
        <v>0.13919979400904459</v>
      </c>
      <c r="AU12" s="18">
        <v>5.9925837296115329E-2</v>
      </c>
      <c r="AV12" s="18">
        <v>3.2640809326715391E-2</v>
      </c>
      <c r="AW12" s="18">
        <v>9.8967699030341291E-2</v>
      </c>
    </row>
    <row r="13" spans="2:51" ht="19" customHeight="1" x14ac:dyDescent="0.35">
      <c r="B13" s="21" t="s">
        <v>340</v>
      </c>
      <c r="C13" s="18">
        <v>8.1910459198857491E-2</v>
      </c>
      <c r="D13" s="18">
        <v>8.8739422320267769E-2</v>
      </c>
      <c r="E13" s="18">
        <v>6.2302325237528419E-2</v>
      </c>
      <c r="F13" s="18">
        <v>7.2528793945332376E-2</v>
      </c>
      <c r="G13" s="18">
        <v>9.7071015063240146E-2</v>
      </c>
      <c r="H13" s="18">
        <v>8.9152940160368399E-2</v>
      </c>
      <c r="I13" s="18">
        <v>8.4794841774518057E-2</v>
      </c>
      <c r="K13" s="18">
        <v>8.4304625883096063E-2</v>
      </c>
      <c r="L13" s="18">
        <v>8.0096642953858779E-2</v>
      </c>
      <c r="N13" s="18">
        <v>8.0027794733258356E-2</v>
      </c>
      <c r="O13" s="18">
        <v>9.6307131484350481E-2</v>
      </c>
      <c r="P13" s="18">
        <v>9.888298759044363E-2</v>
      </c>
      <c r="Q13" s="18">
        <v>7.1455141626106819E-2</v>
      </c>
      <c r="R13" s="18">
        <v>6.7450411342998992E-2</v>
      </c>
      <c r="S13" s="18">
        <v>4.0062475906732391E-2</v>
      </c>
      <c r="T13" s="18">
        <v>9.3434740362150076E-2</v>
      </c>
      <c r="V13" s="18">
        <v>7.8062207481362972E-2</v>
      </c>
      <c r="W13" s="18">
        <v>8.5805869281685307E-2</v>
      </c>
      <c r="X13" s="18">
        <v>7.4126941234600313E-2</v>
      </c>
      <c r="Y13" s="18">
        <v>8.9546520511030361E-2</v>
      </c>
      <c r="Z13" s="18">
        <v>9.1098203858054005E-2</v>
      </c>
      <c r="AA13" s="18">
        <v>6.838949822027604E-2</v>
      </c>
      <c r="AB13" s="18">
        <v>8.1545749826713365E-2</v>
      </c>
      <c r="AC13" s="18">
        <v>0.10194843409803631</v>
      </c>
      <c r="AD13" s="18">
        <v>7.7017787164671975E-2</v>
      </c>
      <c r="AF13" s="18">
        <v>6.0014395661925478E-2</v>
      </c>
      <c r="AG13" s="18">
        <v>7.4112995839352561E-2</v>
      </c>
      <c r="AH13" s="18">
        <v>0.14206585436346461</v>
      </c>
      <c r="AI13" s="18">
        <v>0.1000172566032325</v>
      </c>
      <c r="AJ13" s="18">
        <v>9.3669914330317419E-2</v>
      </c>
      <c r="AK13" s="18">
        <v>9.9761836075290267E-2</v>
      </c>
      <c r="AL13" s="18">
        <v>8.2901467703440382E-2</v>
      </c>
      <c r="AM13" s="18">
        <v>8.0203359496334697E-2</v>
      </c>
      <c r="AO13" s="18">
        <v>6.4926539901622615E-2</v>
      </c>
      <c r="AP13" s="18">
        <v>7.3576654460731902E-2</v>
      </c>
      <c r="AQ13" s="18">
        <v>0.11613549793987531</v>
      </c>
      <c r="AR13" s="18">
        <v>0.10302456934320391</v>
      </c>
      <c r="AS13" s="18">
        <v>9.2124966218843918E-2</v>
      </c>
      <c r="AT13" s="18">
        <v>9.7785274294701768E-2</v>
      </c>
      <c r="AU13" s="18">
        <v>5.8632314964896869E-2</v>
      </c>
      <c r="AV13" s="18">
        <v>8.7049969240138331E-2</v>
      </c>
      <c r="AW13" s="18">
        <v>6.1237247447284607E-2</v>
      </c>
    </row>
    <row r="14" spans="2:51" ht="32.15" customHeight="1" x14ac:dyDescent="0.35">
      <c r="B14" s="21" t="s">
        <v>341</v>
      </c>
      <c r="C14" s="18">
        <v>0.1166627885415011</v>
      </c>
      <c r="D14" s="18">
        <v>9.9511251576887186E-2</v>
      </c>
      <c r="E14" s="18">
        <v>7.0594583547023457E-2</v>
      </c>
      <c r="F14" s="18">
        <v>8.1015790595940787E-2</v>
      </c>
      <c r="G14" s="18">
        <v>0.11671191431021739</v>
      </c>
      <c r="H14" s="18">
        <v>0.1543701117989951</v>
      </c>
      <c r="I14" s="18">
        <v>0.15685647138840461</v>
      </c>
      <c r="K14" s="18">
        <v>0.10180921889503559</v>
      </c>
      <c r="L14" s="18">
        <v>0.131225448651208</v>
      </c>
      <c r="N14" s="18">
        <v>0.14235281158016061</v>
      </c>
      <c r="O14" s="18">
        <v>0.1339400991946515</v>
      </c>
      <c r="P14" s="18">
        <v>0.16084323597292999</v>
      </c>
      <c r="Q14" s="18">
        <v>9.4006618350525747E-2</v>
      </c>
      <c r="R14" s="18">
        <v>4.8901949678319692E-2</v>
      </c>
      <c r="S14" s="18">
        <v>2.7464532912523411E-2</v>
      </c>
      <c r="T14" s="18">
        <v>9.6079411621868477E-2</v>
      </c>
      <c r="V14" s="18">
        <v>0.1122460773946302</v>
      </c>
      <c r="W14" s="18">
        <v>9.0686798711155273E-2</v>
      </c>
      <c r="X14" s="18">
        <v>0.1864735602744361</v>
      </c>
      <c r="Y14" s="18">
        <v>7.688852414217752E-2</v>
      </c>
      <c r="Z14" s="18">
        <v>0.25188952458761238</v>
      </c>
      <c r="AA14" s="18">
        <v>0.123038107908699</v>
      </c>
      <c r="AB14" s="18">
        <v>0.13022712386840271</v>
      </c>
      <c r="AC14" s="18">
        <v>0.10474690435607389</v>
      </c>
      <c r="AD14" s="18">
        <v>0.1383270281302216</v>
      </c>
      <c r="AF14" s="18">
        <v>0.12547354388981299</v>
      </c>
      <c r="AG14" s="18">
        <v>9.6040586237393893E-2</v>
      </c>
      <c r="AH14" s="18">
        <v>0.1416874350623771</v>
      </c>
      <c r="AI14" s="18">
        <v>7.0945919374654776E-2</v>
      </c>
      <c r="AJ14" s="18">
        <v>0.1240469888573366</v>
      </c>
      <c r="AK14" s="18">
        <v>7.7249818670754686E-2</v>
      </c>
      <c r="AL14" s="18">
        <v>0.1003801059441449</v>
      </c>
      <c r="AM14" s="18">
        <v>0.14879675475854251</v>
      </c>
      <c r="AO14" s="18">
        <v>9.80181924678689E-2</v>
      </c>
      <c r="AP14" s="18">
        <v>8.9056565792629411E-2</v>
      </c>
      <c r="AQ14" s="18">
        <v>0.1626865586840516</v>
      </c>
      <c r="AR14" s="18">
        <v>0.1075494071250821</v>
      </c>
      <c r="AS14" s="18">
        <v>0.12699918115132891</v>
      </c>
      <c r="AT14" s="18">
        <v>9.5206200124524909E-2</v>
      </c>
      <c r="AU14" s="18">
        <v>0.1232037624138665</v>
      </c>
      <c r="AV14" s="18">
        <v>0.19767608288740801</v>
      </c>
      <c r="AW14" s="18">
        <v>0.1116130228200268</v>
      </c>
    </row>
    <row r="15" spans="2:51" ht="19" customHeight="1" x14ac:dyDescent="0.35">
      <c r="B15" s="21" t="s">
        <v>342</v>
      </c>
      <c r="C15" s="18">
        <v>0.25251390926300088</v>
      </c>
      <c r="D15" s="18">
        <v>0.1481515756621386</v>
      </c>
      <c r="E15" s="18">
        <v>9.3844574654848634E-2</v>
      </c>
      <c r="F15" s="18">
        <v>0.15015217552848631</v>
      </c>
      <c r="G15" s="18">
        <v>0.22211820863514811</v>
      </c>
      <c r="H15" s="18">
        <v>0.34119126148280188</v>
      </c>
      <c r="I15" s="18">
        <v>0.44420260149759888</v>
      </c>
      <c r="K15" s="18">
        <v>0.23637192328755749</v>
      </c>
      <c r="L15" s="18">
        <v>0.26715970536561617</v>
      </c>
      <c r="N15" s="18">
        <v>0.35477672913895381</v>
      </c>
      <c r="O15" s="18">
        <v>0.25157248508588698</v>
      </c>
      <c r="P15" s="18">
        <v>0.25983854910382709</v>
      </c>
      <c r="Q15" s="18">
        <v>0.1643269784458572</v>
      </c>
      <c r="R15" s="18">
        <v>0.1515607491290302</v>
      </c>
      <c r="S15" s="18">
        <v>0.16419201286333601</v>
      </c>
      <c r="T15" s="18">
        <v>0.43568352203482519</v>
      </c>
      <c r="V15" s="18">
        <v>0.31330026354673329</v>
      </c>
      <c r="W15" s="18">
        <v>0.17907602219196739</v>
      </c>
      <c r="X15" s="18">
        <v>0.2182157873189286</v>
      </c>
      <c r="Y15" s="18">
        <v>0.27039062382533979</v>
      </c>
      <c r="Z15" s="18">
        <v>0.3896236490230548</v>
      </c>
      <c r="AA15" s="18">
        <v>0.22321168585976911</v>
      </c>
      <c r="AB15" s="18">
        <v>0.24745713833076971</v>
      </c>
      <c r="AC15" s="18">
        <v>0.30411183143809078</v>
      </c>
      <c r="AD15" s="18">
        <v>0.30347524518994118</v>
      </c>
      <c r="AF15" s="18">
        <v>0.27848367490575548</v>
      </c>
      <c r="AG15" s="18">
        <v>0.17422690825072329</v>
      </c>
      <c r="AH15" s="18">
        <v>0.24519237053514259</v>
      </c>
      <c r="AI15" s="18">
        <v>0.28834616572918031</v>
      </c>
      <c r="AJ15" s="18">
        <v>0.30422434786215019</v>
      </c>
      <c r="AK15" s="18">
        <v>0.30604957185711529</v>
      </c>
      <c r="AL15" s="18">
        <v>0.29313302392457963</v>
      </c>
      <c r="AM15" s="18">
        <v>0.30291036938248661</v>
      </c>
      <c r="AO15" s="18">
        <v>0.26712988706663232</v>
      </c>
      <c r="AP15" s="18">
        <v>0.17261088798408311</v>
      </c>
      <c r="AQ15" s="18">
        <v>0.19630520786876021</v>
      </c>
      <c r="AR15" s="18">
        <v>0.25523039467387121</v>
      </c>
      <c r="AS15" s="18">
        <v>0.26704964764316719</v>
      </c>
      <c r="AT15" s="18">
        <v>0.26376801346292078</v>
      </c>
      <c r="AU15" s="18">
        <v>0.42392042469093749</v>
      </c>
      <c r="AV15" s="18">
        <v>0.30396596179657992</v>
      </c>
      <c r="AW15" s="18">
        <v>0.35158985202410348</v>
      </c>
    </row>
    <row r="16" spans="2:51" ht="19" customHeight="1" x14ac:dyDescent="0.35">
      <c r="B16" s="21" t="s">
        <v>80</v>
      </c>
      <c r="C16" s="18">
        <v>4.2893129901653788E-2</v>
      </c>
      <c r="D16" s="18">
        <v>2.611116671570321E-2</v>
      </c>
      <c r="E16" s="18">
        <v>3.2408485468329508E-2</v>
      </c>
      <c r="F16" s="18">
        <v>4.1148905159232307E-2</v>
      </c>
      <c r="G16" s="18">
        <v>2.3823569674556819E-2</v>
      </c>
      <c r="H16" s="18">
        <v>5.3638282190084152E-2</v>
      </c>
      <c r="I16" s="18">
        <v>6.41011525956596E-2</v>
      </c>
      <c r="K16" s="18">
        <v>3.5433481154442142E-2</v>
      </c>
      <c r="L16" s="18">
        <v>4.9043463828542397E-2</v>
      </c>
      <c r="N16" s="18">
        <v>3.959780970560748E-2</v>
      </c>
      <c r="O16" s="18">
        <v>4.8203615375885918E-2</v>
      </c>
      <c r="P16" s="18">
        <v>3.2754145602777167E-2</v>
      </c>
      <c r="Q16" s="18">
        <v>3.7960524115506697E-2</v>
      </c>
      <c r="R16" s="18">
        <v>2.6543367982568119E-2</v>
      </c>
      <c r="S16" s="18">
        <v>0</v>
      </c>
      <c r="T16" s="18">
        <v>0.1717737709575555</v>
      </c>
      <c r="V16" s="18">
        <v>2.9739316451578662E-2</v>
      </c>
      <c r="W16" s="18">
        <v>3.069850144450454E-2</v>
      </c>
      <c r="X16" s="18">
        <v>4.0233179942941268E-2</v>
      </c>
      <c r="Y16" s="18">
        <v>4.5978852386913682E-2</v>
      </c>
      <c r="Z16" s="18">
        <v>3.7671993078314973E-2</v>
      </c>
      <c r="AA16" s="18">
        <v>4.464133231736972E-2</v>
      </c>
      <c r="AB16" s="18">
        <v>5.9047729872766269E-2</v>
      </c>
      <c r="AC16" s="18">
        <v>0.19343906924836821</v>
      </c>
      <c r="AD16" s="18">
        <v>3.369123135511206E-2</v>
      </c>
      <c r="AF16" s="18">
        <v>4.3248128848488637E-2</v>
      </c>
      <c r="AG16" s="18">
        <v>2.6327321707391192E-2</v>
      </c>
      <c r="AH16" s="18">
        <v>2.5481570211533171E-2</v>
      </c>
      <c r="AI16" s="18">
        <v>5.0190708864139483E-2</v>
      </c>
      <c r="AJ16" s="18">
        <v>2.7510952144686698E-2</v>
      </c>
      <c r="AK16" s="18">
        <v>6.7126314435519779E-2</v>
      </c>
      <c r="AL16" s="18">
        <v>0.27512695685242827</v>
      </c>
      <c r="AM16" s="18">
        <v>5.5640361211107353E-2</v>
      </c>
      <c r="AO16" s="18">
        <v>4.0128727934736791E-2</v>
      </c>
      <c r="AP16" s="18">
        <v>3.1621233812172488E-2</v>
      </c>
      <c r="AQ16" s="18">
        <v>2.5356557157609701E-2</v>
      </c>
      <c r="AR16" s="18">
        <v>2.8964971029079471E-2</v>
      </c>
      <c r="AS16" s="18">
        <v>3.8443393534501123E-2</v>
      </c>
      <c r="AT16" s="18">
        <v>2.5866907564607911E-2</v>
      </c>
      <c r="AU16" s="18">
        <v>7.8544806593024513E-2</v>
      </c>
      <c r="AV16" s="18">
        <v>0.1112952277371958</v>
      </c>
      <c r="AW16" s="18">
        <v>3.6343476298466848E-2</v>
      </c>
    </row>
    <row r="18" spans="2:2" x14ac:dyDescent="0.35">
      <c r="B18" t="s">
        <v>490</v>
      </c>
    </row>
    <row r="19" spans="2:2" x14ac:dyDescent="0.35">
      <c r="B19" t="s">
        <v>11</v>
      </c>
    </row>
    <row r="21" spans="2:2" x14ac:dyDescent="0.35">
      <c r="B21"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88" customHeight="1" x14ac:dyDescent="0.35">
      <c r="B9" s="21" t="s">
        <v>343</v>
      </c>
      <c r="C9" s="18">
        <v>0.50809359787562436</v>
      </c>
      <c r="D9" s="18">
        <v>0.56302136523084789</v>
      </c>
      <c r="E9" s="18">
        <v>0.45723733506179898</v>
      </c>
      <c r="F9" s="18">
        <v>0.44310890469087688</v>
      </c>
      <c r="G9" s="18">
        <v>0.44918959526585572</v>
      </c>
      <c r="H9" s="18">
        <v>0.53418152187515011</v>
      </c>
      <c r="I9" s="18">
        <v>0.58667700070449824</v>
      </c>
      <c r="K9" s="18">
        <v>0.47468374866211888</v>
      </c>
      <c r="L9" s="18">
        <v>0.53944313362422802</v>
      </c>
      <c r="N9" s="18">
        <v>0.53679219803868194</v>
      </c>
      <c r="O9" s="18">
        <v>0.5052002519379849</v>
      </c>
      <c r="P9" s="18">
        <v>0.49498069834598413</v>
      </c>
      <c r="Q9" s="18">
        <v>0.53146715292461422</v>
      </c>
      <c r="R9" s="18">
        <v>0.47003583331752341</v>
      </c>
      <c r="S9" s="18">
        <v>0.41506354857656652</v>
      </c>
      <c r="T9" s="18">
        <v>0.3508961059337572</v>
      </c>
      <c r="V9" s="18">
        <v>0.52917283984228902</v>
      </c>
      <c r="W9" s="18">
        <v>0.49406630918200112</v>
      </c>
      <c r="X9" s="18">
        <v>0.59077370636305704</v>
      </c>
      <c r="Y9" s="18">
        <v>0.62775870850164317</v>
      </c>
      <c r="Z9" s="18">
        <v>0.57735897786946011</v>
      </c>
      <c r="AA9" s="18">
        <v>0.58839915633162421</v>
      </c>
      <c r="AB9" s="18">
        <v>0.49565183757088299</v>
      </c>
      <c r="AC9" s="18">
        <v>0.30454362211932351</v>
      </c>
      <c r="AD9" s="18">
        <v>0.39364763639654932</v>
      </c>
      <c r="AF9" s="18">
        <v>0.52950293432748596</v>
      </c>
      <c r="AG9" s="18">
        <v>0.51860196523995827</v>
      </c>
      <c r="AH9" s="18">
        <v>0.56267046491644279</v>
      </c>
      <c r="AI9" s="18">
        <v>0.56600295737909423</v>
      </c>
      <c r="AJ9" s="18">
        <v>0.49718341727830728</v>
      </c>
      <c r="AK9" s="18">
        <v>0.5398210665628369</v>
      </c>
      <c r="AL9" s="18">
        <v>0.27079102594689258</v>
      </c>
      <c r="AM9" s="18">
        <v>0.46833475085523829</v>
      </c>
      <c r="AO9" s="18">
        <v>0.48468285226028268</v>
      </c>
      <c r="AP9" s="18">
        <v>0.4963470869907044</v>
      </c>
      <c r="AQ9" s="18">
        <v>0.61716601906228719</v>
      </c>
      <c r="AR9" s="18">
        <v>0.60758440536487179</v>
      </c>
      <c r="AS9" s="18">
        <v>0.50937522514777345</v>
      </c>
      <c r="AT9" s="18">
        <v>0.58057960372334616</v>
      </c>
      <c r="AU9" s="18">
        <v>0.3878471135791523</v>
      </c>
      <c r="AV9" s="18">
        <v>0.43653937757705552</v>
      </c>
      <c r="AW9" s="18">
        <v>0.55278312335416357</v>
      </c>
    </row>
    <row r="10" spans="2:51" ht="74.150000000000006" customHeight="1" x14ac:dyDescent="0.35">
      <c r="B10" s="21" t="s">
        <v>344</v>
      </c>
      <c r="C10" s="18">
        <v>0.32793059522855011</v>
      </c>
      <c r="D10" s="18">
        <v>0.34044625523512861</v>
      </c>
      <c r="E10" s="18">
        <v>0.43438423573671953</v>
      </c>
      <c r="F10" s="18">
        <v>0.38586352317669059</v>
      </c>
      <c r="G10" s="18">
        <v>0.34378405251575139</v>
      </c>
      <c r="H10" s="18">
        <v>0.28153852898284099</v>
      </c>
      <c r="I10" s="18">
        <v>0.2265350553535149</v>
      </c>
      <c r="K10" s="18">
        <v>0.38552769630058248</v>
      </c>
      <c r="L10" s="18">
        <v>0.27559464343380558</v>
      </c>
      <c r="N10" s="18">
        <v>0.2564478700496895</v>
      </c>
      <c r="O10" s="18">
        <v>0.33398815448367009</v>
      </c>
      <c r="P10" s="18">
        <v>0.34936466667979382</v>
      </c>
      <c r="Q10" s="18">
        <v>0.35254205837901459</v>
      </c>
      <c r="R10" s="18">
        <v>0.42698273583570878</v>
      </c>
      <c r="S10" s="18">
        <v>0.45449606937509668</v>
      </c>
      <c r="T10" s="18">
        <v>0.22242297799880109</v>
      </c>
      <c r="V10" s="18">
        <v>0.34787536557049781</v>
      </c>
      <c r="W10" s="18">
        <v>0.3723062619026809</v>
      </c>
      <c r="X10" s="18">
        <v>0.2115587679498277</v>
      </c>
      <c r="Y10" s="18">
        <v>0.18219586994882661</v>
      </c>
      <c r="Z10" s="18">
        <v>0.29498877316553368</v>
      </c>
      <c r="AA10" s="18">
        <v>0.2591296986127874</v>
      </c>
      <c r="AB10" s="18">
        <v>0.30370575082796059</v>
      </c>
      <c r="AC10" s="18">
        <v>0.23851889430737569</v>
      </c>
      <c r="AD10" s="18">
        <v>0.38493059964733889</v>
      </c>
      <c r="AF10" s="18">
        <v>0.35255298032920368</v>
      </c>
      <c r="AG10" s="18">
        <v>0.37751335426077859</v>
      </c>
      <c r="AH10" s="18">
        <v>0.27330605284755072</v>
      </c>
      <c r="AI10" s="18">
        <v>0.23997983442818899</v>
      </c>
      <c r="AJ10" s="18">
        <v>0.33524107914639051</v>
      </c>
      <c r="AK10" s="18">
        <v>0.29365912355630641</v>
      </c>
      <c r="AL10" s="18">
        <v>0.19132330403156639</v>
      </c>
      <c r="AM10" s="18">
        <v>0.28224370751685568</v>
      </c>
      <c r="AO10" s="18">
        <v>0.37334318164002389</v>
      </c>
      <c r="AP10" s="18">
        <v>0.39466431041860522</v>
      </c>
      <c r="AQ10" s="18">
        <v>0.29349832111939422</v>
      </c>
      <c r="AR10" s="18">
        <v>0.23281986351062939</v>
      </c>
      <c r="AS10" s="18">
        <v>0.33648665890089519</v>
      </c>
      <c r="AT10" s="18">
        <v>0.27105641129136759</v>
      </c>
      <c r="AU10" s="18">
        <v>0.26392976368859772</v>
      </c>
      <c r="AV10" s="18">
        <v>0.23360695458824421</v>
      </c>
      <c r="AW10" s="18">
        <v>0.25123989475300629</v>
      </c>
    </row>
    <row r="11" spans="2:51" ht="19" customHeight="1" x14ac:dyDescent="0.35">
      <c r="B11" s="21" t="s">
        <v>80</v>
      </c>
      <c r="C11" s="18">
        <v>0.16397580689582569</v>
      </c>
      <c r="D11" s="18">
        <v>9.6532379534023383E-2</v>
      </c>
      <c r="E11" s="18">
        <v>0.1083784292014813</v>
      </c>
      <c r="F11" s="18">
        <v>0.17102757213243239</v>
      </c>
      <c r="G11" s="18">
        <v>0.20702635221839311</v>
      </c>
      <c r="H11" s="18">
        <v>0.1842799491420086</v>
      </c>
      <c r="I11" s="18">
        <v>0.18678794394198689</v>
      </c>
      <c r="K11" s="18">
        <v>0.13978855503729851</v>
      </c>
      <c r="L11" s="18">
        <v>0.18496222294196629</v>
      </c>
      <c r="N11" s="18">
        <v>0.2067599319116285</v>
      </c>
      <c r="O11" s="18">
        <v>0.1608115935783449</v>
      </c>
      <c r="P11" s="18">
        <v>0.15565463497422211</v>
      </c>
      <c r="Q11" s="18">
        <v>0.1159907886963711</v>
      </c>
      <c r="R11" s="18">
        <v>0.102981430846768</v>
      </c>
      <c r="S11" s="18">
        <v>0.13044038204833669</v>
      </c>
      <c r="T11" s="18">
        <v>0.42668091606744168</v>
      </c>
      <c r="V11" s="18">
        <v>0.1229517945872132</v>
      </c>
      <c r="W11" s="18">
        <v>0.1336274289153182</v>
      </c>
      <c r="X11" s="18">
        <v>0.19766752568711521</v>
      </c>
      <c r="Y11" s="18">
        <v>0.19004542154953019</v>
      </c>
      <c r="Z11" s="18">
        <v>0.12765224896500629</v>
      </c>
      <c r="AA11" s="18">
        <v>0.15247114505558859</v>
      </c>
      <c r="AB11" s="18">
        <v>0.20064241160115659</v>
      </c>
      <c r="AC11" s="18">
        <v>0.45693748357330038</v>
      </c>
      <c r="AD11" s="18">
        <v>0.22142176395611171</v>
      </c>
      <c r="AF11" s="18">
        <v>0.1179440853433104</v>
      </c>
      <c r="AG11" s="18">
        <v>0.10388468049926319</v>
      </c>
      <c r="AH11" s="18">
        <v>0.16402348223600641</v>
      </c>
      <c r="AI11" s="18">
        <v>0.19401720819271681</v>
      </c>
      <c r="AJ11" s="18">
        <v>0.16757550357530229</v>
      </c>
      <c r="AK11" s="18">
        <v>0.1665198098808568</v>
      </c>
      <c r="AL11" s="18">
        <v>0.53788567002154108</v>
      </c>
      <c r="AM11" s="18">
        <v>0.24942154162790589</v>
      </c>
      <c r="AO11" s="18">
        <v>0.14197396609969351</v>
      </c>
      <c r="AP11" s="18">
        <v>0.1089886025906904</v>
      </c>
      <c r="AQ11" s="18">
        <v>8.9335659818318688E-2</v>
      </c>
      <c r="AR11" s="18">
        <v>0.1595957311244989</v>
      </c>
      <c r="AS11" s="18">
        <v>0.15413811595133131</v>
      </c>
      <c r="AT11" s="18">
        <v>0.14836398498528641</v>
      </c>
      <c r="AU11" s="18">
        <v>0.34822312273224998</v>
      </c>
      <c r="AV11" s="18">
        <v>0.32985366783470033</v>
      </c>
      <c r="AW11" s="18">
        <v>0.19597698189282989</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I16"/>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19" t="s">
        <v>536</v>
      </c>
    </row>
    <row r="6" spans="2:9" ht="74.150000000000006" customHeight="1" x14ac:dyDescent="0.35">
      <c r="C6" s="20" t="s">
        <v>537</v>
      </c>
      <c r="D6" s="20" t="s">
        <v>538</v>
      </c>
      <c r="E6" s="20" t="s">
        <v>539</v>
      </c>
      <c r="F6" s="20" t="s">
        <v>540</v>
      </c>
      <c r="G6" s="20" t="s">
        <v>541</v>
      </c>
      <c r="H6" s="20" t="s">
        <v>542</v>
      </c>
      <c r="I6" s="20" t="s">
        <v>543</v>
      </c>
    </row>
    <row r="7" spans="2:9" ht="29" x14ac:dyDescent="0.35">
      <c r="B7" s="21" t="s">
        <v>346</v>
      </c>
      <c r="C7" s="18">
        <v>0.20209991723012449</v>
      </c>
      <c r="D7" s="18">
        <v>0.24304486468778469</v>
      </c>
      <c r="E7" s="18">
        <v>0.37703555762017432</v>
      </c>
      <c r="F7" s="18">
        <v>0.30819181117952887</v>
      </c>
      <c r="G7" s="18">
        <v>0.35388467130908918</v>
      </c>
      <c r="H7" s="18">
        <v>0.13983822685475589</v>
      </c>
      <c r="I7" s="18">
        <v>0.48328789442007369</v>
      </c>
    </row>
    <row r="8" spans="2:9" ht="29" x14ac:dyDescent="0.35">
      <c r="B8" s="21" t="s">
        <v>347</v>
      </c>
      <c r="C8" s="18">
        <v>0.70257104740389109</v>
      </c>
      <c r="D8" s="18">
        <v>0.63791942127109091</v>
      </c>
      <c r="E8" s="18">
        <v>0.51851704945260024</v>
      </c>
      <c r="F8" s="18">
        <v>0.58435905282355172</v>
      </c>
      <c r="G8" s="18">
        <v>0.53841947266009904</v>
      </c>
      <c r="H8" s="18">
        <v>0.77968412942286136</v>
      </c>
      <c r="I8" s="18">
        <v>0.41834024991479901</v>
      </c>
    </row>
    <row r="9" spans="2:9" x14ac:dyDescent="0.35">
      <c r="B9" s="21" t="s">
        <v>80</v>
      </c>
      <c r="C9" s="18">
        <v>9.5329035365984444E-2</v>
      </c>
      <c r="D9" s="18">
        <v>0.11903571404112449</v>
      </c>
      <c r="E9" s="18">
        <v>0.1044473929272256</v>
      </c>
      <c r="F9" s="18">
        <v>0.1074491359969194</v>
      </c>
      <c r="G9" s="18">
        <v>0.1076958560308118</v>
      </c>
      <c r="H9" s="18">
        <v>8.047764372238278E-2</v>
      </c>
      <c r="I9" s="18">
        <v>9.8371855665127322E-2</v>
      </c>
    </row>
    <row r="12" spans="2:9" x14ac:dyDescent="0.35">
      <c r="B12" t="s">
        <v>490</v>
      </c>
    </row>
    <row r="13" spans="2:9" x14ac:dyDescent="0.35">
      <c r="B13" t="s">
        <v>11</v>
      </c>
    </row>
    <row r="16" spans="2:9" x14ac:dyDescent="0.35">
      <c r="B16" t="str">
        <f>HYPERLINK("#Contents!A1", "Return to Contents")</f>
        <v>Return to Contents</v>
      </c>
    </row>
  </sheetData>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345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346</v>
      </c>
      <c r="C9" s="18">
        <v>0.20209991723012449</v>
      </c>
      <c r="D9" s="18">
        <v>0.2193056754991482</v>
      </c>
      <c r="E9" s="18">
        <v>0.38161714872312669</v>
      </c>
      <c r="F9" s="18">
        <v>0.25547835561335958</v>
      </c>
      <c r="G9" s="18">
        <v>0.20156334153439939</v>
      </c>
      <c r="H9" s="18">
        <v>0.121391015436461</v>
      </c>
      <c r="I9" s="18">
        <v>8.375085875061368E-2</v>
      </c>
      <c r="K9" s="18">
        <v>0.247752204484782</v>
      </c>
      <c r="L9" s="18">
        <v>0.16031142072833701</v>
      </c>
      <c r="N9" s="18">
        <v>0.1219514638262056</v>
      </c>
      <c r="O9" s="18">
        <v>0.1961459528004075</v>
      </c>
      <c r="P9" s="18">
        <v>0.1868459460576079</v>
      </c>
      <c r="Q9" s="18">
        <v>0.23774301960755881</v>
      </c>
      <c r="R9" s="18">
        <v>0.33916909192861472</v>
      </c>
      <c r="S9" s="18">
        <v>0.55843846046582823</v>
      </c>
      <c r="T9" s="18">
        <v>3.1800514973146607E-2</v>
      </c>
      <c r="V9" s="18">
        <v>0.19277963201574011</v>
      </c>
      <c r="W9" s="18">
        <v>0.27133375034255169</v>
      </c>
      <c r="X9" s="18">
        <v>0.2166439520208768</v>
      </c>
      <c r="Y9" s="18">
        <v>0.1209082747781549</v>
      </c>
      <c r="Z9" s="18">
        <v>7.0981253088802945E-2</v>
      </c>
      <c r="AA9" s="18">
        <v>0.13157022489966269</v>
      </c>
      <c r="AB9" s="18">
        <v>0.16834335901133349</v>
      </c>
      <c r="AC9" s="18">
        <v>0.1062184944337191</v>
      </c>
      <c r="AD9" s="18">
        <v>0.16958799485864959</v>
      </c>
      <c r="AF9" s="18">
        <v>0.2059093876795354</v>
      </c>
      <c r="AG9" s="18">
        <v>0.25962300388151671</v>
      </c>
      <c r="AH9" s="18">
        <v>0.20563321734712781</v>
      </c>
      <c r="AI9" s="18">
        <v>0.17368910559146711</v>
      </c>
      <c r="AJ9" s="18">
        <v>0.19421536987552171</v>
      </c>
      <c r="AK9" s="18">
        <v>0.178559161123135</v>
      </c>
      <c r="AL9" s="18">
        <v>3.5725885273058172E-2</v>
      </c>
      <c r="AM9" s="18">
        <v>0.13905552436016291</v>
      </c>
      <c r="AO9" s="18">
        <v>0.2047526442294991</v>
      </c>
      <c r="AP9" s="18">
        <v>0.27365099623955991</v>
      </c>
      <c r="AQ9" s="18">
        <v>0.26598334971970122</v>
      </c>
      <c r="AR9" s="18">
        <v>0.17249702828777311</v>
      </c>
      <c r="AS9" s="18">
        <v>0.18394142902353569</v>
      </c>
      <c r="AT9" s="18">
        <v>0.1889571396102972</v>
      </c>
      <c r="AU9" s="18">
        <v>8.5694584540656565E-2</v>
      </c>
      <c r="AV9" s="18">
        <v>0.1166552280931468</v>
      </c>
      <c r="AW9" s="18">
        <v>0.137995165866969</v>
      </c>
    </row>
    <row r="10" spans="2:51" ht="46" customHeight="1" x14ac:dyDescent="0.35">
      <c r="B10" s="21" t="s">
        <v>347</v>
      </c>
      <c r="C10" s="18">
        <v>0.70257104740389109</v>
      </c>
      <c r="D10" s="18">
        <v>0.65351969393255471</v>
      </c>
      <c r="E10" s="18">
        <v>0.53583101269003319</v>
      </c>
      <c r="F10" s="18">
        <v>0.60046073355238216</v>
      </c>
      <c r="G10" s="18">
        <v>0.67762110338257853</v>
      </c>
      <c r="H10" s="18">
        <v>0.81208789557731365</v>
      </c>
      <c r="I10" s="18">
        <v>0.85764305476289782</v>
      </c>
      <c r="K10" s="18">
        <v>0.66714484339708935</v>
      </c>
      <c r="L10" s="18">
        <v>0.736030026016113</v>
      </c>
      <c r="N10" s="18">
        <v>0.76746372005906827</v>
      </c>
      <c r="O10" s="18">
        <v>0.69908717745999105</v>
      </c>
      <c r="P10" s="18">
        <v>0.73130673798456736</v>
      </c>
      <c r="Q10" s="18">
        <v>0.68258759014846204</v>
      </c>
      <c r="R10" s="18">
        <v>0.5967058240701999</v>
      </c>
      <c r="S10" s="18">
        <v>0.39282232781654308</v>
      </c>
      <c r="T10" s="18">
        <v>0.77902598858738548</v>
      </c>
      <c r="V10" s="18">
        <v>0.74707680774195906</v>
      </c>
      <c r="W10" s="18">
        <v>0.63545134012793381</v>
      </c>
      <c r="X10" s="18">
        <v>0.68524749992162415</v>
      </c>
      <c r="Y10" s="18">
        <v>0.76867329710522347</v>
      </c>
      <c r="Z10" s="18">
        <v>0.81788853901435654</v>
      </c>
      <c r="AA10" s="18">
        <v>0.76316239456346746</v>
      </c>
      <c r="AB10" s="18">
        <v>0.69871415395898495</v>
      </c>
      <c r="AC10" s="18">
        <v>0.7146887734363444</v>
      </c>
      <c r="AD10" s="18">
        <v>0.74925963132839535</v>
      </c>
      <c r="AF10" s="18">
        <v>0.73019298944982935</v>
      </c>
      <c r="AG10" s="18">
        <v>0.66771284028976918</v>
      </c>
      <c r="AH10" s="18">
        <v>0.68646546999644331</v>
      </c>
      <c r="AI10" s="18">
        <v>0.70585668657735534</v>
      </c>
      <c r="AJ10" s="18">
        <v>0.71616558450994561</v>
      </c>
      <c r="AK10" s="18">
        <v>0.70771673292278392</v>
      </c>
      <c r="AL10" s="18">
        <v>0.6537077245163142</v>
      </c>
      <c r="AM10" s="18">
        <v>0.73390394609588139</v>
      </c>
      <c r="AO10" s="18">
        <v>0.71834295376405155</v>
      </c>
      <c r="AP10" s="18">
        <v>0.65154738892639052</v>
      </c>
      <c r="AQ10" s="18">
        <v>0.64745654503559513</v>
      </c>
      <c r="AR10" s="18">
        <v>0.7358940351295461</v>
      </c>
      <c r="AS10" s="18">
        <v>0.72278967952894502</v>
      </c>
      <c r="AT10" s="18">
        <v>0.72997139663939237</v>
      </c>
      <c r="AU10" s="18">
        <v>0.75087218504188269</v>
      </c>
      <c r="AV10" s="18">
        <v>0.67854191467292546</v>
      </c>
      <c r="AW10" s="18">
        <v>0.83934846561584209</v>
      </c>
    </row>
    <row r="11" spans="2:51" ht="19" customHeight="1" x14ac:dyDescent="0.35">
      <c r="B11" s="21" t="s">
        <v>80</v>
      </c>
      <c r="C11" s="18">
        <v>9.5329035365984444E-2</v>
      </c>
      <c r="D11" s="18">
        <v>0.127174630568297</v>
      </c>
      <c r="E11" s="18">
        <v>8.255183858684001E-2</v>
      </c>
      <c r="F11" s="18">
        <v>0.1440609108342582</v>
      </c>
      <c r="G11" s="18">
        <v>0.12081555508302209</v>
      </c>
      <c r="H11" s="18">
        <v>6.652108898622501E-2</v>
      </c>
      <c r="I11" s="18">
        <v>5.8606086486488518E-2</v>
      </c>
      <c r="K11" s="18">
        <v>8.5102952118128655E-2</v>
      </c>
      <c r="L11" s="18">
        <v>0.10365855325555</v>
      </c>
      <c r="N11" s="18">
        <v>0.110584816114726</v>
      </c>
      <c r="O11" s="18">
        <v>0.1047668697396013</v>
      </c>
      <c r="P11" s="18">
        <v>8.1847315957824643E-2</v>
      </c>
      <c r="Q11" s="18">
        <v>7.9669390243978996E-2</v>
      </c>
      <c r="R11" s="18">
        <v>6.4125084001185426E-2</v>
      </c>
      <c r="S11" s="18">
        <v>4.8739211717628503E-2</v>
      </c>
      <c r="T11" s="18">
        <v>0.18917349643946799</v>
      </c>
      <c r="V11" s="18">
        <v>6.0143560242300623E-2</v>
      </c>
      <c r="W11" s="18">
        <v>9.3214909529514597E-2</v>
      </c>
      <c r="X11" s="18">
        <v>9.8108548057499009E-2</v>
      </c>
      <c r="Y11" s="18">
        <v>0.1104184281166216</v>
      </c>
      <c r="Z11" s="18">
        <v>0.1111302078968405</v>
      </c>
      <c r="AA11" s="18">
        <v>0.10526738053687</v>
      </c>
      <c r="AB11" s="18">
        <v>0.13294248702968159</v>
      </c>
      <c r="AC11" s="18">
        <v>0.17909273212993629</v>
      </c>
      <c r="AD11" s="18">
        <v>8.115237381295505E-2</v>
      </c>
      <c r="AF11" s="18">
        <v>6.3897622870635329E-2</v>
      </c>
      <c r="AG11" s="18">
        <v>7.2664155828714314E-2</v>
      </c>
      <c r="AH11" s="18">
        <v>0.1079013126564288</v>
      </c>
      <c r="AI11" s="18">
        <v>0.12045420783117761</v>
      </c>
      <c r="AJ11" s="18">
        <v>8.9619045614532683E-2</v>
      </c>
      <c r="AK11" s="18">
        <v>0.1137241059540811</v>
      </c>
      <c r="AL11" s="18">
        <v>0.31056639021062737</v>
      </c>
      <c r="AM11" s="18">
        <v>0.1270405295439557</v>
      </c>
      <c r="AO11" s="18">
        <v>7.6904402006449546E-2</v>
      </c>
      <c r="AP11" s="18">
        <v>7.4801614834049707E-2</v>
      </c>
      <c r="AQ11" s="18">
        <v>8.6560105244703575E-2</v>
      </c>
      <c r="AR11" s="18">
        <v>9.1608936582680767E-2</v>
      </c>
      <c r="AS11" s="18">
        <v>9.3268891447519306E-2</v>
      </c>
      <c r="AT11" s="18">
        <v>8.1071463750310532E-2</v>
      </c>
      <c r="AU11" s="18">
        <v>0.16343323041746091</v>
      </c>
      <c r="AV11" s="18">
        <v>0.20480285723392769</v>
      </c>
      <c r="AW11" s="18">
        <v>2.2656368517188729E-2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346</v>
      </c>
      <c r="C9" s="18">
        <v>0.24304486468778469</v>
      </c>
      <c r="D9" s="18">
        <v>0.27259761277417782</v>
      </c>
      <c r="E9" s="18">
        <v>0.36717959385482057</v>
      </c>
      <c r="F9" s="18">
        <v>0.26714962337082748</v>
      </c>
      <c r="G9" s="18">
        <v>0.2033983024976003</v>
      </c>
      <c r="H9" s="18">
        <v>0.19545710480475489</v>
      </c>
      <c r="I9" s="18">
        <v>0.1823566858653789</v>
      </c>
      <c r="K9" s="18">
        <v>0.26408905882161432</v>
      </c>
      <c r="L9" s="18">
        <v>0.22457564517948209</v>
      </c>
      <c r="N9" s="18">
        <v>0.18332286260406999</v>
      </c>
      <c r="O9" s="18">
        <v>0.23717519981789931</v>
      </c>
      <c r="P9" s="18">
        <v>0.25074845158324421</v>
      </c>
      <c r="Q9" s="18">
        <v>0.26659578330646738</v>
      </c>
      <c r="R9" s="18">
        <v>0.314455801542878</v>
      </c>
      <c r="S9" s="18">
        <v>0.54592958374717782</v>
      </c>
      <c r="T9" s="18">
        <v>0.16703520150076631</v>
      </c>
      <c r="V9" s="18">
        <v>0.28275760910305048</v>
      </c>
      <c r="W9" s="18">
        <v>0.25351338063433843</v>
      </c>
      <c r="X9" s="18">
        <v>0.21422089822414031</v>
      </c>
      <c r="Y9" s="18">
        <v>0.21019661734946449</v>
      </c>
      <c r="Z9" s="18">
        <v>0.14663304312963371</v>
      </c>
      <c r="AA9" s="18">
        <v>0.17761963366732719</v>
      </c>
      <c r="AB9" s="18">
        <v>0.21638141396504279</v>
      </c>
      <c r="AC9" s="18">
        <v>0.1464538692434359</v>
      </c>
      <c r="AD9" s="18">
        <v>0.2381095012348278</v>
      </c>
      <c r="AF9" s="18">
        <v>0.30708941938229101</v>
      </c>
      <c r="AG9" s="18">
        <v>0.25261638538516479</v>
      </c>
      <c r="AH9" s="18">
        <v>0.27108779849219861</v>
      </c>
      <c r="AI9" s="18">
        <v>0.23161492780725759</v>
      </c>
      <c r="AJ9" s="18">
        <v>0.23262354421992501</v>
      </c>
      <c r="AK9" s="18">
        <v>0.29275924449904078</v>
      </c>
      <c r="AL9" s="18">
        <v>0.1346695192156844</v>
      </c>
      <c r="AM9" s="18">
        <v>0.1804376088070806</v>
      </c>
      <c r="AO9" s="18">
        <v>0.27375065050920211</v>
      </c>
      <c r="AP9" s="18">
        <v>0.27234286161689819</v>
      </c>
      <c r="AQ9" s="18">
        <v>0.22762471987515831</v>
      </c>
      <c r="AR9" s="18">
        <v>0.21328760810242739</v>
      </c>
      <c r="AS9" s="18">
        <v>0.2662012499902614</v>
      </c>
      <c r="AT9" s="18">
        <v>0.32908479771354082</v>
      </c>
      <c r="AU9" s="18">
        <v>0.12679464222344211</v>
      </c>
      <c r="AV9" s="18">
        <v>0.16215281322499581</v>
      </c>
      <c r="AW9" s="18">
        <v>0.2037028454314084</v>
      </c>
    </row>
    <row r="10" spans="2:51" ht="46" customHeight="1" x14ac:dyDescent="0.35">
      <c r="B10" s="21" t="s">
        <v>347</v>
      </c>
      <c r="C10" s="18">
        <v>0.63791942127109091</v>
      </c>
      <c r="D10" s="18">
        <v>0.6086630503615843</v>
      </c>
      <c r="E10" s="18">
        <v>0.54276327485760889</v>
      </c>
      <c r="F10" s="18">
        <v>0.60510179158254274</v>
      </c>
      <c r="G10" s="18">
        <v>0.658714982156694</v>
      </c>
      <c r="H10" s="18">
        <v>0.71582420111242295</v>
      </c>
      <c r="I10" s="18">
        <v>0.67571582408165276</v>
      </c>
      <c r="K10" s="18">
        <v>0.65014481353675702</v>
      </c>
      <c r="L10" s="18">
        <v>0.62704024847932283</v>
      </c>
      <c r="N10" s="18">
        <v>0.66111330888076258</v>
      </c>
      <c r="O10" s="18">
        <v>0.63526417397603341</v>
      </c>
      <c r="P10" s="18">
        <v>0.6514080996539251</v>
      </c>
      <c r="Q10" s="18">
        <v>0.65408711305491851</v>
      </c>
      <c r="R10" s="18">
        <v>0.5753349559534785</v>
      </c>
      <c r="S10" s="18">
        <v>0.38344238882782172</v>
      </c>
      <c r="T10" s="18">
        <v>0.65483868288217417</v>
      </c>
      <c r="V10" s="18">
        <v>0.62280365609537014</v>
      </c>
      <c r="W10" s="18">
        <v>0.64123458615079854</v>
      </c>
      <c r="X10" s="18">
        <v>0.61513137227782788</v>
      </c>
      <c r="Y10" s="18">
        <v>0.730811429342898</v>
      </c>
      <c r="Z10" s="18">
        <v>0.74428823743048078</v>
      </c>
      <c r="AA10" s="18">
        <v>0.68906621079041475</v>
      </c>
      <c r="AB10" s="18">
        <v>0.63426039871428019</v>
      </c>
      <c r="AC10" s="18">
        <v>0.58465505076988222</v>
      </c>
      <c r="AD10" s="18">
        <v>0.65881816018691497</v>
      </c>
      <c r="AF10" s="18">
        <v>0.59024833115409703</v>
      </c>
      <c r="AG10" s="18">
        <v>0.65203777773155747</v>
      </c>
      <c r="AH10" s="18">
        <v>0.56327216184757667</v>
      </c>
      <c r="AI10" s="18">
        <v>0.67139013803470793</v>
      </c>
      <c r="AJ10" s="18">
        <v>0.67730824082435059</v>
      </c>
      <c r="AK10" s="18">
        <v>0.61450492464162587</v>
      </c>
      <c r="AL10" s="18">
        <v>0.50530692325224358</v>
      </c>
      <c r="AM10" s="18">
        <v>0.65914066291827389</v>
      </c>
      <c r="AO10" s="18">
        <v>0.64397729460003572</v>
      </c>
      <c r="AP10" s="18">
        <v>0.62835486172288701</v>
      </c>
      <c r="AQ10" s="18">
        <v>0.63709399772111186</v>
      </c>
      <c r="AR10" s="18">
        <v>0.72168700171762801</v>
      </c>
      <c r="AS10" s="18">
        <v>0.62278440362158416</v>
      </c>
      <c r="AT10" s="18">
        <v>0.58597802731758586</v>
      </c>
      <c r="AU10" s="18">
        <v>0.66124944866246904</v>
      </c>
      <c r="AV10" s="18">
        <v>0.57020383377626094</v>
      </c>
      <c r="AW10" s="18">
        <v>0.66656420479159284</v>
      </c>
    </row>
    <row r="11" spans="2:51" ht="19" customHeight="1" x14ac:dyDescent="0.35">
      <c r="B11" s="21" t="s">
        <v>80</v>
      </c>
      <c r="C11" s="18">
        <v>0.11903571404112449</v>
      </c>
      <c r="D11" s="18">
        <v>0.1187393368642377</v>
      </c>
      <c r="E11" s="18">
        <v>9.0057131287570369E-2</v>
      </c>
      <c r="F11" s="18">
        <v>0.12774858504662959</v>
      </c>
      <c r="G11" s="18">
        <v>0.13788671534570579</v>
      </c>
      <c r="H11" s="18">
        <v>8.8718694082821889E-2</v>
      </c>
      <c r="I11" s="18">
        <v>0.14192749005296831</v>
      </c>
      <c r="K11" s="18">
        <v>8.576612764162872E-2</v>
      </c>
      <c r="L11" s="18">
        <v>0.14838410634119509</v>
      </c>
      <c r="N11" s="18">
        <v>0.15556382851516731</v>
      </c>
      <c r="O11" s="18">
        <v>0.1275606262060672</v>
      </c>
      <c r="P11" s="18">
        <v>9.7843448762830645E-2</v>
      </c>
      <c r="Q11" s="18">
        <v>7.9317103638614078E-2</v>
      </c>
      <c r="R11" s="18">
        <v>0.1102092425036436</v>
      </c>
      <c r="S11" s="18">
        <v>7.0628027425000392E-2</v>
      </c>
      <c r="T11" s="18">
        <v>0.1781261156170596</v>
      </c>
      <c r="V11" s="18">
        <v>9.4438734801579202E-2</v>
      </c>
      <c r="W11" s="18">
        <v>0.10525203321486321</v>
      </c>
      <c r="X11" s="18">
        <v>0.17064772949803181</v>
      </c>
      <c r="Y11" s="18">
        <v>5.8991953307637693E-2</v>
      </c>
      <c r="Z11" s="18">
        <v>0.1090787194398857</v>
      </c>
      <c r="AA11" s="18">
        <v>0.1333141555422582</v>
      </c>
      <c r="AB11" s="18">
        <v>0.14935818732067729</v>
      </c>
      <c r="AC11" s="18">
        <v>0.2688910799866816</v>
      </c>
      <c r="AD11" s="18">
        <v>0.10307233857825721</v>
      </c>
      <c r="AF11" s="18">
        <v>0.1026622494636121</v>
      </c>
      <c r="AG11" s="18">
        <v>9.5345836883277815E-2</v>
      </c>
      <c r="AH11" s="18">
        <v>0.16564003966022481</v>
      </c>
      <c r="AI11" s="18">
        <v>9.699493415803434E-2</v>
      </c>
      <c r="AJ11" s="18">
        <v>9.0068214955724465E-2</v>
      </c>
      <c r="AK11" s="18">
        <v>9.2735830859333415E-2</v>
      </c>
      <c r="AL11" s="18">
        <v>0.36002355753207199</v>
      </c>
      <c r="AM11" s="18">
        <v>0.1604217282746456</v>
      </c>
      <c r="AO11" s="18">
        <v>8.2272054890762475E-2</v>
      </c>
      <c r="AP11" s="18">
        <v>9.9302276660214864E-2</v>
      </c>
      <c r="AQ11" s="18">
        <v>0.13528128240372991</v>
      </c>
      <c r="AR11" s="18">
        <v>6.502539017994477E-2</v>
      </c>
      <c r="AS11" s="18">
        <v>0.11101434638815461</v>
      </c>
      <c r="AT11" s="18">
        <v>8.4937174968873513E-2</v>
      </c>
      <c r="AU11" s="18">
        <v>0.21195590911408899</v>
      </c>
      <c r="AV11" s="18">
        <v>0.26764335299874342</v>
      </c>
      <c r="AW11" s="18">
        <v>0.1297329497769984</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349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346</v>
      </c>
      <c r="C9" s="18">
        <v>0.37703555762017432</v>
      </c>
      <c r="D9" s="18">
        <v>0.31352659560086382</v>
      </c>
      <c r="E9" s="18">
        <v>0.46685440690651703</v>
      </c>
      <c r="F9" s="18">
        <v>0.36743419019925161</v>
      </c>
      <c r="G9" s="18">
        <v>0.36509755409839928</v>
      </c>
      <c r="H9" s="18">
        <v>0.31130274113678608</v>
      </c>
      <c r="I9" s="18">
        <v>0.40041231880611478</v>
      </c>
      <c r="K9" s="18">
        <v>0.44306628664159581</v>
      </c>
      <c r="L9" s="18">
        <v>0.31630186321273113</v>
      </c>
      <c r="N9" s="18">
        <v>0.26912215215787783</v>
      </c>
      <c r="O9" s="18">
        <v>0.35263300195344938</v>
      </c>
      <c r="P9" s="18">
        <v>0.38959763136422387</v>
      </c>
      <c r="Q9" s="18">
        <v>0.44216903802378837</v>
      </c>
      <c r="R9" s="18">
        <v>0.52252927431491147</v>
      </c>
      <c r="S9" s="18">
        <v>0.72171773285618512</v>
      </c>
      <c r="T9" s="18">
        <v>0.22981031841401209</v>
      </c>
      <c r="V9" s="18">
        <v>0.43103852879868593</v>
      </c>
      <c r="W9" s="18">
        <v>0.41309804666298328</v>
      </c>
      <c r="X9" s="18">
        <v>0.46593546974399369</v>
      </c>
      <c r="Y9" s="18">
        <v>0.25176385769103582</v>
      </c>
      <c r="Z9" s="18">
        <v>0.20548572605324381</v>
      </c>
      <c r="AA9" s="18">
        <v>0.23519975339389679</v>
      </c>
      <c r="AB9" s="18">
        <v>0.30351826535428361</v>
      </c>
      <c r="AC9" s="18">
        <v>0.2380641290432369</v>
      </c>
      <c r="AD9" s="18">
        <v>0.34958451313248468</v>
      </c>
      <c r="AF9" s="18">
        <v>0.44757044991963579</v>
      </c>
      <c r="AG9" s="18">
        <v>0.43528448911695172</v>
      </c>
      <c r="AH9" s="18">
        <v>0.43533148368446678</v>
      </c>
      <c r="AI9" s="18">
        <v>0.36326687892298609</v>
      </c>
      <c r="AJ9" s="18">
        <v>0.33061534489711047</v>
      </c>
      <c r="AK9" s="18">
        <v>0.2873937331294697</v>
      </c>
      <c r="AL9" s="18">
        <v>0.15600084628613589</v>
      </c>
      <c r="AM9" s="18">
        <v>0.27307800386074238</v>
      </c>
      <c r="AO9" s="18">
        <v>0.44885254742984998</v>
      </c>
      <c r="AP9" s="18">
        <v>0.43952739110953287</v>
      </c>
      <c r="AQ9" s="18">
        <v>0.38930533011455132</v>
      </c>
      <c r="AR9" s="18">
        <v>0.32424200961313859</v>
      </c>
      <c r="AS9" s="18">
        <v>0.35890984196855191</v>
      </c>
      <c r="AT9" s="18">
        <v>0.30151312972120919</v>
      </c>
      <c r="AU9" s="18">
        <v>0.25892295029805978</v>
      </c>
      <c r="AV9" s="18">
        <v>0.27023707250141388</v>
      </c>
      <c r="AW9" s="18">
        <v>0.31113849662506871</v>
      </c>
    </row>
    <row r="10" spans="2:51" ht="46" customHeight="1" x14ac:dyDescent="0.35">
      <c r="B10" s="21" t="s">
        <v>347</v>
      </c>
      <c r="C10" s="18">
        <v>0.51851704945260024</v>
      </c>
      <c r="D10" s="18">
        <v>0.56383538202625061</v>
      </c>
      <c r="E10" s="18">
        <v>0.44484279133991211</v>
      </c>
      <c r="F10" s="18">
        <v>0.50153626753741987</v>
      </c>
      <c r="G10" s="18">
        <v>0.50229104099776101</v>
      </c>
      <c r="H10" s="18">
        <v>0.59941547505954618</v>
      </c>
      <c r="I10" s="18">
        <v>0.51861150033215131</v>
      </c>
      <c r="K10" s="18">
        <v>0.46593050738316222</v>
      </c>
      <c r="L10" s="18">
        <v>0.56785173019049584</v>
      </c>
      <c r="N10" s="18">
        <v>0.60389111526744843</v>
      </c>
      <c r="O10" s="18">
        <v>0.52541755344902918</v>
      </c>
      <c r="P10" s="18">
        <v>0.50230203353782221</v>
      </c>
      <c r="Q10" s="18">
        <v>0.46938010841868738</v>
      </c>
      <c r="R10" s="18">
        <v>0.4348457388210315</v>
      </c>
      <c r="S10" s="18">
        <v>0.22954305542618619</v>
      </c>
      <c r="T10" s="18">
        <v>0.62711237969098343</v>
      </c>
      <c r="V10" s="18">
        <v>0.4852753893522832</v>
      </c>
      <c r="W10" s="18">
        <v>0.50491949914460665</v>
      </c>
      <c r="X10" s="18">
        <v>0.41926169022166299</v>
      </c>
      <c r="Y10" s="18">
        <v>0.65942175518088575</v>
      </c>
      <c r="Z10" s="18">
        <v>0.68543555450687055</v>
      </c>
      <c r="AA10" s="18">
        <v>0.58526091846228889</v>
      </c>
      <c r="AB10" s="18">
        <v>0.56300967608214525</v>
      </c>
      <c r="AC10" s="18">
        <v>0.49835765803655913</v>
      </c>
      <c r="AD10" s="18">
        <v>0.5474862779147579</v>
      </c>
      <c r="AF10" s="18">
        <v>0.45548346785030741</v>
      </c>
      <c r="AG10" s="18">
        <v>0.4967584204989392</v>
      </c>
      <c r="AH10" s="18">
        <v>0.47285905305767928</v>
      </c>
      <c r="AI10" s="18">
        <v>0.51955434864946115</v>
      </c>
      <c r="AJ10" s="18">
        <v>0.56978007742906644</v>
      </c>
      <c r="AK10" s="18">
        <v>0.54251850244781707</v>
      </c>
      <c r="AL10" s="18">
        <v>0.48155882276929629</v>
      </c>
      <c r="AM10" s="18">
        <v>0.58818384726361783</v>
      </c>
      <c r="AO10" s="18">
        <v>0.45798622748877382</v>
      </c>
      <c r="AP10" s="18">
        <v>0.48512420482927088</v>
      </c>
      <c r="AQ10" s="18">
        <v>0.54001335419028285</v>
      </c>
      <c r="AR10" s="18">
        <v>0.57850042676739877</v>
      </c>
      <c r="AS10" s="18">
        <v>0.54053299662925436</v>
      </c>
      <c r="AT10" s="18">
        <v>0.52244128349079699</v>
      </c>
      <c r="AU10" s="18">
        <v>0.55588308570627931</v>
      </c>
      <c r="AV10" s="18">
        <v>0.52613460306376969</v>
      </c>
      <c r="AW10" s="18">
        <v>0.60451070956673814</v>
      </c>
    </row>
    <row r="11" spans="2:51" ht="19" customHeight="1" x14ac:dyDescent="0.35">
      <c r="B11" s="21" t="s">
        <v>80</v>
      </c>
      <c r="C11" s="18">
        <v>0.1044473929272256</v>
      </c>
      <c r="D11" s="18">
        <v>0.12263802237288531</v>
      </c>
      <c r="E11" s="18">
        <v>8.8302801753570831E-2</v>
      </c>
      <c r="F11" s="18">
        <v>0.13102954226332841</v>
      </c>
      <c r="G11" s="18">
        <v>0.1326114049038398</v>
      </c>
      <c r="H11" s="18">
        <v>8.9281783803667483E-2</v>
      </c>
      <c r="I11" s="18">
        <v>8.0976180861733776E-2</v>
      </c>
      <c r="K11" s="18">
        <v>9.1003205975242085E-2</v>
      </c>
      <c r="L11" s="18">
        <v>0.11584640659677301</v>
      </c>
      <c r="N11" s="18">
        <v>0.12698673257467369</v>
      </c>
      <c r="O11" s="18">
        <v>0.1219494445975213</v>
      </c>
      <c r="P11" s="18">
        <v>0.1081003350979538</v>
      </c>
      <c r="Q11" s="18">
        <v>8.8450853557524203E-2</v>
      </c>
      <c r="R11" s="18">
        <v>4.2624986864057079E-2</v>
      </c>
      <c r="S11" s="18">
        <v>4.8739211717628503E-2</v>
      </c>
      <c r="T11" s="18">
        <v>0.14307730189500451</v>
      </c>
      <c r="V11" s="18">
        <v>8.3686081849030675E-2</v>
      </c>
      <c r="W11" s="18">
        <v>8.1982454192410056E-2</v>
      </c>
      <c r="X11" s="18">
        <v>0.114802840034343</v>
      </c>
      <c r="Y11" s="18">
        <v>8.8814387128078556E-2</v>
      </c>
      <c r="Z11" s="18">
        <v>0.1090787194398857</v>
      </c>
      <c r="AA11" s="18">
        <v>0.1795393281438146</v>
      </c>
      <c r="AB11" s="18">
        <v>0.13347205856357119</v>
      </c>
      <c r="AC11" s="18">
        <v>0.26357821292020372</v>
      </c>
      <c r="AD11" s="18">
        <v>0.1029292089527574</v>
      </c>
      <c r="AF11" s="18">
        <v>9.6946082230056796E-2</v>
      </c>
      <c r="AG11" s="18">
        <v>6.7957090384109131E-2</v>
      </c>
      <c r="AH11" s="18">
        <v>9.1809463257853913E-2</v>
      </c>
      <c r="AI11" s="18">
        <v>0.1171787724275527</v>
      </c>
      <c r="AJ11" s="18">
        <v>9.9604577673823053E-2</v>
      </c>
      <c r="AK11" s="18">
        <v>0.17008776442271331</v>
      </c>
      <c r="AL11" s="18">
        <v>0.36244033094456768</v>
      </c>
      <c r="AM11" s="18">
        <v>0.13873814887563971</v>
      </c>
      <c r="AO11" s="18">
        <v>9.3161225081376239E-2</v>
      </c>
      <c r="AP11" s="18">
        <v>7.5348404061196542E-2</v>
      </c>
      <c r="AQ11" s="18">
        <v>7.0681315695165794E-2</v>
      </c>
      <c r="AR11" s="18">
        <v>9.7257563619462625E-2</v>
      </c>
      <c r="AS11" s="18">
        <v>0.1005571614021938</v>
      </c>
      <c r="AT11" s="18">
        <v>0.17604558678799401</v>
      </c>
      <c r="AU11" s="18">
        <v>0.1851939639956609</v>
      </c>
      <c r="AV11" s="18">
        <v>0.20362832443481629</v>
      </c>
      <c r="AW11" s="18">
        <v>8.435079380819295E-2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350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346</v>
      </c>
      <c r="C9" s="18">
        <v>0.30819181117952887</v>
      </c>
      <c r="D9" s="18">
        <v>0.40787346140762148</v>
      </c>
      <c r="E9" s="18">
        <v>0.42358197129977249</v>
      </c>
      <c r="F9" s="18">
        <v>0.36348034232939302</v>
      </c>
      <c r="G9" s="18">
        <v>0.27107089666852019</v>
      </c>
      <c r="H9" s="18">
        <v>0.21691438536186519</v>
      </c>
      <c r="I9" s="18">
        <v>0.22839006421067171</v>
      </c>
      <c r="K9" s="18">
        <v>0.3594012998924665</v>
      </c>
      <c r="L9" s="18">
        <v>0.26174808266307498</v>
      </c>
      <c r="N9" s="18">
        <v>0.22924002007227351</v>
      </c>
      <c r="O9" s="18">
        <v>0.32334736608047632</v>
      </c>
      <c r="P9" s="18">
        <v>0.29573408584535182</v>
      </c>
      <c r="Q9" s="18">
        <v>0.35325405599042758</v>
      </c>
      <c r="R9" s="18">
        <v>0.40824872483968722</v>
      </c>
      <c r="S9" s="18">
        <v>0.39127475343391621</v>
      </c>
      <c r="T9" s="18">
        <v>0.17721593087069989</v>
      </c>
      <c r="V9" s="18">
        <v>0.30493653196832637</v>
      </c>
      <c r="W9" s="18">
        <v>0.37548005360063152</v>
      </c>
      <c r="X9" s="18">
        <v>0.32298669317940121</v>
      </c>
      <c r="Y9" s="18">
        <v>0.26475277552824972</v>
      </c>
      <c r="Z9" s="18">
        <v>5.2204750241765067E-2</v>
      </c>
      <c r="AA9" s="18">
        <v>0.2132722072781302</v>
      </c>
      <c r="AB9" s="18">
        <v>0.29068827788325502</v>
      </c>
      <c r="AC9" s="18">
        <v>0.17655080386814601</v>
      </c>
      <c r="AD9" s="18">
        <v>0.23358688243017769</v>
      </c>
      <c r="AF9" s="18">
        <v>0.30102589157984572</v>
      </c>
      <c r="AG9" s="18">
        <v>0.37197035146384028</v>
      </c>
      <c r="AH9" s="18">
        <v>0.3193272736103645</v>
      </c>
      <c r="AI9" s="18">
        <v>0.30580255713417942</v>
      </c>
      <c r="AJ9" s="18">
        <v>0.27187261505266402</v>
      </c>
      <c r="AK9" s="18">
        <v>0.24343133781471879</v>
      </c>
      <c r="AL9" s="18">
        <v>0.22217185625261759</v>
      </c>
      <c r="AM9" s="18">
        <v>0.24968535629865379</v>
      </c>
      <c r="AO9" s="18">
        <v>0.33430185333689488</v>
      </c>
      <c r="AP9" s="18">
        <v>0.3673687547563626</v>
      </c>
      <c r="AQ9" s="18">
        <v>0.33655063722770839</v>
      </c>
      <c r="AR9" s="18">
        <v>0.29743623178033218</v>
      </c>
      <c r="AS9" s="18">
        <v>0.29255893089836221</v>
      </c>
      <c r="AT9" s="18">
        <v>0.28019606680772441</v>
      </c>
      <c r="AU9" s="18">
        <v>0.174098499380414</v>
      </c>
      <c r="AV9" s="18">
        <v>0.26252608246550402</v>
      </c>
      <c r="AW9" s="18">
        <v>0.1898274494918922</v>
      </c>
    </row>
    <row r="10" spans="2:51" ht="46" customHeight="1" x14ac:dyDescent="0.35">
      <c r="B10" s="21" t="s">
        <v>347</v>
      </c>
      <c r="C10" s="18">
        <v>0.58435905282355172</v>
      </c>
      <c r="D10" s="18">
        <v>0.48215604587576633</v>
      </c>
      <c r="E10" s="18">
        <v>0.50038152468560881</v>
      </c>
      <c r="F10" s="18">
        <v>0.52478098246832006</v>
      </c>
      <c r="G10" s="18">
        <v>0.60508638887888788</v>
      </c>
      <c r="H10" s="18">
        <v>0.67240569413243767</v>
      </c>
      <c r="I10" s="18">
        <v>0.65878534968961067</v>
      </c>
      <c r="K10" s="18">
        <v>0.55399172249274653</v>
      </c>
      <c r="L10" s="18">
        <v>0.61318279333281789</v>
      </c>
      <c r="N10" s="18">
        <v>0.66081318640700204</v>
      </c>
      <c r="O10" s="18">
        <v>0.55846063125477741</v>
      </c>
      <c r="P10" s="18">
        <v>0.57281099475800878</v>
      </c>
      <c r="Q10" s="18">
        <v>0.56414437043796817</v>
      </c>
      <c r="R10" s="18">
        <v>0.51151869638848069</v>
      </c>
      <c r="S10" s="18">
        <v>0.55998603484845511</v>
      </c>
      <c r="T10" s="18">
        <v>0.58480163348000969</v>
      </c>
      <c r="V10" s="18">
        <v>0.62850441143585745</v>
      </c>
      <c r="W10" s="18">
        <v>0.51307350460574641</v>
      </c>
      <c r="X10" s="18">
        <v>0.57223801627355608</v>
      </c>
      <c r="Y10" s="18">
        <v>0.61719513817911331</v>
      </c>
      <c r="Z10" s="18">
        <v>0.75379301166901169</v>
      </c>
      <c r="AA10" s="18">
        <v>0.63676426968006516</v>
      </c>
      <c r="AB10" s="18">
        <v>0.58818014199880164</v>
      </c>
      <c r="AC10" s="18">
        <v>0.5912796275325265</v>
      </c>
      <c r="AD10" s="18">
        <v>0.62632455002717757</v>
      </c>
      <c r="AF10" s="18">
        <v>0.62828949648763754</v>
      </c>
      <c r="AG10" s="18">
        <v>0.53993908262895773</v>
      </c>
      <c r="AH10" s="18">
        <v>0.539029807040174</v>
      </c>
      <c r="AI10" s="18">
        <v>0.59299360925318689</v>
      </c>
      <c r="AJ10" s="18">
        <v>0.62042249239851421</v>
      </c>
      <c r="AK10" s="18">
        <v>0.6218007444470286</v>
      </c>
      <c r="AL10" s="18">
        <v>0.46307761141364151</v>
      </c>
      <c r="AM10" s="18">
        <v>0.61331061548418109</v>
      </c>
      <c r="AO10" s="18">
        <v>0.6006468628068643</v>
      </c>
      <c r="AP10" s="18">
        <v>0.52741660845006511</v>
      </c>
      <c r="AQ10" s="18">
        <v>0.54872762472994763</v>
      </c>
      <c r="AR10" s="18">
        <v>0.61860179049704278</v>
      </c>
      <c r="AS10" s="18">
        <v>0.60614703970451445</v>
      </c>
      <c r="AT10" s="18">
        <v>0.63608140780839006</v>
      </c>
      <c r="AU10" s="18">
        <v>0.67886589534969244</v>
      </c>
      <c r="AV10" s="18">
        <v>0.52517991876794323</v>
      </c>
      <c r="AW10" s="18">
        <v>0.6903141370927065</v>
      </c>
    </row>
    <row r="11" spans="2:51" ht="19" customHeight="1" x14ac:dyDescent="0.35">
      <c r="B11" s="21" t="s">
        <v>80</v>
      </c>
      <c r="C11" s="18">
        <v>0.1074491359969194</v>
      </c>
      <c r="D11" s="18">
        <v>0.10997049271661199</v>
      </c>
      <c r="E11" s="18">
        <v>7.6036504014618506E-2</v>
      </c>
      <c r="F11" s="18">
        <v>0.11173867520228691</v>
      </c>
      <c r="G11" s="18">
        <v>0.1238427144525921</v>
      </c>
      <c r="H11" s="18">
        <v>0.1106799205056969</v>
      </c>
      <c r="I11" s="18">
        <v>0.1128245860997175</v>
      </c>
      <c r="K11" s="18">
        <v>8.6606977614787042E-2</v>
      </c>
      <c r="L11" s="18">
        <v>0.125069124004107</v>
      </c>
      <c r="N11" s="18">
        <v>0.1099467935207243</v>
      </c>
      <c r="O11" s="18">
        <v>0.11819200266474621</v>
      </c>
      <c r="P11" s="18">
        <v>0.13145491939663931</v>
      </c>
      <c r="Q11" s="18">
        <v>8.2601573571604109E-2</v>
      </c>
      <c r="R11" s="18">
        <v>8.0232578771832333E-2</v>
      </c>
      <c r="S11" s="18">
        <v>4.8739211717628503E-2</v>
      </c>
      <c r="T11" s="18">
        <v>0.2379824356492905</v>
      </c>
      <c r="V11" s="18">
        <v>6.6559056595815888E-2</v>
      </c>
      <c r="W11" s="18">
        <v>0.1114464417936222</v>
      </c>
      <c r="X11" s="18">
        <v>0.1047752905470427</v>
      </c>
      <c r="Y11" s="18">
        <v>0.1180520862926371</v>
      </c>
      <c r="Z11" s="18">
        <v>0.1940022380892234</v>
      </c>
      <c r="AA11" s="18">
        <v>0.1499635230418048</v>
      </c>
      <c r="AB11" s="18">
        <v>0.1211315801179435</v>
      </c>
      <c r="AC11" s="18">
        <v>0.23216956859932719</v>
      </c>
      <c r="AD11" s="18">
        <v>0.14008856754264459</v>
      </c>
      <c r="AF11" s="18">
        <v>7.0684611932516725E-2</v>
      </c>
      <c r="AG11" s="18">
        <v>8.809056590720199E-2</v>
      </c>
      <c r="AH11" s="18">
        <v>0.14164291934946141</v>
      </c>
      <c r="AI11" s="18">
        <v>0.1012038336126337</v>
      </c>
      <c r="AJ11" s="18">
        <v>0.1077048925488218</v>
      </c>
      <c r="AK11" s="18">
        <v>0.13476791773825261</v>
      </c>
      <c r="AL11" s="18">
        <v>0.31475053233374078</v>
      </c>
      <c r="AM11" s="18">
        <v>0.13700402821716501</v>
      </c>
      <c r="AO11" s="18">
        <v>6.5051283856240844E-2</v>
      </c>
      <c r="AP11" s="18">
        <v>0.1052146367935724</v>
      </c>
      <c r="AQ11" s="18">
        <v>0.11472173804234399</v>
      </c>
      <c r="AR11" s="18">
        <v>8.3961977722624884E-2</v>
      </c>
      <c r="AS11" s="18">
        <v>0.1012940293971234</v>
      </c>
      <c r="AT11" s="18">
        <v>8.3722525383885582E-2</v>
      </c>
      <c r="AU11" s="18">
        <v>0.14703560526989359</v>
      </c>
      <c r="AV11" s="18">
        <v>0.2122939987665528</v>
      </c>
      <c r="AW11" s="18">
        <v>0.1198584134154012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351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346</v>
      </c>
      <c r="C9" s="18">
        <v>0.35388467130908918</v>
      </c>
      <c r="D9" s="18">
        <v>0.2467621288161426</v>
      </c>
      <c r="E9" s="18">
        <v>0.44427090314551299</v>
      </c>
      <c r="F9" s="18">
        <v>0.38662428358080458</v>
      </c>
      <c r="G9" s="18">
        <v>0.30568991548628088</v>
      </c>
      <c r="H9" s="18">
        <v>0.29143876426934601</v>
      </c>
      <c r="I9" s="18">
        <v>0.38727666879155731</v>
      </c>
      <c r="K9" s="18">
        <v>0.41024488263713238</v>
      </c>
      <c r="L9" s="18">
        <v>0.30191270406483739</v>
      </c>
      <c r="N9" s="18">
        <v>0.26026608972411158</v>
      </c>
      <c r="O9" s="18">
        <v>0.32643613145951111</v>
      </c>
      <c r="P9" s="18">
        <v>0.38159546350187851</v>
      </c>
      <c r="Q9" s="18">
        <v>0.42236164759392858</v>
      </c>
      <c r="R9" s="18">
        <v>0.46659917803239997</v>
      </c>
      <c r="S9" s="18">
        <v>0.65166562998003286</v>
      </c>
      <c r="T9" s="18">
        <v>0.17657726887802799</v>
      </c>
      <c r="V9" s="18">
        <v>0.42443873144293881</v>
      </c>
      <c r="W9" s="18">
        <v>0.39064339924009922</v>
      </c>
      <c r="X9" s="18">
        <v>0.42050695410109362</v>
      </c>
      <c r="Y9" s="18">
        <v>0.35295823420996603</v>
      </c>
      <c r="Z9" s="18">
        <v>0.1814592513972817</v>
      </c>
      <c r="AA9" s="18">
        <v>0.38546652160872241</v>
      </c>
      <c r="AB9" s="18">
        <v>0.24948605376424229</v>
      </c>
      <c r="AC9" s="18">
        <v>0.1126743196680494</v>
      </c>
      <c r="AD9" s="18">
        <v>0.27891771250026681</v>
      </c>
      <c r="AF9" s="18">
        <v>0.44098539515752638</v>
      </c>
      <c r="AG9" s="18">
        <v>0.41181525027910237</v>
      </c>
      <c r="AH9" s="18">
        <v>0.39320946808536239</v>
      </c>
      <c r="AI9" s="18">
        <v>0.34734026871041218</v>
      </c>
      <c r="AJ9" s="18">
        <v>0.28226003445236841</v>
      </c>
      <c r="AK9" s="18">
        <v>0.37256332765005989</v>
      </c>
      <c r="AL9" s="18">
        <v>7.7112162665423409E-2</v>
      </c>
      <c r="AM9" s="18">
        <v>0.25075574702147169</v>
      </c>
      <c r="AO9" s="18">
        <v>0.41908117130368377</v>
      </c>
      <c r="AP9" s="18">
        <v>0.39569125931888549</v>
      </c>
      <c r="AQ9" s="18">
        <v>0.37498776547326318</v>
      </c>
      <c r="AR9" s="18">
        <v>0.34616729844860022</v>
      </c>
      <c r="AS9" s="18">
        <v>0.36077093010958999</v>
      </c>
      <c r="AT9" s="18">
        <v>0.33833853038361222</v>
      </c>
      <c r="AU9" s="18">
        <v>0.18735629718855251</v>
      </c>
      <c r="AV9" s="18">
        <v>0.24957668883075559</v>
      </c>
      <c r="AW9" s="18">
        <v>0.23560513442257469</v>
      </c>
    </row>
    <row r="10" spans="2:51" ht="46" customHeight="1" x14ac:dyDescent="0.35">
      <c r="B10" s="21" t="s">
        <v>347</v>
      </c>
      <c r="C10" s="18">
        <v>0.53841947266009904</v>
      </c>
      <c r="D10" s="18">
        <v>0.64743284042240257</v>
      </c>
      <c r="E10" s="18">
        <v>0.47345848954586278</v>
      </c>
      <c r="F10" s="18">
        <v>0.49366692033068538</v>
      </c>
      <c r="G10" s="18">
        <v>0.54506348960950779</v>
      </c>
      <c r="H10" s="18">
        <v>0.59398445095042918</v>
      </c>
      <c r="I10" s="18">
        <v>0.52622059115547204</v>
      </c>
      <c r="K10" s="18">
        <v>0.49798582938798219</v>
      </c>
      <c r="L10" s="18">
        <v>0.57738496603162914</v>
      </c>
      <c r="N10" s="18">
        <v>0.61128827990621437</v>
      </c>
      <c r="O10" s="18">
        <v>0.56949259558154841</v>
      </c>
      <c r="P10" s="18">
        <v>0.49814191987281942</v>
      </c>
      <c r="Q10" s="18">
        <v>0.49418774624004341</v>
      </c>
      <c r="R10" s="18">
        <v>0.46248225940679077</v>
      </c>
      <c r="S10" s="18">
        <v>0.25760643277386708</v>
      </c>
      <c r="T10" s="18">
        <v>0.59394354316510356</v>
      </c>
      <c r="V10" s="18">
        <v>0.51082114375058485</v>
      </c>
      <c r="W10" s="18">
        <v>0.49614695691180172</v>
      </c>
      <c r="X10" s="18">
        <v>0.45206042346072178</v>
      </c>
      <c r="Y10" s="18">
        <v>0.53013198467681721</v>
      </c>
      <c r="Z10" s="18">
        <v>0.70946202916283274</v>
      </c>
      <c r="AA10" s="18">
        <v>0.50357075636317794</v>
      </c>
      <c r="AB10" s="18">
        <v>0.61457291808598136</v>
      </c>
      <c r="AC10" s="18">
        <v>0.61562559740364931</v>
      </c>
      <c r="AD10" s="18">
        <v>0.64366662878643521</v>
      </c>
      <c r="AF10" s="18">
        <v>0.4914188760297743</v>
      </c>
      <c r="AG10" s="18">
        <v>0.49799290482731079</v>
      </c>
      <c r="AH10" s="18">
        <v>0.49251757885051373</v>
      </c>
      <c r="AI10" s="18">
        <v>0.53522863335795723</v>
      </c>
      <c r="AJ10" s="18">
        <v>0.6073899661357639</v>
      </c>
      <c r="AK10" s="18">
        <v>0.51590922371096848</v>
      </c>
      <c r="AL10" s="18">
        <v>0.5649027590658704</v>
      </c>
      <c r="AM10" s="18">
        <v>0.6120270120037119</v>
      </c>
      <c r="AO10" s="18">
        <v>0.48439346604972139</v>
      </c>
      <c r="AP10" s="18">
        <v>0.49834873128310903</v>
      </c>
      <c r="AQ10" s="18">
        <v>0.52063927477718508</v>
      </c>
      <c r="AR10" s="18">
        <v>0.57802839842886844</v>
      </c>
      <c r="AS10" s="18">
        <v>0.56371319145774612</v>
      </c>
      <c r="AT10" s="18">
        <v>0.60113344430674387</v>
      </c>
      <c r="AU10" s="18">
        <v>0.6201160129543194</v>
      </c>
      <c r="AV10" s="18">
        <v>0.52558479301737893</v>
      </c>
      <c r="AW10" s="18">
        <v>0.68233440370597853</v>
      </c>
    </row>
    <row r="11" spans="2:51" ht="19" customHeight="1" x14ac:dyDescent="0.35">
      <c r="B11" s="21" t="s">
        <v>80</v>
      </c>
      <c r="C11" s="18">
        <v>0.1076958560308118</v>
      </c>
      <c r="D11" s="18">
        <v>0.1058050307614547</v>
      </c>
      <c r="E11" s="18">
        <v>8.2270607308624122E-2</v>
      </c>
      <c r="F11" s="18">
        <v>0.1197087960885098</v>
      </c>
      <c r="G11" s="18">
        <v>0.1492465949042116</v>
      </c>
      <c r="H11" s="18">
        <v>0.11457678478022459</v>
      </c>
      <c r="I11" s="18">
        <v>8.6502740052970664E-2</v>
      </c>
      <c r="K11" s="18">
        <v>9.1769287974885427E-2</v>
      </c>
      <c r="L11" s="18">
        <v>0.1207023299035335</v>
      </c>
      <c r="N11" s="18">
        <v>0.12844563036967399</v>
      </c>
      <c r="O11" s="18">
        <v>0.10407127295894041</v>
      </c>
      <c r="P11" s="18">
        <v>0.12026261662530199</v>
      </c>
      <c r="Q11" s="18">
        <v>8.3450606166027869E-2</v>
      </c>
      <c r="R11" s="18">
        <v>7.0918562560809278E-2</v>
      </c>
      <c r="S11" s="18">
        <v>9.0727937246099941E-2</v>
      </c>
      <c r="T11" s="18">
        <v>0.2294791879568685</v>
      </c>
      <c r="V11" s="18">
        <v>6.4740124806476215E-2</v>
      </c>
      <c r="W11" s="18">
        <v>0.1132096438480992</v>
      </c>
      <c r="X11" s="18">
        <v>0.12743262243818451</v>
      </c>
      <c r="Y11" s="18">
        <v>0.1169097811132169</v>
      </c>
      <c r="Z11" s="18">
        <v>0.1090787194398857</v>
      </c>
      <c r="AA11" s="18">
        <v>0.1109627220280998</v>
      </c>
      <c r="AB11" s="18">
        <v>0.13594102814977649</v>
      </c>
      <c r="AC11" s="18">
        <v>0.27170008292830111</v>
      </c>
      <c r="AD11" s="18">
        <v>7.7415658713297864E-2</v>
      </c>
      <c r="AF11" s="18">
        <v>6.7595728812699346E-2</v>
      </c>
      <c r="AG11" s="18">
        <v>9.0191844893586851E-2</v>
      </c>
      <c r="AH11" s="18">
        <v>0.1142729530641237</v>
      </c>
      <c r="AI11" s="18">
        <v>0.1174310979316306</v>
      </c>
      <c r="AJ11" s="18">
        <v>0.11034999941186779</v>
      </c>
      <c r="AK11" s="18">
        <v>0.1115274486389717</v>
      </c>
      <c r="AL11" s="18">
        <v>0.35798507826870613</v>
      </c>
      <c r="AM11" s="18">
        <v>0.1372172409748163</v>
      </c>
      <c r="AO11" s="18">
        <v>9.6525362646594989E-2</v>
      </c>
      <c r="AP11" s="18">
        <v>0.10596000939800559</v>
      </c>
      <c r="AQ11" s="18">
        <v>0.1043729597495518</v>
      </c>
      <c r="AR11" s="18">
        <v>7.5804303122531405E-2</v>
      </c>
      <c r="AS11" s="18">
        <v>7.5515878432663885E-2</v>
      </c>
      <c r="AT11" s="18">
        <v>6.0528025309644018E-2</v>
      </c>
      <c r="AU11" s="18">
        <v>0.1925276898571282</v>
      </c>
      <c r="AV11" s="18">
        <v>0.22483851815186551</v>
      </c>
      <c r="AW11" s="18">
        <v>8.2060461871446513E-2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352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346</v>
      </c>
      <c r="C9" s="18">
        <v>0.13983822685475589</v>
      </c>
      <c r="D9" s="18">
        <v>0.19220767232169811</v>
      </c>
      <c r="E9" s="18">
        <v>0.2457178101450464</v>
      </c>
      <c r="F9" s="18">
        <v>0.171590491729877</v>
      </c>
      <c r="G9" s="18">
        <v>0.11663712544252031</v>
      </c>
      <c r="H9" s="18">
        <v>7.481309685869017E-2</v>
      </c>
      <c r="I9" s="18">
        <v>7.7746757499454131E-2</v>
      </c>
      <c r="K9" s="18">
        <v>0.17144333566553119</v>
      </c>
      <c r="L9" s="18">
        <v>0.11090762209165179</v>
      </c>
      <c r="N9" s="18">
        <v>9.3647067687718383E-2</v>
      </c>
      <c r="O9" s="18">
        <v>0.1300694636837374</v>
      </c>
      <c r="P9" s="18">
        <v>0.1343206145211083</v>
      </c>
      <c r="Q9" s="18">
        <v>0.15912808105038059</v>
      </c>
      <c r="R9" s="18">
        <v>0.2124532653941115</v>
      </c>
      <c r="S9" s="18">
        <v>0.4374811034241714</v>
      </c>
      <c r="T9" s="18">
        <v>5.3472625087705637E-2</v>
      </c>
      <c r="V9" s="18">
        <v>0.15042806092276109</v>
      </c>
      <c r="W9" s="18">
        <v>0.18224710940411051</v>
      </c>
      <c r="X9" s="18">
        <v>0.1178559670170867</v>
      </c>
      <c r="Y9" s="18">
        <v>9.6863935100059528E-2</v>
      </c>
      <c r="Z9" s="18">
        <v>5.0705065977518907E-2</v>
      </c>
      <c r="AA9" s="18">
        <v>3.6534706770269217E-2</v>
      </c>
      <c r="AB9" s="18">
        <v>0.10832945211170381</v>
      </c>
      <c r="AC9" s="18">
        <v>6.0217772094670871E-2</v>
      </c>
      <c r="AD9" s="18">
        <v>0.14502768209955849</v>
      </c>
      <c r="AF9" s="18">
        <v>0.1841521333175562</v>
      </c>
      <c r="AG9" s="18">
        <v>0.17287887766926521</v>
      </c>
      <c r="AH9" s="18">
        <v>0.14307974039912111</v>
      </c>
      <c r="AI9" s="18">
        <v>0.1187110844281323</v>
      </c>
      <c r="AJ9" s="18">
        <v>0.13903298015662169</v>
      </c>
      <c r="AK9" s="18">
        <v>0.1185516128489084</v>
      </c>
      <c r="AL9" s="18">
        <v>0</v>
      </c>
      <c r="AM9" s="18">
        <v>7.1351744349468171E-2</v>
      </c>
      <c r="AO9" s="18">
        <v>0.15151753715361241</v>
      </c>
      <c r="AP9" s="18">
        <v>0.18363576526045039</v>
      </c>
      <c r="AQ9" s="18">
        <v>0.15002996886998851</v>
      </c>
      <c r="AR9" s="18">
        <v>8.8832558578361115E-2</v>
      </c>
      <c r="AS9" s="18">
        <v>0.1610302448170485</v>
      </c>
      <c r="AT9" s="18">
        <v>0.12899286342559399</v>
      </c>
      <c r="AU9" s="18">
        <v>4.7638158016078833E-2</v>
      </c>
      <c r="AV9" s="18">
        <v>7.9539177000064798E-2</v>
      </c>
      <c r="AW9" s="18">
        <v>6.1492168894305539E-2</v>
      </c>
    </row>
    <row r="10" spans="2:51" ht="46" customHeight="1" x14ac:dyDescent="0.35">
      <c r="B10" s="21" t="s">
        <v>347</v>
      </c>
      <c r="C10" s="18">
        <v>0.77968412942286136</v>
      </c>
      <c r="D10" s="18">
        <v>0.71355286182908784</v>
      </c>
      <c r="E10" s="18">
        <v>0.67864781400711438</v>
      </c>
      <c r="F10" s="18">
        <v>0.70471946189446255</v>
      </c>
      <c r="G10" s="18">
        <v>0.80883425552843613</v>
      </c>
      <c r="H10" s="18">
        <v>0.86569497834757925</v>
      </c>
      <c r="I10" s="18">
        <v>0.85714279388048265</v>
      </c>
      <c r="K10" s="18">
        <v>0.76173828474670624</v>
      </c>
      <c r="L10" s="18">
        <v>0.79714076492028241</v>
      </c>
      <c r="N10" s="18">
        <v>0.80374185010155397</v>
      </c>
      <c r="O10" s="18">
        <v>0.79063879545576898</v>
      </c>
      <c r="P10" s="18">
        <v>0.78817196816533486</v>
      </c>
      <c r="Q10" s="18">
        <v>0.77980358520146875</v>
      </c>
      <c r="R10" s="18">
        <v>0.7414663706869804</v>
      </c>
      <c r="S10" s="18">
        <v>0.47228754094958197</v>
      </c>
      <c r="T10" s="18">
        <v>0.78017350164658783</v>
      </c>
      <c r="V10" s="18">
        <v>0.79135456051588682</v>
      </c>
      <c r="W10" s="18">
        <v>0.74324381310786258</v>
      </c>
      <c r="X10" s="18">
        <v>0.78469202259567383</v>
      </c>
      <c r="Y10" s="18">
        <v>0.79324772081534312</v>
      </c>
      <c r="Z10" s="18">
        <v>0.84357031559752937</v>
      </c>
      <c r="AA10" s="18">
        <v>0.90418613632940092</v>
      </c>
      <c r="AB10" s="18">
        <v>0.79477529497241128</v>
      </c>
      <c r="AC10" s="18">
        <v>0.72230742568905959</v>
      </c>
      <c r="AD10" s="18">
        <v>0.80240867739912969</v>
      </c>
      <c r="AF10" s="18">
        <v>0.76050498955453549</v>
      </c>
      <c r="AG10" s="18">
        <v>0.76033442321346023</v>
      </c>
      <c r="AH10" s="18">
        <v>0.77564954917358619</v>
      </c>
      <c r="AI10" s="18">
        <v>0.76158871013501661</v>
      </c>
      <c r="AJ10" s="18">
        <v>0.80404701210639462</v>
      </c>
      <c r="AK10" s="18">
        <v>0.7791148990744875</v>
      </c>
      <c r="AL10" s="18">
        <v>0.63016830194125628</v>
      </c>
      <c r="AM10" s="18">
        <v>0.83302316964545919</v>
      </c>
      <c r="AO10" s="18">
        <v>0.78995077850355411</v>
      </c>
      <c r="AP10" s="18">
        <v>0.74194689624083621</v>
      </c>
      <c r="AQ10" s="18">
        <v>0.76341581573839246</v>
      </c>
      <c r="AR10" s="18">
        <v>0.83781955770352567</v>
      </c>
      <c r="AS10" s="18">
        <v>0.77950368156542005</v>
      </c>
      <c r="AT10" s="18">
        <v>0.82185593712952554</v>
      </c>
      <c r="AU10" s="18">
        <v>0.79715703217265177</v>
      </c>
      <c r="AV10" s="18">
        <v>0.74386487404957413</v>
      </c>
      <c r="AW10" s="18">
        <v>0.90211811238895501</v>
      </c>
    </row>
    <row r="11" spans="2:51" ht="19" customHeight="1" x14ac:dyDescent="0.35">
      <c r="B11" s="21" t="s">
        <v>80</v>
      </c>
      <c r="C11" s="18">
        <v>8.047764372238278E-2</v>
      </c>
      <c r="D11" s="18">
        <v>9.4239465849213999E-2</v>
      </c>
      <c r="E11" s="18">
        <v>7.5634375847839219E-2</v>
      </c>
      <c r="F11" s="18">
        <v>0.1236900463756604</v>
      </c>
      <c r="G11" s="18">
        <v>7.4528619029043688E-2</v>
      </c>
      <c r="H11" s="18">
        <v>5.9491924793730527E-2</v>
      </c>
      <c r="I11" s="18">
        <v>6.5110448620063238E-2</v>
      </c>
      <c r="K11" s="18">
        <v>6.68183795877626E-2</v>
      </c>
      <c r="L11" s="18">
        <v>9.1951612988065784E-2</v>
      </c>
      <c r="N11" s="18">
        <v>0.10261108221072771</v>
      </c>
      <c r="O11" s="18">
        <v>7.9291740860493398E-2</v>
      </c>
      <c r="P11" s="18">
        <v>7.7507417313556828E-2</v>
      </c>
      <c r="Q11" s="18">
        <v>6.1068333748150523E-2</v>
      </c>
      <c r="R11" s="18">
        <v>4.6080363918908067E-2</v>
      </c>
      <c r="S11" s="18">
        <v>9.0231355626246415E-2</v>
      </c>
      <c r="T11" s="18">
        <v>0.16635387326570661</v>
      </c>
      <c r="V11" s="18">
        <v>5.8217378561351937E-2</v>
      </c>
      <c r="W11" s="18">
        <v>7.4509077488026987E-2</v>
      </c>
      <c r="X11" s="18">
        <v>9.745201038723933E-2</v>
      </c>
      <c r="Y11" s="18">
        <v>0.1098883440845973</v>
      </c>
      <c r="Z11" s="18">
        <v>0.1057246184249518</v>
      </c>
      <c r="AA11" s="18">
        <v>5.9279156900329963E-2</v>
      </c>
      <c r="AB11" s="18">
        <v>9.6895252915885202E-2</v>
      </c>
      <c r="AC11" s="18">
        <v>0.2174748022162693</v>
      </c>
      <c r="AD11" s="18">
        <v>5.2563640501311841E-2</v>
      </c>
      <c r="AF11" s="18">
        <v>5.5342877127908467E-2</v>
      </c>
      <c r="AG11" s="18">
        <v>6.6786699117274764E-2</v>
      </c>
      <c r="AH11" s="18">
        <v>8.1270710427292822E-2</v>
      </c>
      <c r="AI11" s="18">
        <v>0.1197002054368511</v>
      </c>
      <c r="AJ11" s="18">
        <v>5.692000773698367E-2</v>
      </c>
      <c r="AK11" s="18">
        <v>0.1023334880766041</v>
      </c>
      <c r="AL11" s="18">
        <v>0.36983169805874372</v>
      </c>
      <c r="AM11" s="18">
        <v>9.5625086005072704E-2</v>
      </c>
      <c r="AO11" s="18">
        <v>5.8531684342833602E-2</v>
      </c>
      <c r="AP11" s="18">
        <v>7.4417338498713625E-2</v>
      </c>
      <c r="AQ11" s="18">
        <v>8.6554215391619241E-2</v>
      </c>
      <c r="AR11" s="18">
        <v>7.3347883718113266E-2</v>
      </c>
      <c r="AS11" s="18">
        <v>5.9466073617531527E-2</v>
      </c>
      <c r="AT11" s="18">
        <v>4.9151199444880687E-2</v>
      </c>
      <c r="AU11" s="18">
        <v>0.1552048098112695</v>
      </c>
      <c r="AV11" s="18">
        <v>0.17659594895036121</v>
      </c>
      <c r="AW11" s="18">
        <v>3.6389718716739503E-2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353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346</v>
      </c>
      <c r="C9" s="18">
        <v>0.48328789442007369</v>
      </c>
      <c r="D9" s="18">
        <v>0.3495831376139763</v>
      </c>
      <c r="E9" s="18">
        <v>0.53784000654467046</v>
      </c>
      <c r="F9" s="18">
        <v>0.5134184133006201</v>
      </c>
      <c r="G9" s="18">
        <v>0.47808720406349142</v>
      </c>
      <c r="H9" s="18">
        <v>0.41362940168123241</v>
      </c>
      <c r="I9" s="18">
        <v>0.5328807801395391</v>
      </c>
      <c r="K9" s="18">
        <v>0.48192088310928238</v>
      </c>
      <c r="L9" s="18">
        <v>0.48619642031890359</v>
      </c>
      <c r="N9" s="18">
        <v>0.42804178214635669</v>
      </c>
      <c r="O9" s="18">
        <v>0.45363829095496888</v>
      </c>
      <c r="P9" s="18">
        <v>0.48848480744704492</v>
      </c>
      <c r="Q9" s="18">
        <v>0.53704404665856897</v>
      </c>
      <c r="R9" s="18">
        <v>0.57838993351907209</v>
      </c>
      <c r="S9" s="18">
        <v>0.68189065296366369</v>
      </c>
      <c r="T9" s="18">
        <v>0.30369169575374982</v>
      </c>
      <c r="V9" s="18">
        <v>0.54824186951547338</v>
      </c>
      <c r="W9" s="18">
        <v>0.51794498646251919</v>
      </c>
      <c r="X9" s="18">
        <v>0.49260336269538202</v>
      </c>
      <c r="Y9" s="18">
        <v>0.37385386187062841</v>
      </c>
      <c r="Z9" s="18">
        <v>0.24804065070272091</v>
      </c>
      <c r="AA9" s="18">
        <v>0.47039272803412902</v>
      </c>
      <c r="AB9" s="18">
        <v>0.42605833776648672</v>
      </c>
      <c r="AC9" s="18">
        <v>0.36163247252406988</v>
      </c>
      <c r="AD9" s="18">
        <v>0.3570631857110001</v>
      </c>
      <c r="AF9" s="18">
        <v>0.55790109731994242</v>
      </c>
      <c r="AG9" s="18">
        <v>0.54427843765427175</v>
      </c>
      <c r="AH9" s="18">
        <v>0.48476131698057379</v>
      </c>
      <c r="AI9" s="18">
        <v>0.43255336125412552</v>
      </c>
      <c r="AJ9" s="18">
        <v>0.41684384523247181</v>
      </c>
      <c r="AK9" s="18">
        <v>0.34247832495489289</v>
      </c>
      <c r="AL9" s="18">
        <v>0.30346762091403229</v>
      </c>
      <c r="AM9" s="18">
        <v>0.41356350342742682</v>
      </c>
      <c r="AO9" s="18">
        <v>0.59511755540847178</v>
      </c>
      <c r="AP9" s="18">
        <v>0.53941075513711578</v>
      </c>
      <c r="AQ9" s="18">
        <v>0.4712763348825314</v>
      </c>
      <c r="AR9" s="18">
        <v>0.41816354321666099</v>
      </c>
      <c r="AS9" s="18">
        <v>0.43778833644027598</v>
      </c>
      <c r="AT9" s="18">
        <v>0.41793129201018969</v>
      </c>
      <c r="AU9" s="18">
        <v>0.36617569997378402</v>
      </c>
      <c r="AV9" s="18">
        <v>0.41164953840099378</v>
      </c>
      <c r="AW9" s="18">
        <v>0.45218907507871842</v>
      </c>
    </row>
    <row r="10" spans="2:51" ht="46" customHeight="1" x14ac:dyDescent="0.35">
      <c r="B10" s="21" t="s">
        <v>347</v>
      </c>
      <c r="C10" s="18">
        <v>0.41834024991479901</v>
      </c>
      <c r="D10" s="18">
        <v>0.51437782284075317</v>
      </c>
      <c r="E10" s="18">
        <v>0.40119589839195602</v>
      </c>
      <c r="F10" s="18">
        <v>0.37342945459131338</v>
      </c>
      <c r="G10" s="18">
        <v>0.41305810570968621</v>
      </c>
      <c r="H10" s="18">
        <v>0.49254823350599031</v>
      </c>
      <c r="I10" s="18">
        <v>0.37306521302678602</v>
      </c>
      <c r="K10" s="18">
        <v>0.44131944641001403</v>
      </c>
      <c r="L10" s="18">
        <v>0.3963966665976465</v>
      </c>
      <c r="N10" s="18">
        <v>0.4610529421928326</v>
      </c>
      <c r="O10" s="18">
        <v>0.41461342236209031</v>
      </c>
      <c r="P10" s="18">
        <v>0.42902873827725152</v>
      </c>
      <c r="Q10" s="18">
        <v>0.40053956422052012</v>
      </c>
      <c r="R10" s="18">
        <v>0.37168845778567622</v>
      </c>
      <c r="S10" s="18">
        <v>0.26937013531870768</v>
      </c>
      <c r="T10" s="18">
        <v>0.43369155706773133</v>
      </c>
      <c r="V10" s="18">
        <v>0.38020395606581248</v>
      </c>
      <c r="W10" s="18">
        <v>0.39591934478423141</v>
      </c>
      <c r="X10" s="18">
        <v>0.38882566408542069</v>
      </c>
      <c r="Y10" s="18">
        <v>0.53363783608252136</v>
      </c>
      <c r="Z10" s="18">
        <v>0.63858562278234321</v>
      </c>
      <c r="AA10" s="18">
        <v>0.444766987005557</v>
      </c>
      <c r="AB10" s="18">
        <v>0.44647433433889883</v>
      </c>
      <c r="AC10" s="18">
        <v>0.34316831779901752</v>
      </c>
      <c r="AD10" s="18">
        <v>0.57926033730676507</v>
      </c>
      <c r="AF10" s="18">
        <v>0.36029226388115793</v>
      </c>
      <c r="AG10" s="18">
        <v>0.38347896317456431</v>
      </c>
      <c r="AH10" s="18">
        <v>0.39951724275402067</v>
      </c>
      <c r="AI10" s="18">
        <v>0.47144516462121289</v>
      </c>
      <c r="AJ10" s="18">
        <v>0.48601354881715553</v>
      </c>
      <c r="AK10" s="18">
        <v>0.54431155795466646</v>
      </c>
      <c r="AL10" s="18">
        <v>0.35261696315852847</v>
      </c>
      <c r="AM10" s="18">
        <v>0.46282579962843068</v>
      </c>
      <c r="AO10" s="18">
        <v>0.32745693547793581</v>
      </c>
      <c r="AP10" s="18">
        <v>0.38381491226873599</v>
      </c>
      <c r="AQ10" s="18">
        <v>0.42559144213653771</v>
      </c>
      <c r="AR10" s="18">
        <v>0.51917020563366945</v>
      </c>
      <c r="AS10" s="18">
        <v>0.46552931456999191</v>
      </c>
      <c r="AT10" s="18">
        <v>0.49940602001355822</v>
      </c>
      <c r="AU10" s="18">
        <v>0.46128092272061882</v>
      </c>
      <c r="AV10" s="18">
        <v>0.36141264021476988</v>
      </c>
      <c r="AW10" s="18">
        <v>0.49329135945699898</v>
      </c>
    </row>
    <row r="11" spans="2:51" ht="19" customHeight="1" x14ac:dyDescent="0.35">
      <c r="B11" s="21" t="s">
        <v>80</v>
      </c>
      <c r="C11" s="18">
        <v>9.8371855665127322E-2</v>
      </c>
      <c r="D11" s="18">
        <v>0.1360390395452705</v>
      </c>
      <c r="E11" s="18">
        <v>6.0964095063373462E-2</v>
      </c>
      <c r="F11" s="18">
        <v>0.11315213210806641</v>
      </c>
      <c r="G11" s="18">
        <v>0.10885469022682261</v>
      </c>
      <c r="H11" s="18">
        <v>9.3822364812777156E-2</v>
      </c>
      <c r="I11" s="18">
        <v>9.4054006833674861E-2</v>
      </c>
      <c r="K11" s="18">
        <v>7.6759670480703493E-2</v>
      </c>
      <c r="L11" s="18">
        <v>0.1174069130834498</v>
      </c>
      <c r="N11" s="18">
        <v>0.1109052756608105</v>
      </c>
      <c r="O11" s="18">
        <v>0.13174828668294081</v>
      </c>
      <c r="P11" s="18">
        <v>8.24864542757036E-2</v>
      </c>
      <c r="Q11" s="18">
        <v>6.2416389120910867E-2</v>
      </c>
      <c r="R11" s="18">
        <v>4.9921608695251772E-2</v>
      </c>
      <c r="S11" s="18">
        <v>4.8739211717628503E-2</v>
      </c>
      <c r="T11" s="18">
        <v>0.26261674717851891</v>
      </c>
      <c r="V11" s="18">
        <v>7.1554174418713937E-2</v>
      </c>
      <c r="W11" s="18">
        <v>8.6135668753249434E-2</v>
      </c>
      <c r="X11" s="18">
        <v>0.1185709732191972</v>
      </c>
      <c r="Y11" s="18">
        <v>9.2508302046850302E-2</v>
      </c>
      <c r="Z11" s="18">
        <v>0.1133737265149361</v>
      </c>
      <c r="AA11" s="18">
        <v>8.4840284960314302E-2</v>
      </c>
      <c r="AB11" s="18">
        <v>0.1274673278946146</v>
      </c>
      <c r="AC11" s="18">
        <v>0.29519920967691232</v>
      </c>
      <c r="AD11" s="18">
        <v>6.3676476982234637E-2</v>
      </c>
      <c r="AF11" s="18">
        <v>8.1806638798899683E-2</v>
      </c>
      <c r="AG11" s="18">
        <v>7.2242599171164046E-2</v>
      </c>
      <c r="AH11" s="18">
        <v>0.1157214402654053</v>
      </c>
      <c r="AI11" s="18">
        <v>9.6001474124661576E-2</v>
      </c>
      <c r="AJ11" s="18">
        <v>9.7142605950372704E-2</v>
      </c>
      <c r="AK11" s="18">
        <v>0.11321011709044081</v>
      </c>
      <c r="AL11" s="18">
        <v>0.34391541592743918</v>
      </c>
      <c r="AM11" s="18">
        <v>0.1236106969441426</v>
      </c>
      <c r="AO11" s="18">
        <v>7.7425509113592625E-2</v>
      </c>
      <c r="AP11" s="18">
        <v>7.6774332594148426E-2</v>
      </c>
      <c r="AQ11" s="18">
        <v>0.1031322229809309</v>
      </c>
      <c r="AR11" s="18">
        <v>6.2666251149669533E-2</v>
      </c>
      <c r="AS11" s="18">
        <v>9.6682348989732159E-2</v>
      </c>
      <c r="AT11" s="18">
        <v>8.2662687976252217E-2</v>
      </c>
      <c r="AU11" s="18">
        <v>0.17254337730559741</v>
      </c>
      <c r="AV11" s="18">
        <v>0.22693782138423629</v>
      </c>
      <c r="AW11" s="18">
        <v>5.4519565464282438E-2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354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355</v>
      </c>
      <c r="C9" s="18">
        <v>0.23332333837893329</v>
      </c>
      <c r="D9" s="18">
        <v>0.34459442601231999</v>
      </c>
      <c r="E9" s="18">
        <v>0.28016796993431092</v>
      </c>
      <c r="F9" s="18">
        <v>0.23765884950736479</v>
      </c>
      <c r="G9" s="18">
        <v>0.2235898549956323</v>
      </c>
      <c r="H9" s="18">
        <v>0.21874330101415751</v>
      </c>
      <c r="I9" s="18">
        <v>0.16374002246153921</v>
      </c>
      <c r="K9" s="18">
        <v>0.22738390203114631</v>
      </c>
      <c r="L9" s="18">
        <v>0.23754896073888429</v>
      </c>
      <c r="N9" s="18">
        <v>0.22386517826396929</v>
      </c>
      <c r="O9" s="18">
        <v>0.24279171370965349</v>
      </c>
      <c r="P9" s="18">
        <v>0.20185303866589069</v>
      </c>
      <c r="Q9" s="18">
        <v>0.25752047553899898</v>
      </c>
      <c r="R9" s="18">
        <v>0.22670359973098511</v>
      </c>
      <c r="S9" s="18">
        <v>0.1973002961377191</v>
      </c>
      <c r="T9" s="18">
        <v>0.20730071134414541</v>
      </c>
      <c r="V9" s="18">
        <v>0.18726006180303631</v>
      </c>
      <c r="W9" s="18">
        <v>0.26128564258507397</v>
      </c>
      <c r="X9" s="18">
        <v>0.20893921310264121</v>
      </c>
      <c r="Y9" s="18">
        <v>0.35850556703700909</v>
      </c>
      <c r="Z9" s="18">
        <v>0.24064337055841259</v>
      </c>
      <c r="AA9" s="18">
        <v>0.14271771837073419</v>
      </c>
      <c r="AB9" s="18">
        <v>0.25923955241633029</v>
      </c>
      <c r="AC9" s="18">
        <v>0.13788015161978351</v>
      </c>
      <c r="AD9" s="18">
        <v>0.27818078168128291</v>
      </c>
      <c r="AF9" s="18">
        <v>0.17667154170207311</v>
      </c>
      <c r="AG9" s="18">
        <v>0.24653766315735101</v>
      </c>
      <c r="AH9" s="18">
        <v>0.26320637808588337</v>
      </c>
      <c r="AI9" s="18">
        <v>0.28204529034202053</v>
      </c>
      <c r="AJ9" s="18">
        <v>0.24467670677205519</v>
      </c>
      <c r="AK9" s="18">
        <v>0.22408500906673609</v>
      </c>
      <c r="AL9" s="18">
        <v>0.13588070507487929</v>
      </c>
      <c r="AM9" s="18">
        <v>0.2415104183640267</v>
      </c>
      <c r="AO9" s="18">
        <v>0.18377342667035129</v>
      </c>
      <c r="AP9" s="18">
        <v>0.24347197117672439</v>
      </c>
      <c r="AQ9" s="18">
        <v>0.24267135505967011</v>
      </c>
      <c r="AR9" s="18">
        <v>0.36532412137730019</v>
      </c>
      <c r="AS9" s="18">
        <v>0.20241687572601849</v>
      </c>
      <c r="AT9" s="18">
        <v>0.15427979617336959</v>
      </c>
      <c r="AU9" s="18">
        <v>0.2788293311789159</v>
      </c>
      <c r="AV9" s="18">
        <v>0.15126326859949141</v>
      </c>
      <c r="AW9" s="18">
        <v>0.30631453939818559</v>
      </c>
    </row>
    <row r="10" spans="2:51" ht="46" customHeight="1" x14ac:dyDescent="0.35">
      <c r="B10" s="21" t="s">
        <v>356</v>
      </c>
      <c r="C10" s="18">
        <v>0.25046507518358402</v>
      </c>
      <c r="D10" s="18">
        <v>0.30792552657749739</v>
      </c>
      <c r="E10" s="18">
        <v>0.2964642876721888</v>
      </c>
      <c r="F10" s="18">
        <v>0.27902971262864179</v>
      </c>
      <c r="G10" s="18">
        <v>0.22762441967435751</v>
      </c>
      <c r="H10" s="18">
        <v>0.23129919385244929</v>
      </c>
      <c r="I10" s="18">
        <v>0.1996779924873863</v>
      </c>
      <c r="K10" s="18">
        <v>0.28859936734345087</v>
      </c>
      <c r="L10" s="18">
        <v>0.21436033259273951</v>
      </c>
      <c r="N10" s="18">
        <v>0.23455168794658601</v>
      </c>
      <c r="O10" s="18">
        <v>0.2408678468380154</v>
      </c>
      <c r="P10" s="18">
        <v>0.2666784933414203</v>
      </c>
      <c r="Q10" s="18">
        <v>0.25419230765883277</v>
      </c>
      <c r="R10" s="18">
        <v>0.32454416506597178</v>
      </c>
      <c r="S10" s="18">
        <v>0.29949257611507818</v>
      </c>
      <c r="T10" s="18">
        <v>0.1023987005477416</v>
      </c>
      <c r="V10" s="18">
        <v>0.30005301904110487</v>
      </c>
      <c r="W10" s="18">
        <v>0.25559287530625402</v>
      </c>
      <c r="X10" s="18">
        <v>0.24468763332433849</v>
      </c>
      <c r="Y10" s="18">
        <v>0.31438596778963718</v>
      </c>
      <c r="Z10" s="18">
        <v>0.13191917889946539</v>
      </c>
      <c r="AA10" s="18">
        <v>0.20694281968522699</v>
      </c>
      <c r="AB10" s="18">
        <v>0.20467635914566751</v>
      </c>
      <c r="AC10" s="18">
        <v>0.17048336402219649</v>
      </c>
      <c r="AD10" s="18">
        <v>0.19214803696653529</v>
      </c>
      <c r="AF10" s="18">
        <v>0.30108846253671762</v>
      </c>
      <c r="AG10" s="18">
        <v>0.25854082160352981</v>
      </c>
      <c r="AH10" s="18">
        <v>0.24113784762502749</v>
      </c>
      <c r="AI10" s="18">
        <v>0.31071986761304249</v>
      </c>
      <c r="AJ10" s="18">
        <v>0.26031848568902072</v>
      </c>
      <c r="AK10" s="18">
        <v>0.24789939609753631</v>
      </c>
      <c r="AL10" s="18">
        <v>0.1386869943668633</v>
      </c>
      <c r="AM10" s="18">
        <v>0.18467361623150769</v>
      </c>
      <c r="AO10" s="18">
        <v>0.29567424786318303</v>
      </c>
      <c r="AP10" s="18">
        <v>0.26289346628382382</v>
      </c>
      <c r="AQ10" s="18">
        <v>0.28398428878063908</v>
      </c>
      <c r="AR10" s="18">
        <v>0.2604501562921937</v>
      </c>
      <c r="AS10" s="18">
        <v>0.26377473371578619</v>
      </c>
      <c r="AT10" s="18">
        <v>0.27241515264786847</v>
      </c>
      <c r="AU10" s="18">
        <v>0.12774456231395381</v>
      </c>
      <c r="AV10" s="18">
        <v>0.17798748599206241</v>
      </c>
      <c r="AW10" s="18">
        <v>0.1603572276292709</v>
      </c>
    </row>
    <row r="11" spans="2:51" ht="32.15" customHeight="1" x14ac:dyDescent="0.35">
      <c r="B11" s="21" t="s">
        <v>357</v>
      </c>
      <c r="C11" s="18">
        <v>0.32082986180900802</v>
      </c>
      <c r="D11" s="18">
        <v>0.2333486420824134</v>
      </c>
      <c r="E11" s="18">
        <v>0.32905744861397629</v>
      </c>
      <c r="F11" s="18">
        <v>0.34813061473149692</v>
      </c>
      <c r="G11" s="18">
        <v>0.34792499029384327</v>
      </c>
      <c r="H11" s="18">
        <v>0.33097506599804222</v>
      </c>
      <c r="I11" s="18">
        <v>0.30989896810768591</v>
      </c>
      <c r="K11" s="18">
        <v>0.31003090913900122</v>
      </c>
      <c r="L11" s="18">
        <v>0.33266741541505412</v>
      </c>
      <c r="N11" s="18">
        <v>0.31641300476846762</v>
      </c>
      <c r="O11" s="18">
        <v>0.31054967090158392</v>
      </c>
      <c r="P11" s="18">
        <v>0.34904457726606969</v>
      </c>
      <c r="Q11" s="18">
        <v>0.30111404475740772</v>
      </c>
      <c r="R11" s="18">
        <v>0.33656754978287989</v>
      </c>
      <c r="S11" s="18">
        <v>0.42488960205821907</v>
      </c>
      <c r="T11" s="18">
        <v>0.37205492242904509</v>
      </c>
      <c r="V11" s="18">
        <v>0.30762623334749861</v>
      </c>
      <c r="W11" s="18">
        <v>0.34068451302748209</v>
      </c>
      <c r="X11" s="18">
        <v>0.2188760749249877</v>
      </c>
      <c r="Y11" s="18">
        <v>0.18793621918954709</v>
      </c>
      <c r="Z11" s="18">
        <v>0.5131322194915291</v>
      </c>
      <c r="AA11" s="18">
        <v>0.36851925635330951</v>
      </c>
      <c r="AB11" s="18">
        <v>0.33212992654466172</v>
      </c>
      <c r="AC11" s="18">
        <v>0.32432857098360879</v>
      </c>
      <c r="AD11" s="18">
        <v>0.34349202518853661</v>
      </c>
      <c r="AF11" s="18">
        <v>0.31633868815008293</v>
      </c>
      <c r="AG11" s="18">
        <v>0.33775829638730093</v>
      </c>
      <c r="AH11" s="18">
        <v>0.24600017600679119</v>
      </c>
      <c r="AI11" s="18">
        <v>0.20989540267520351</v>
      </c>
      <c r="AJ11" s="18">
        <v>0.34311775519384691</v>
      </c>
      <c r="AK11" s="18">
        <v>0.26667993599975182</v>
      </c>
      <c r="AL11" s="18">
        <v>0.33152277111265133</v>
      </c>
      <c r="AM11" s="18">
        <v>0.34196392860823671</v>
      </c>
      <c r="AO11" s="18">
        <v>0.31803327192285918</v>
      </c>
      <c r="AP11" s="18">
        <v>0.34391835145593841</v>
      </c>
      <c r="AQ11" s="18">
        <v>0.25667972753476032</v>
      </c>
      <c r="AR11" s="18">
        <v>0.24783233451590109</v>
      </c>
      <c r="AS11" s="18">
        <v>0.36284881929044788</v>
      </c>
      <c r="AT11" s="18">
        <v>0.39115017432919069</v>
      </c>
      <c r="AU11" s="18">
        <v>0.31892797750155799</v>
      </c>
      <c r="AV11" s="18">
        <v>0.27707316046049568</v>
      </c>
      <c r="AW11" s="18">
        <v>0.28596302273229568</v>
      </c>
    </row>
    <row r="12" spans="2:51" ht="19" customHeight="1" x14ac:dyDescent="0.35">
      <c r="B12" s="21" t="s">
        <v>80</v>
      </c>
      <c r="C12" s="18">
        <v>0.19538172462847481</v>
      </c>
      <c r="D12" s="18">
        <v>0.114131405327769</v>
      </c>
      <c r="E12" s="18">
        <v>9.4310293779523768E-2</v>
      </c>
      <c r="F12" s="18">
        <v>0.13518082313249641</v>
      </c>
      <c r="G12" s="18">
        <v>0.20086073503616711</v>
      </c>
      <c r="H12" s="18">
        <v>0.21898243913535079</v>
      </c>
      <c r="I12" s="18">
        <v>0.32668301694338858</v>
      </c>
      <c r="K12" s="18">
        <v>0.17398582148640171</v>
      </c>
      <c r="L12" s="18">
        <v>0.2154232912533221</v>
      </c>
      <c r="N12" s="18">
        <v>0.22517012902097691</v>
      </c>
      <c r="O12" s="18">
        <v>0.20579076855074721</v>
      </c>
      <c r="P12" s="18">
        <v>0.18242389072661919</v>
      </c>
      <c r="Q12" s="18">
        <v>0.18717317204476039</v>
      </c>
      <c r="R12" s="18">
        <v>0.1121846854201632</v>
      </c>
      <c r="S12" s="18">
        <v>7.8317525688983522E-2</v>
      </c>
      <c r="T12" s="18">
        <v>0.31824566567906798</v>
      </c>
      <c r="V12" s="18">
        <v>0.20506068580836001</v>
      </c>
      <c r="W12" s="18">
        <v>0.14243696908118991</v>
      </c>
      <c r="X12" s="18">
        <v>0.32749707864803262</v>
      </c>
      <c r="Y12" s="18">
        <v>0.1391722459838067</v>
      </c>
      <c r="Z12" s="18">
        <v>0.1143052310505932</v>
      </c>
      <c r="AA12" s="18">
        <v>0.28182020559072951</v>
      </c>
      <c r="AB12" s="18">
        <v>0.20395416189334059</v>
      </c>
      <c r="AC12" s="18">
        <v>0.36730791337441088</v>
      </c>
      <c r="AD12" s="18">
        <v>0.18617915616364511</v>
      </c>
      <c r="AF12" s="18">
        <v>0.20590130761112641</v>
      </c>
      <c r="AG12" s="18">
        <v>0.15716321885181839</v>
      </c>
      <c r="AH12" s="18">
        <v>0.2496555982822978</v>
      </c>
      <c r="AI12" s="18">
        <v>0.19733943936973339</v>
      </c>
      <c r="AJ12" s="18">
        <v>0.15188705234507729</v>
      </c>
      <c r="AK12" s="18">
        <v>0.26133565883597581</v>
      </c>
      <c r="AL12" s="18">
        <v>0.39390952944560609</v>
      </c>
      <c r="AM12" s="18">
        <v>0.23185203679622901</v>
      </c>
      <c r="AO12" s="18">
        <v>0.20251905354360661</v>
      </c>
      <c r="AP12" s="18">
        <v>0.1497162110835136</v>
      </c>
      <c r="AQ12" s="18">
        <v>0.21666462862493041</v>
      </c>
      <c r="AR12" s="18">
        <v>0.12639338781460499</v>
      </c>
      <c r="AS12" s="18">
        <v>0.17095957126774741</v>
      </c>
      <c r="AT12" s="18">
        <v>0.18215487684957141</v>
      </c>
      <c r="AU12" s="18">
        <v>0.2744981290055723</v>
      </c>
      <c r="AV12" s="18">
        <v>0.39367608494795042</v>
      </c>
      <c r="AW12" s="18">
        <v>0.24736521024024749</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358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359</v>
      </c>
      <c r="C9" s="18">
        <v>7.7006613456596096E-2</v>
      </c>
      <c r="D9" s="18">
        <v>8.798307493544831E-2</v>
      </c>
      <c r="E9" s="18">
        <v>0.13936731077297171</v>
      </c>
      <c r="F9" s="18">
        <v>0.13072483993060161</v>
      </c>
      <c r="G9" s="18">
        <v>6.0598931436415371E-2</v>
      </c>
      <c r="H9" s="18">
        <v>3.8847189975833647E-2</v>
      </c>
      <c r="I9" s="18">
        <v>2.5979368523356271E-2</v>
      </c>
      <c r="K9" s="18">
        <v>9.0665842035052485E-2</v>
      </c>
      <c r="L9" s="18">
        <v>6.459103428813924E-2</v>
      </c>
      <c r="N9" s="18">
        <v>5.6681781093030931E-2</v>
      </c>
      <c r="O9" s="18">
        <v>6.5891427548333228E-2</v>
      </c>
      <c r="P9" s="18">
        <v>8.0718369895898187E-2</v>
      </c>
      <c r="Q9" s="18">
        <v>8.233035703436864E-2</v>
      </c>
      <c r="R9" s="18">
        <v>0.1252490225843019</v>
      </c>
      <c r="S9" s="18">
        <v>0.22674069102141939</v>
      </c>
      <c r="T9" s="18">
        <v>2.6303764130622E-2</v>
      </c>
      <c r="V9" s="18">
        <v>6.6872048797680217E-2</v>
      </c>
      <c r="W9" s="18">
        <v>0.10359131602048439</v>
      </c>
      <c r="X9" s="18">
        <v>6.9442588708284028E-2</v>
      </c>
      <c r="Y9" s="18">
        <v>0.1172869682016225</v>
      </c>
      <c r="Z9" s="18">
        <v>0</v>
      </c>
      <c r="AA9" s="18">
        <v>5.2343916094258369E-2</v>
      </c>
      <c r="AB9" s="18">
        <v>6.5059959035087933E-2</v>
      </c>
      <c r="AC9" s="18">
        <v>5.690586762276964E-2</v>
      </c>
      <c r="AD9" s="18">
        <v>6.6147360546524092E-2</v>
      </c>
      <c r="AF9" s="18">
        <v>6.9309705417220632E-2</v>
      </c>
      <c r="AG9" s="18">
        <v>9.2961050055584124E-2</v>
      </c>
      <c r="AH9" s="18">
        <v>7.1625701505446032E-2</v>
      </c>
      <c r="AI9" s="18">
        <v>7.0863256867480781E-2</v>
      </c>
      <c r="AJ9" s="18">
        <v>8.6407068825801209E-2</v>
      </c>
      <c r="AK9" s="18">
        <v>0.14335762092086959</v>
      </c>
      <c r="AL9" s="18">
        <v>5.1050962852504711E-2</v>
      </c>
      <c r="AM9" s="18">
        <v>5.091159187780641E-2</v>
      </c>
      <c r="AO9" s="18">
        <v>7.9995311134438765E-2</v>
      </c>
      <c r="AP9" s="18">
        <v>0.109266611606505</v>
      </c>
      <c r="AQ9" s="18">
        <v>5.8294352646063301E-2</v>
      </c>
      <c r="AR9" s="18">
        <v>7.4016698786963681E-2</v>
      </c>
      <c r="AS9" s="18">
        <v>8.0745453212482318E-2</v>
      </c>
      <c r="AT9" s="18">
        <v>9.638291663127406E-2</v>
      </c>
      <c r="AU9" s="18">
        <v>2.8638186033603911E-2</v>
      </c>
      <c r="AV9" s="18">
        <v>2.5881271161884729E-2</v>
      </c>
      <c r="AW9" s="18">
        <v>3.2945870872980502E-2</v>
      </c>
    </row>
    <row r="10" spans="2:51" ht="46" customHeight="1" x14ac:dyDescent="0.35">
      <c r="B10" s="21" t="s">
        <v>360</v>
      </c>
      <c r="C10" s="18">
        <v>0.1152807599495955</v>
      </c>
      <c r="D10" s="18">
        <v>0.16877280031342701</v>
      </c>
      <c r="E10" s="18">
        <v>0.20186099383504441</v>
      </c>
      <c r="F10" s="18">
        <v>0.15307980913625319</v>
      </c>
      <c r="G10" s="18">
        <v>0.1054190355073876</v>
      </c>
      <c r="H10" s="18">
        <v>6.718889075485826E-2</v>
      </c>
      <c r="I10" s="18">
        <v>4.2001829120940137E-2</v>
      </c>
      <c r="K10" s="18">
        <v>0.1305215018463074</v>
      </c>
      <c r="L10" s="18">
        <v>0.1015831637144349</v>
      </c>
      <c r="N10" s="18">
        <v>8.3946090229375256E-2</v>
      </c>
      <c r="O10" s="18">
        <v>0.1286417140090268</v>
      </c>
      <c r="P10" s="18">
        <v>6.6564781705978862E-2</v>
      </c>
      <c r="Q10" s="18">
        <v>0.1179846813851196</v>
      </c>
      <c r="R10" s="18">
        <v>0.20979270284114021</v>
      </c>
      <c r="S10" s="18">
        <v>0.27640063606513821</v>
      </c>
      <c r="T10" s="18">
        <v>1.179988978306566E-2</v>
      </c>
      <c r="V10" s="18">
        <v>0.1134786301817276</v>
      </c>
      <c r="W10" s="18">
        <v>0.14996928117348529</v>
      </c>
      <c r="X10" s="18">
        <v>0.11180085201521189</v>
      </c>
      <c r="Y10" s="18">
        <v>0.1804385497337562</v>
      </c>
      <c r="Z10" s="18">
        <v>8.0408907643003208E-2</v>
      </c>
      <c r="AA10" s="18">
        <v>3.6661426936292638E-2</v>
      </c>
      <c r="AB10" s="18">
        <v>8.4423388090639984E-2</v>
      </c>
      <c r="AC10" s="18">
        <v>6.5155686953639061E-2</v>
      </c>
      <c r="AD10" s="18">
        <v>9.0770066390763668E-2</v>
      </c>
      <c r="AF10" s="18">
        <v>0.12027217212223811</v>
      </c>
      <c r="AG10" s="18">
        <v>0.14881470625175169</v>
      </c>
      <c r="AH10" s="18">
        <v>0.1306874603587207</v>
      </c>
      <c r="AI10" s="18">
        <v>0.14390599848611349</v>
      </c>
      <c r="AJ10" s="18">
        <v>6.2096695112478277E-2</v>
      </c>
      <c r="AK10" s="18">
        <v>9.0240454399094977E-2</v>
      </c>
      <c r="AL10" s="18">
        <v>7.5756160872642697E-2</v>
      </c>
      <c r="AM10" s="18">
        <v>8.6544125968372423E-2</v>
      </c>
      <c r="AO10" s="18">
        <v>0.13837747264567779</v>
      </c>
      <c r="AP10" s="18">
        <v>0.15833685184779769</v>
      </c>
      <c r="AQ10" s="18">
        <v>0.13277944915555301</v>
      </c>
      <c r="AR10" s="18">
        <v>0.13040175346397151</v>
      </c>
      <c r="AS10" s="18">
        <v>7.4105935314448534E-2</v>
      </c>
      <c r="AT10" s="18">
        <v>8.3039361373621209E-2</v>
      </c>
      <c r="AU10" s="18">
        <v>7.3269216580276811E-2</v>
      </c>
      <c r="AV10" s="18">
        <v>6.4660454150176891E-2</v>
      </c>
      <c r="AW10" s="18">
        <v>7.1757117112135615E-2</v>
      </c>
    </row>
    <row r="11" spans="2:51" ht="46" customHeight="1" x14ac:dyDescent="0.35">
      <c r="B11" s="21" t="s">
        <v>361</v>
      </c>
      <c r="C11" s="18">
        <v>0.16467179433349141</v>
      </c>
      <c r="D11" s="18">
        <v>0.22484694706119551</v>
      </c>
      <c r="E11" s="18">
        <v>0.17801351939359589</v>
      </c>
      <c r="F11" s="18">
        <v>0.17533386627729791</v>
      </c>
      <c r="G11" s="18">
        <v>0.17184621204183259</v>
      </c>
      <c r="H11" s="18">
        <v>0.12659415673638719</v>
      </c>
      <c r="I11" s="18">
        <v>0.14206294678347181</v>
      </c>
      <c r="K11" s="18">
        <v>0.17500018959281391</v>
      </c>
      <c r="L11" s="18">
        <v>0.1551518647300528</v>
      </c>
      <c r="N11" s="18">
        <v>0.1624554771920948</v>
      </c>
      <c r="O11" s="18">
        <v>0.15634349110709861</v>
      </c>
      <c r="P11" s="18">
        <v>0.18863159921167291</v>
      </c>
      <c r="Q11" s="18">
        <v>0.1907228134776113</v>
      </c>
      <c r="R11" s="18">
        <v>0.14288019615479039</v>
      </c>
      <c r="S11" s="18">
        <v>0.15534538216918631</v>
      </c>
      <c r="T11" s="18">
        <v>5.5975908089182097E-2</v>
      </c>
      <c r="V11" s="18">
        <v>0.1860152171605412</v>
      </c>
      <c r="W11" s="18">
        <v>0.16508017740271211</v>
      </c>
      <c r="X11" s="18">
        <v>0.13420245395151639</v>
      </c>
      <c r="Y11" s="18">
        <v>0.1130342571394916</v>
      </c>
      <c r="Z11" s="18">
        <v>0.16338471820609399</v>
      </c>
      <c r="AA11" s="18">
        <v>0.1243589363456702</v>
      </c>
      <c r="AB11" s="18">
        <v>0.15687278766266269</v>
      </c>
      <c r="AC11" s="18">
        <v>8.9929413866853589E-2</v>
      </c>
      <c r="AD11" s="18">
        <v>0.20546083774833479</v>
      </c>
      <c r="AF11" s="18">
        <v>0.19307638753043241</v>
      </c>
      <c r="AG11" s="18">
        <v>0.1747858303738089</v>
      </c>
      <c r="AH11" s="18">
        <v>0.14387743979534301</v>
      </c>
      <c r="AI11" s="18">
        <v>0.17616238918424229</v>
      </c>
      <c r="AJ11" s="18">
        <v>0.18615682418191301</v>
      </c>
      <c r="AK11" s="18">
        <v>8.1348488385529452E-2</v>
      </c>
      <c r="AL11" s="18">
        <v>8.5850315576896513E-2</v>
      </c>
      <c r="AM11" s="18">
        <v>0.12973674512457259</v>
      </c>
      <c r="AO11" s="18">
        <v>0.16671531849997631</v>
      </c>
      <c r="AP11" s="18">
        <v>0.16851742311859699</v>
      </c>
      <c r="AQ11" s="18">
        <v>0.21976099360246881</v>
      </c>
      <c r="AR11" s="18">
        <v>0.1233010898653711</v>
      </c>
      <c r="AS11" s="18">
        <v>0.20047207972136091</v>
      </c>
      <c r="AT11" s="18">
        <v>0.1185428846211368</v>
      </c>
      <c r="AU11" s="18">
        <v>0.1422724814093243</v>
      </c>
      <c r="AV11" s="18">
        <v>9.1995226852780693E-2</v>
      </c>
      <c r="AW11" s="18">
        <v>0.13779003339162929</v>
      </c>
    </row>
    <row r="12" spans="2:51" ht="32.15" customHeight="1" x14ac:dyDescent="0.35">
      <c r="B12" s="21" t="s">
        <v>362</v>
      </c>
      <c r="C12" s="18">
        <v>0.26441299818660979</v>
      </c>
      <c r="D12" s="18">
        <v>0.23069444222459809</v>
      </c>
      <c r="E12" s="18">
        <v>0.21835559179073299</v>
      </c>
      <c r="F12" s="18">
        <v>0.20988346876218619</v>
      </c>
      <c r="G12" s="18">
        <v>0.31735156340120718</v>
      </c>
      <c r="H12" s="18">
        <v>0.2669187971789036</v>
      </c>
      <c r="I12" s="18">
        <v>0.31501991297963722</v>
      </c>
      <c r="K12" s="18">
        <v>0.26458893697156771</v>
      </c>
      <c r="L12" s="18">
        <v>0.26483471786538582</v>
      </c>
      <c r="N12" s="18">
        <v>0.26182864383579407</v>
      </c>
      <c r="O12" s="18">
        <v>0.24561964937938391</v>
      </c>
      <c r="P12" s="18">
        <v>0.25055447122501678</v>
      </c>
      <c r="Q12" s="18">
        <v>0.2925580210115355</v>
      </c>
      <c r="R12" s="18">
        <v>0.27916862235794221</v>
      </c>
      <c r="S12" s="18">
        <v>0.19582010847011661</v>
      </c>
      <c r="T12" s="18">
        <v>0.23958158508716801</v>
      </c>
      <c r="V12" s="18">
        <v>0.2862924935285186</v>
      </c>
      <c r="W12" s="18">
        <v>0.25007004263079269</v>
      </c>
      <c r="X12" s="18">
        <v>0.29179657735276809</v>
      </c>
      <c r="Y12" s="18">
        <v>0.22422227685046681</v>
      </c>
      <c r="Z12" s="18">
        <v>0.19017126340154161</v>
      </c>
      <c r="AA12" s="18">
        <v>0.36060849163891417</v>
      </c>
      <c r="AB12" s="18">
        <v>0.27372491493550227</v>
      </c>
      <c r="AC12" s="18">
        <v>0.21847843159051861</v>
      </c>
      <c r="AD12" s="18">
        <v>0.17983637306254119</v>
      </c>
      <c r="AF12" s="18">
        <v>0.30896022072944718</v>
      </c>
      <c r="AG12" s="18">
        <v>0.27128365094610868</v>
      </c>
      <c r="AH12" s="18">
        <v>0.27067308036865367</v>
      </c>
      <c r="AI12" s="18">
        <v>0.24099253503615639</v>
      </c>
      <c r="AJ12" s="18">
        <v>0.21541245456921509</v>
      </c>
      <c r="AK12" s="18">
        <v>0.2986804182171186</v>
      </c>
      <c r="AL12" s="18">
        <v>0.1491498941829589</v>
      </c>
      <c r="AM12" s="18">
        <v>0.26085369213465981</v>
      </c>
      <c r="AO12" s="18">
        <v>0.29068747311165988</v>
      </c>
      <c r="AP12" s="18">
        <v>0.26213863950326488</v>
      </c>
      <c r="AQ12" s="18">
        <v>0.25167495130939699</v>
      </c>
      <c r="AR12" s="18">
        <v>0.26473116122783691</v>
      </c>
      <c r="AS12" s="18">
        <v>0.25198697115268798</v>
      </c>
      <c r="AT12" s="18">
        <v>0.36223384287021398</v>
      </c>
      <c r="AU12" s="18">
        <v>0.21850267712978569</v>
      </c>
      <c r="AV12" s="18">
        <v>0.28221379197264779</v>
      </c>
      <c r="AW12" s="18">
        <v>0.26436174091352488</v>
      </c>
    </row>
    <row r="13" spans="2:51" ht="46" customHeight="1" x14ac:dyDescent="0.35">
      <c r="B13" s="21" t="s">
        <v>363</v>
      </c>
      <c r="C13" s="18">
        <v>0.2543648186478713</v>
      </c>
      <c r="D13" s="18">
        <v>0.17720261200139709</v>
      </c>
      <c r="E13" s="18">
        <v>0.17259054647286209</v>
      </c>
      <c r="F13" s="18">
        <v>0.21437275079431289</v>
      </c>
      <c r="G13" s="18">
        <v>0.2084636835907954</v>
      </c>
      <c r="H13" s="18">
        <v>0.34819822421255198</v>
      </c>
      <c r="I13" s="18">
        <v>0.34137801253027378</v>
      </c>
      <c r="K13" s="18">
        <v>0.25398337816924882</v>
      </c>
      <c r="L13" s="18">
        <v>0.25410315024035052</v>
      </c>
      <c r="N13" s="18">
        <v>0.29889462610344308</v>
      </c>
      <c r="O13" s="18">
        <v>0.26997325894012197</v>
      </c>
      <c r="P13" s="18">
        <v>0.3186149837602546</v>
      </c>
      <c r="Q13" s="18">
        <v>0.2024212901420592</v>
      </c>
      <c r="R13" s="18">
        <v>0.1612551826567149</v>
      </c>
      <c r="S13" s="18">
        <v>0.1221187974601854</v>
      </c>
      <c r="T13" s="18">
        <v>0.34849882401995869</v>
      </c>
      <c r="V13" s="18">
        <v>0.26560270438351591</v>
      </c>
      <c r="W13" s="18">
        <v>0.22505477836184201</v>
      </c>
      <c r="X13" s="18">
        <v>0.25809714857087368</v>
      </c>
      <c r="Y13" s="18">
        <v>0.25264557192956449</v>
      </c>
      <c r="Z13" s="18">
        <v>0.49123532237140838</v>
      </c>
      <c r="AA13" s="18">
        <v>0.22846886698631119</v>
      </c>
      <c r="AB13" s="18">
        <v>0.24590907138455259</v>
      </c>
      <c r="AC13" s="18">
        <v>0.23361302588120481</v>
      </c>
      <c r="AD13" s="18">
        <v>0.33183462128162922</v>
      </c>
      <c r="AF13" s="18">
        <v>0.2376322105049001</v>
      </c>
      <c r="AG13" s="18">
        <v>0.22159169073584151</v>
      </c>
      <c r="AH13" s="18">
        <v>0.26198299368932981</v>
      </c>
      <c r="AI13" s="18">
        <v>0.27459537956413171</v>
      </c>
      <c r="AJ13" s="18">
        <v>0.33454337742164442</v>
      </c>
      <c r="AK13" s="18">
        <v>0.19190292876325271</v>
      </c>
      <c r="AL13" s="18">
        <v>0.22041352102087439</v>
      </c>
      <c r="AM13" s="18">
        <v>0.27000134152656152</v>
      </c>
      <c r="AO13" s="18">
        <v>0.24280206263768511</v>
      </c>
      <c r="AP13" s="18">
        <v>0.21236545720577371</v>
      </c>
      <c r="AQ13" s="18">
        <v>0.23342686717695679</v>
      </c>
      <c r="AR13" s="18">
        <v>0.32191069384822668</v>
      </c>
      <c r="AS13" s="18">
        <v>0.26201626976264292</v>
      </c>
      <c r="AT13" s="18">
        <v>0.2119656893320602</v>
      </c>
      <c r="AU13" s="18">
        <v>0.26120503439024961</v>
      </c>
      <c r="AV13" s="18">
        <v>0.24819474677929551</v>
      </c>
      <c r="AW13" s="18">
        <v>0.43781694199319771</v>
      </c>
    </row>
    <row r="14" spans="2:51" ht="19" customHeight="1" x14ac:dyDescent="0.35">
      <c r="B14" s="21" t="s">
        <v>80</v>
      </c>
      <c r="C14" s="18">
        <v>0.1242630154258359</v>
      </c>
      <c r="D14" s="18">
        <v>0.1105001234639339</v>
      </c>
      <c r="E14" s="18">
        <v>8.9812037734792863E-2</v>
      </c>
      <c r="F14" s="18">
        <v>0.1166052650993482</v>
      </c>
      <c r="G14" s="18">
        <v>0.13632057402236189</v>
      </c>
      <c r="H14" s="18">
        <v>0.152252741141465</v>
      </c>
      <c r="I14" s="18">
        <v>0.1335579300623207</v>
      </c>
      <c r="K14" s="18">
        <v>8.5240151385009622E-2</v>
      </c>
      <c r="L14" s="18">
        <v>0.1597360691616366</v>
      </c>
      <c r="N14" s="18">
        <v>0.13619338154626159</v>
      </c>
      <c r="O14" s="18">
        <v>0.13353045901603541</v>
      </c>
      <c r="P14" s="18">
        <v>9.4915794201178558E-2</v>
      </c>
      <c r="Q14" s="18">
        <v>0.1139828369493058</v>
      </c>
      <c r="R14" s="18">
        <v>8.1654273405110375E-2</v>
      </c>
      <c r="S14" s="18">
        <v>2.3574384813953859E-2</v>
      </c>
      <c r="T14" s="18">
        <v>0.31784002889000362</v>
      </c>
      <c r="V14" s="18">
        <v>8.1738905948016319E-2</v>
      </c>
      <c r="W14" s="18">
        <v>0.10623440441068351</v>
      </c>
      <c r="X14" s="18">
        <v>0.1346603794013457</v>
      </c>
      <c r="Y14" s="18">
        <v>0.1123723761450984</v>
      </c>
      <c r="Z14" s="18">
        <v>7.4799788377952953E-2</v>
      </c>
      <c r="AA14" s="18">
        <v>0.19755836199855351</v>
      </c>
      <c r="AB14" s="18">
        <v>0.17400987889155481</v>
      </c>
      <c r="AC14" s="18">
        <v>0.33591757408501388</v>
      </c>
      <c r="AD14" s="18">
        <v>0.125950740970207</v>
      </c>
      <c r="AF14" s="18">
        <v>7.0749303695761656E-2</v>
      </c>
      <c r="AG14" s="18">
        <v>9.0563071636905218E-2</v>
      </c>
      <c r="AH14" s="18">
        <v>0.1211533242825068</v>
      </c>
      <c r="AI14" s="18">
        <v>9.3480440861875291E-2</v>
      </c>
      <c r="AJ14" s="18">
        <v>0.1153835798889481</v>
      </c>
      <c r="AK14" s="18">
        <v>0.19447008931413479</v>
      </c>
      <c r="AL14" s="18">
        <v>0.41777914549412271</v>
      </c>
      <c r="AM14" s="18">
        <v>0.20195250336802731</v>
      </c>
      <c r="AO14" s="18">
        <v>8.142236197056231E-2</v>
      </c>
      <c r="AP14" s="18">
        <v>8.9375016718061889E-2</v>
      </c>
      <c r="AQ14" s="18">
        <v>0.1040633861095611</v>
      </c>
      <c r="AR14" s="18">
        <v>8.563860280763004E-2</v>
      </c>
      <c r="AS14" s="18">
        <v>0.13067329083637741</v>
      </c>
      <c r="AT14" s="18">
        <v>0.12783530517169389</v>
      </c>
      <c r="AU14" s="18">
        <v>0.27611240445675972</v>
      </c>
      <c r="AV14" s="18">
        <v>0.28705450908321428</v>
      </c>
      <c r="AW14" s="18">
        <v>5.5328295716531771E-2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365</v>
      </c>
      <c r="C9" s="18">
        <v>6.6779735679321703E-2</v>
      </c>
      <c r="D9" s="18">
        <v>6.7438895651571032E-2</v>
      </c>
      <c r="E9" s="18">
        <v>9.1944719807521461E-2</v>
      </c>
      <c r="F9" s="18">
        <v>5.8579851487611558E-2</v>
      </c>
      <c r="G9" s="18">
        <v>7.3354589206421017E-2</v>
      </c>
      <c r="H9" s="18">
        <v>7.1046559107018722E-2</v>
      </c>
      <c r="I9" s="18">
        <v>4.72729892941922E-2</v>
      </c>
      <c r="K9" s="18">
        <v>7.4478996905995479E-2</v>
      </c>
      <c r="L9" s="18">
        <v>5.9091647769676257E-2</v>
      </c>
      <c r="N9" s="18">
        <v>6.933149528462311E-2</v>
      </c>
      <c r="O9" s="18">
        <v>6.3826634893370371E-2</v>
      </c>
      <c r="P9" s="18">
        <v>8.0279538198753886E-2</v>
      </c>
      <c r="Q9" s="18">
        <v>6.1227611148507409E-2</v>
      </c>
      <c r="R9" s="18">
        <v>6.4833595253460261E-2</v>
      </c>
      <c r="S9" s="18">
        <v>8.0312242204601716E-2</v>
      </c>
      <c r="T9" s="18">
        <v>6.4500881991962924E-2</v>
      </c>
      <c r="V9" s="18">
        <v>7.1048409167034393E-2</v>
      </c>
      <c r="W9" s="18">
        <v>6.2260518636371748E-2</v>
      </c>
      <c r="X9" s="18">
        <v>5.364936094953153E-2</v>
      </c>
      <c r="Y9" s="18">
        <v>6.6537746218303578E-2</v>
      </c>
      <c r="Z9" s="18">
        <v>2.454752731295054E-2</v>
      </c>
      <c r="AA9" s="18">
        <v>0.143636060507045</v>
      </c>
      <c r="AB9" s="18">
        <v>6.3657156335419351E-2</v>
      </c>
      <c r="AC9" s="18">
        <v>3.9107421273438643E-2</v>
      </c>
      <c r="AD9" s="18">
        <v>9.8932389226803794E-2</v>
      </c>
      <c r="AF9" s="18">
        <v>7.0027546595987519E-2</v>
      </c>
      <c r="AG9" s="18">
        <v>8.1586139831906074E-2</v>
      </c>
      <c r="AH9" s="18">
        <v>3.7020207541757853E-2</v>
      </c>
      <c r="AI9" s="18">
        <v>5.4377684733484269E-2</v>
      </c>
      <c r="AJ9" s="18">
        <v>6.8525974067184789E-2</v>
      </c>
      <c r="AK9" s="18">
        <v>0.12467810784497441</v>
      </c>
      <c r="AL9" s="18">
        <v>3.5199892413266529E-2</v>
      </c>
      <c r="AM9" s="18">
        <v>4.8759473434491003E-2</v>
      </c>
      <c r="AO9" s="18">
        <v>6.7443289315365584E-2</v>
      </c>
      <c r="AP9" s="18">
        <v>7.7280987868694362E-2</v>
      </c>
      <c r="AQ9" s="18">
        <v>6.1138239743664641E-2</v>
      </c>
      <c r="AR9" s="18">
        <v>6.2482904326601953E-2</v>
      </c>
      <c r="AS9" s="18">
        <v>6.8285583262499144E-2</v>
      </c>
      <c r="AT9" s="18">
        <v>0.1637247284591396</v>
      </c>
      <c r="AU9" s="18">
        <v>2.9299213888385859E-2</v>
      </c>
      <c r="AV9" s="18">
        <v>4.7651442024982178E-2</v>
      </c>
      <c r="AW9" s="18">
        <v>6.1432433451849643E-2</v>
      </c>
    </row>
    <row r="10" spans="2:51" ht="32.15" customHeight="1" x14ac:dyDescent="0.35">
      <c r="B10" s="21" t="s">
        <v>366</v>
      </c>
      <c r="C10" s="18">
        <v>0.2163580287778577</v>
      </c>
      <c r="D10" s="18">
        <v>0.2175936255758448</v>
      </c>
      <c r="E10" s="18">
        <v>0.23490670204068981</v>
      </c>
      <c r="F10" s="18">
        <v>0.24860851913040721</v>
      </c>
      <c r="G10" s="18">
        <v>0.24729850771841069</v>
      </c>
      <c r="H10" s="18">
        <v>0.1448715424027365</v>
      </c>
      <c r="I10" s="18">
        <v>0.2080603870240523</v>
      </c>
      <c r="K10" s="18">
        <v>0.25427675802218858</v>
      </c>
      <c r="L10" s="18">
        <v>0.18190542001404769</v>
      </c>
      <c r="N10" s="18">
        <v>0.16635323514098591</v>
      </c>
      <c r="O10" s="18">
        <v>0.2192291942725722</v>
      </c>
      <c r="P10" s="18">
        <v>0.2453448184912834</v>
      </c>
      <c r="Q10" s="18">
        <v>0.24441123522137939</v>
      </c>
      <c r="R10" s="18">
        <v>0.27518362607604702</v>
      </c>
      <c r="S10" s="18">
        <v>0.24274267255936771</v>
      </c>
      <c r="T10" s="18">
        <v>9.9796250311896248E-2</v>
      </c>
      <c r="V10" s="18">
        <v>0.23967312531284091</v>
      </c>
      <c r="W10" s="18">
        <v>0.2441188456163525</v>
      </c>
      <c r="X10" s="18">
        <v>0.22865385826285989</v>
      </c>
      <c r="Y10" s="18">
        <v>0.17033761820734111</v>
      </c>
      <c r="Z10" s="18">
        <v>7.8362288906333455E-2</v>
      </c>
      <c r="AA10" s="18">
        <v>0.20894676015843949</v>
      </c>
      <c r="AB10" s="18">
        <v>0.16938635277322861</v>
      </c>
      <c r="AC10" s="18">
        <v>0.1896641249905654</v>
      </c>
      <c r="AD10" s="18">
        <v>0.20278118332122921</v>
      </c>
      <c r="AF10" s="18">
        <v>0.25650787528563668</v>
      </c>
      <c r="AG10" s="18">
        <v>0.2294016041389732</v>
      </c>
      <c r="AH10" s="18">
        <v>0.22573842834540939</v>
      </c>
      <c r="AI10" s="18">
        <v>0.21383437298507041</v>
      </c>
      <c r="AJ10" s="18">
        <v>0.22552248747100689</v>
      </c>
      <c r="AK10" s="18">
        <v>0.2089081627173878</v>
      </c>
      <c r="AL10" s="18">
        <v>0.1163879246415275</v>
      </c>
      <c r="AM10" s="18">
        <v>0.16397466364159591</v>
      </c>
      <c r="AO10" s="18">
        <v>0.25294341135686088</v>
      </c>
      <c r="AP10" s="18">
        <v>0.22885202498190671</v>
      </c>
      <c r="AQ10" s="18">
        <v>0.23386999621781049</v>
      </c>
      <c r="AR10" s="18">
        <v>0.19857751281299019</v>
      </c>
      <c r="AS10" s="18">
        <v>0.22754162463595151</v>
      </c>
      <c r="AT10" s="18">
        <v>0.1729466221114262</v>
      </c>
      <c r="AU10" s="18">
        <v>0.14353804487433761</v>
      </c>
      <c r="AV10" s="18">
        <v>0.14469043245001659</v>
      </c>
      <c r="AW10" s="18">
        <v>0.2168482887163585</v>
      </c>
    </row>
    <row r="11" spans="2:51" ht="19" customHeight="1" x14ac:dyDescent="0.35">
      <c r="B11" s="21" t="s">
        <v>367</v>
      </c>
      <c r="C11" s="18">
        <v>0.27713234961836603</v>
      </c>
      <c r="D11" s="18">
        <v>0.31828087455330512</v>
      </c>
      <c r="E11" s="18">
        <v>0.32687688946584381</v>
      </c>
      <c r="F11" s="18">
        <v>0.35166103312351688</v>
      </c>
      <c r="G11" s="18">
        <v>0.2200400109079606</v>
      </c>
      <c r="H11" s="18">
        <v>0.22440573472686851</v>
      </c>
      <c r="I11" s="18">
        <v>0.24309060026226459</v>
      </c>
      <c r="K11" s="18">
        <v>0.27909457414319822</v>
      </c>
      <c r="L11" s="18">
        <v>0.27512767039847208</v>
      </c>
      <c r="N11" s="18">
        <v>0.25751022589320299</v>
      </c>
      <c r="O11" s="18">
        <v>0.27999210903760791</v>
      </c>
      <c r="P11" s="18">
        <v>0.23922038031549819</v>
      </c>
      <c r="Q11" s="18">
        <v>0.30018437889561628</v>
      </c>
      <c r="R11" s="18">
        <v>0.28939268737665957</v>
      </c>
      <c r="S11" s="18">
        <v>0.44695095041639471</v>
      </c>
      <c r="T11" s="18">
        <v>0.23138632501919451</v>
      </c>
      <c r="V11" s="18">
        <v>0.27041446420546639</v>
      </c>
      <c r="W11" s="18">
        <v>0.28462266256973368</v>
      </c>
      <c r="X11" s="18">
        <v>0.30503884972032858</v>
      </c>
      <c r="Y11" s="18">
        <v>0.27928036928125871</v>
      </c>
      <c r="Z11" s="18">
        <v>0.27352946035678921</v>
      </c>
      <c r="AA11" s="18">
        <v>0.26705109514045411</v>
      </c>
      <c r="AB11" s="18">
        <v>0.28589650904651798</v>
      </c>
      <c r="AC11" s="18">
        <v>0.20165191597611901</v>
      </c>
      <c r="AD11" s="18">
        <v>0.25193814608028609</v>
      </c>
      <c r="AF11" s="18">
        <v>0.27761625447702742</v>
      </c>
      <c r="AG11" s="18">
        <v>0.29001104693272528</v>
      </c>
      <c r="AH11" s="18">
        <v>0.26008252950588773</v>
      </c>
      <c r="AI11" s="18">
        <v>0.27989794388247691</v>
      </c>
      <c r="AJ11" s="18">
        <v>0.27311536410161907</v>
      </c>
      <c r="AK11" s="18">
        <v>0.26423271210214172</v>
      </c>
      <c r="AL11" s="18">
        <v>0.2102175902343629</v>
      </c>
      <c r="AM11" s="18">
        <v>0.2714155878743692</v>
      </c>
      <c r="AO11" s="18">
        <v>0.30576398235653163</v>
      </c>
      <c r="AP11" s="18">
        <v>0.29584753367242672</v>
      </c>
      <c r="AQ11" s="18">
        <v>0.27875294426901259</v>
      </c>
      <c r="AR11" s="18">
        <v>0.2896683119944532</v>
      </c>
      <c r="AS11" s="18">
        <v>0.26571528812112982</v>
      </c>
      <c r="AT11" s="18">
        <v>0.26964939262584231</v>
      </c>
      <c r="AU11" s="18">
        <v>0.28491237873139452</v>
      </c>
      <c r="AV11" s="18">
        <v>0.21714934445973</v>
      </c>
      <c r="AW11" s="18">
        <v>0.16110550497243831</v>
      </c>
    </row>
    <row r="12" spans="2:51" ht="32.15" customHeight="1" x14ac:dyDescent="0.35">
      <c r="B12" s="21" t="s">
        <v>368</v>
      </c>
      <c r="C12" s="18">
        <v>0.21625048637318889</v>
      </c>
      <c r="D12" s="18">
        <v>0.20592408556670261</v>
      </c>
      <c r="E12" s="18">
        <v>0.20069844845336571</v>
      </c>
      <c r="F12" s="18">
        <v>0.15330698143128249</v>
      </c>
      <c r="G12" s="18">
        <v>0.18948417037882381</v>
      </c>
      <c r="H12" s="18">
        <v>0.26790738460806601</v>
      </c>
      <c r="I12" s="18">
        <v>0.25905510101726942</v>
      </c>
      <c r="K12" s="18">
        <v>0.207115533307031</v>
      </c>
      <c r="L12" s="18">
        <v>0.2252316865815038</v>
      </c>
      <c r="N12" s="18">
        <v>0.22524942619965449</v>
      </c>
      <c r="O12" s="18">
        <v>0.20983906653917639</v>
      </c>
      <c r="P12" s="18">
        <v>0.2114912420299396</v>
      </c>
      <c r="Q12" s="18">
        <v>0.24047976181363681</v>
      </c>
      <c r="R12" s="18">
        <v>0.19081502337150999</v>
      </c>
      <c r="S12" s="18">
        <v>0.12085435371494201</v>
      </c>
      <c r="T12" s="18">
        <v>0.16337829316873681</v>
      </c>
      <c r="V12" s="18">
        <v>0.22862940062730891</v>
      </c>
      <c r="W12" s="18">
        <v>0.22676017080009001</v>
      </c>
      <c r="X12" s="18">
        <v>0.19494025307590571</v>
      </c>
      <c r="Y12" s="18">
        <v>0.19704722107189199</v>
      </c>
      <c r="Z12" s="18">
        <v>0.30277651126659583</v>
      </c>
      <c r="AA12" s="18">
        <v>0.1977276767179231</v>
      </c>
      <c r="AB12" s="18">
        <v>0.19597512729878649</v>
      </c>
      <c r="AC12" s="18">
        <v>0.15033352216209039</v>
      </c>
      <c r="AD12" s="18">
        <v>0.21896042498042129</v>
      </c>
      <c r="AF12" s="18">
        <v>0.2305187324858517</v>
      </c>
      <c r="AG12" s="18">
        <v>0.2292022866505514</v>
      </c>
      <c r="AH12" s="18">
        <v>0.20440430614690749</v>
      </c>
      <c r="AI12" s="18">
        <v>0.24128417632439941</v>
      </c>
      <c r="AJ12" s="18">
        <v>0.19558933722645619</v>
      </c>
      <c r="AK12" s="18">
        <v>0.20741777586136631</v>
      </c>
      <c r="AL12" s="18">
        <v>0.14329550091984511</v>
      </c>
      <c r="AM12" s="18">
        <v>0.20179009791348351</v>
      </c>
      <c r="AO12" s="18">
        <v>0.21906385147719939</v>
      </c>
      <c r="AP12" s="18">
        <v>0.22144101276498721</v>
      </c>
      <c r="AQ12" s="18">
        <v>0.20103423502082379</v>
      </c>
      <c r="AR12" s="18">
        <v>0.25185084793735468</v>
      </c>
      <c r="AS12" s="18">
        <v>0.2175867968875394</v>
      </c>
      <c r="AT12" s="18">
        <v>0.1964831168149056</v>
      </c>
      <c r="AU12" s="18">
        <v>0.13698871539962529</v>
      </c>
      <c r="AV12" s="18">
        <v>0.2160483707193061</v>
      </c>
      <c r="AW12" s="18">
        <v>0.2447091204007488</v>
      </c>
    </row>
    <row r="13" spans="2:51" ht="32.15" customHeight="1" x14ac:dyDescent="0.35">
      <c r="B13" s="21" t="s">
        <v>369</v>
      </c>
      <c r="C13" s="18">
        <v>0.1192821376063498</v>
      </c>
      <c r="D13" s="18">
        <v>0.1235406293229703</v>
      </c>
      <c r="E13" s="18">
        <v>8.0787700512259406E-2</v>
      </c>
      <c r="F13" s="18">
        <v>8.6182563869028075E-2</v>
      </c>
      <c r="G13" s="18">
        <v>0.14577832188164411</v>
      </c>
      <c r="H13" s="18">
        <v>0.17882575907590401</v>
      </c>
      <c r="I13" s="18">
        <v>0.11085185152899379</v>
      </c>
      <c r="K13" s="18">
        <v>0.1007345156946991</v>
      </c>
      <c r="L13" s="18">
        <v>0.1362943168476223</v>
      </c>
      <c r="N13" s="18">
        <v>0.1653605970849536</v>
      </c>
      <c r="O13" s="18">
        <v>0.1144994188426999</v>
      </c>
      <c r="P13" s="18">
        <v>0.1224553245797248</v>
      </c>
      <c r="Q13" s="18">
        <v>7.2660875240690689E-2</v>
      </c>
      <c r="R13" s="18">
        <v>0.1019959494714836</v>
      </c>
      <c r="S13" s="18">
        <v>8.5565396290739934E-2</v>
      </c>
      <c r="T13" s="18">
        <v>0.18698580363029851</v>
      </c>
      <c r="V13" s="18">
        <v>0.116564516118609</v>
      </c>
      <c r="W13" s="18">
        <v>9.2239162722213761E-2</v>
      </c>
      <c r="X13" s="18">
        <v>8.7450062542145129E-2</v>
      </c>
      <c r="Y13" s="18">
        <v>0.1657139019744468</v>
      </c>
      <c r="Z13" s="18">
        <v>0.24060031762224271</v>
      </c>
      <c r="AA13" s="18">
        <v>9.4871261554767147E-2</v>
      </c>
      <c r="AB13" s="18">
        <v>0.15114227360101021</v>
      </c>
      <c r="AC13" s="18">
        <v>7.6801032947546186E-2</v>
      </c>
      <c r="AD13" s="18">
        <v>0.15752804333145731</v>
      </c>
      <c r="AF13" s="18">
        <v>0.1062664275991472</v>
      </c>
      <c r="AG13" s="18">
        <v>9.4891491178225651E-2</v>
      </c>
      <c r="AH13" s="18">
        <v>0.1132411897674039</v>
      </c>
      <c r="AI13" s="18">
        <v>0.1202361013302056</v>
      </c>
      <c r="AJ13" s="18">
        <v>0.16850986151217201</v>
      </c>
      <c r="AK13" s="18">
        <v>8.3939486422728166E-2</v>
      </c>
      <c r="AL13" s="18">
        <v>8.721922601545809E-2</v>
      </c>
      <c r="AM13" s="18">
        <v>0.1454388616855995</v>
      </c>
      <c r="AO13" s="18">
        <v>8.1695968222709289E-2</v>
      </c>
      <c r="AP13" s="18">
        <v>8.4579279129385121E-2</v>
      </c>
      <c r="AQ13" s="18">
        <v>0.1158048274409719</v>
      </c>
      <c r="AR13" s="18">
        <v>0.14676071675178279</v>
      </c>
      <c r="AS13" s="18">
        <v>0.1342415018062737</v>
      </c>
      <c r="AT13" s="18">
        <v>0.14298349286476811</v>
      </c>
      <c r="AU13" s="18">
        <v>0.19028634493589741</v>
      </c>
      <c r="AV13" s="18">
        <v>0.11226150881414</v>
      </c>
      <c r="AW13" s="18">
        <v>0.24832192919898069</v>
      </c>
    </row>
    <row r="14" spans="2:51" ht="19" customHeight="1" x14ac:dyDescent="0.35">
      <c r="B14" s="21" t="s">
        <v>80</v>
      </c>
      <c r="C14" s="18">
        <v>0.10419726194491589</v>
      </c>
      <c r="D14" s="18">
        <v>6.7221889329605947E-2</v>
      </c>
      <c r="E14" s="18">
        <v>6.4785539720319904E-2</v>
      </c>
      <c r="F14" s="18">
        <v>0.1016610509581536</v>
      </c>
      <c r="G14" s="18">
        <v>0.12404439990673979</v>
      </c>
      <c r="H14" s="18">
        <v>0.112943020079406</v>
      </c>
      <c r="I14" s="18">
        <v>0.13166907087322771</v>
      </c>
      <c r="K14" s="18">
        <v>8.42996219268876E-2</v>
      </c>
      <c r="L14" s="18">
        <v>0.1223492583886779</v>
      </c>
      <c r="N14" s="18">
        <v>0.1161950203965797</v>
      </c>
      <c r="O14" s="18">
        <v>0.1126135764145731</v>
      </c>
      <c r="P14" s="18">
        <v>0.1012086963848</v>
      </c>
      <c r="Q14" s="18">
        <v>8.1036137680169318E-2</v>
      </c>
      <c r="R14" s="18">
        <v>7.7779118450839693E-2</v>
      </c>
      <c r="S14" s="18">
        <v>2.3574384813953859E-2</v>
      </c>
      <c r="T14" s="18">
        <v>0.25395244587791088</v>
      </c>
      <c r="V14" s="18">
        <v>7.367008456874026E-2</v>
      </c>
      <c r="W14" s="18">
        <v>8.9998639655238369E-2</v>
      </c>
      <c r="X14" s="18">
        <v>0.13026761544922899</v>
      </c>
      <c r="Y14" s="18">
        <v>0.12108314324675799</v>
      </c>
      <c r="Z14" s="18">
        <v>8.0183894535088465E-2</v>
      </c>
      <c r="AA14" s="18">
        <v>8.7767145921371387E-2</v>
      </c>
      <c r="AB14" s="18">
        <v>0.1339425809450375</v>
      </c>
      <c r="AC14" s="18">
        <v>0.34244198265024017</v>
      </c>
      <c r="AD14" s="18">
        <v>6.9859813059802212E-2</v>
      </c>
      <c r="AF14" s="18">
        <v>5.9063163556349448E-2</v>
      </c>
      <c r="AG14" s="18">
        <v>7.4907431267618549E-2</v>
      </c>
      <c r="AH14" s="18">
        <v>0.1595133386926334</v>
      </c>
      <c r="AI14" s="18">
        <v>9.0369720744363335E-2</v>
      </c>
      <c r="AJ14" s="18">
        <v>6.8736975621561031E-2</v>
      </c>
      <c r="AK14" s="18">
        <v>0.1108237550514018</v>
      </c>
      <c r="AL14" s="18">
        <v>0.40767986577553977</v>
      </c>
      <c r="AM14" s="18">
        <v>0.1686213154504608</v>
      </c>
      <c r="AO14" s="18">
        <v>7.3089497271333403E-2</v>
      </c>
      <c r="AP14" s="18">
        <v>9.1999161582600061E-2</v>
      </c>
      <c r="AQ14" s="18">
        <v>0.10939975730771651</v>
      </c>
      <c r="AR14" s="18">
        <v>5.0659706176817032E-2</v>
      </c>
      <c r="AS14" s="18">
        <v>8.6629205286606545E-2</v>
      </c>
      <c r="AT14" s="18">
        <v>5.4212647123918462E-2</v>
      </c>
      <c r="AU14" s="18">
        <v>0.21497530217035929</v>
      </c>
      <c r="AV14" s="18">
        <v>0.26219890153182501</v>
      </c>
      <c r="AW14" s="18">
        <v>6.7582723259623959E-2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370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371</v>
      </c>
      <c r="C9" s="18">
        <v>0.55930358717042383</v>
      </c>
      <c r="D9" s="18">
        <v>0.48523951530666343</v>
      </c>
      <c r="E9" s="18">
        <v>0.48596071060469459</v>
      </c>
      <c r="F9" s="18">
        <v>0.52667191040652761</v>
      </c>
      <c r="G9" s="18">
        <v>0.56643735963671782</v>
      </c>
      <c r="H9" s="18">
        <v>0.58018355598186455</v>
      </c>
      <c r="I9" s="18">
        <v>0.64881650594711815</v>
      </c>
      <c r="K9" s="18">
        <v>0.56645889615228096</v>
      </c>
      <c r="L9" s="18">
        <v>0.55358150258490979</v>
      </c>
      <c r="N9" s="18">
        <v>0.5788148445839375</v>
      </c>
      <c r="O9" s="18">
        <v>0.55461020146111417</v>
      </c>
      <c r="P9" s="18">
        <v>0.56857684473684145</v>
      </c>
      <c r="Q9" s="18">
        <v>0.5660417411849562</v>
      </c>
      <c r="R9" s="18">
        <v>0.57487375916278438</v>
      </c>
      <c r="S9" s="18">
        <v>0.48457974133348192</v>
      </c>
      <c r="T9" s="18">
        <v>0.35663029719499312</v>
      </c>
      <c r="V9" s="18">
        <v>0.6045353208277563</v>
      </c>
      <c r="W9" s="18">
        <v>0.55549027936562334</v>
      </c>
      <c r="X9" s="18">
        <v>0.58744275169670912</v>
      </c>
      <c r="Y9" s="18">
        <v>0.60297557642010746</v>
      </c>
      <c r="Z9" s="18">
        <v>0.63210244570591934</v>
      </c>
      <c r="AA9" s="18">
        <v>0.51016780190014688</v>
      </c>
      <c r="AB9" s="18">
        <v>0.53194649976366082</v>
      </c>
      <c r="AC9" s="18">
        <v>0.28912003572015538</v>
      </c>
      <c r="AD9" s="18">
        <v>0.52158945628393627</v>
      </c>
      <c r="AF9" s="18">
        <v>0.59512090966410236</v>
      </c>
      <c r="AG9" s="18">
        <v>0.54734850090510234</v>
      </c>
      <c r="AH9" s="18">
        <v>0.55165089106278509</v>
      </c>
      <c r="AI9" s="18">
        <v>0.56320072175335623</v>
      </c>
      <c r="AJ9" s="18">
        <v>0.60863113748975772</v>
      </c>
      <c r="AK9" s="18">
        <v>0.42124391531217192</v>
      </c>
      <c r="AL9" s="18">
        <v>0.24691260635023729</v>
      </c>
      <c r="AM9" s="18">
        <v>0.56318617316065533</v>
      </c>
      <c r="AO9" s="18">
        <v>0.57878131816468248</v>
      </c>
      <c r="AP9" s="18">
        <v>0.53388861737500781</v>
      </c>
      <c r="AQ9" s="18">
        <v>0.60600692699536474</v>
      </c>
      <c r="AR9" s="18">
        <v>0.60944432835327589</v>
      </c>
      <c r="AS9" s="18">
        <v>0.58271759333769924</v>
      </c>
      <c r="AT9" s="18">
        <v>0.43123590231465248</v>
      </c>
      <c r="AU9" s="18">
        <v>0.46932297209974738</v>
      </c>
      <c r="AV9" s="18">
        <v>0.48162348089405999</v>
      </c>
      <c r="AW9" s="18">
        <v>0.68350744946259889</v>
      </c>
    </row>
    <row r="10" spans="2:51" ht="46" customHeight="1" x14ac:dyDescent="0.35">
      <c r="B10" s="21" t="s">
        <v>372</v>
      </c>
      <c r="C10" s="18">
        <v>0.26592439120724931</v>
      </c>
      <c r="D10" s="18">
        <v>0.37728855083101998</v>
      </c>
      <c r="E10" s="18">
        <v>0.38528741415708989</v>
      </c>
      <c r="F10" s="18">
        <v>0.29687441475247389</v>
      </c>
      <c r="G10" s="18">
        <v>0.24490262733104179</v>
      </c>
      <c r="H10" s="18">
        <v>0.26759584283195231</v>
      </c>
      <c r="I10" s="18">
        <v>0.1220243688392439</v>
      </c>
      <c r="K10" s="18">
        <v>0.29054422912938083</v>
      </c>
      <c r="L10" s="18">
        <v>0.24340586185915031</v>
      </c>
      <c r="N10" s="18">
        <v>0.2323989769671567</v>
      </c>
      <c r="O10" s="18">
        <v>0.27378633471791591</v>
      </c>
      <c r="P10" s="18">
        <v>0.24467346856069219</v>
      </c>
      <c r="Q10" s="18">
        <v>0.27693678915192438</v>
      </c>
      <c r="R10" s="18">
        <v>0.31169820599691123</v>
      </c>
      <c r="S10" s="18">
        <v>0.38673771885416919</v>
      </c>
      <c r="T10" s="18">
        <v>0.24972840161237819</v>
      </c>
      <c r="V10" s="18">
        <v>0.23626091773495331</v>
      </c>
      <c r="W10" s="18">
        <v>0.30118519575422908</v>
      </c>
      <c r="X10" s="18">
        <v>0.21718400125685419</v>
      </c>
      <c r="Y10" s="18">
        <v>0.25172544023932958</v>
      </c>
      <c r="Z10" s="18">
        <v>0.16186477436800339</v>
      </c>
      <c r="AA10" s="18">
        <v>0.31612003037657221</v>
      </c>
      <c r="AB10" s="18">
        <v>0.27004661509552552</v>
      </c>
      <c r="AC10" s="18">
        <v>0.26758461659174138</v>
      </c>
      <c r="AD10" s="18">
        <v>0.30456431979751969</v>
      </c>
      <c r="AF10" s="18">
        <v>0.25846696358523091</v>
      </c>
      <c r="AG10" s="18">
        <v>0.31523189195505258</v>
      </c>
      <c r="AH10" s="18">
        <v>0.26145685675141489</v>
      </c>
      <c r="AI10" s="18">
        <v>0.25052175249104242</v>
      </c>
      <c r="AJ10" s="18">
        <v>0.21938253076173109</v>
      </c>
      <c r="AK10" s="18">
        <v>0.29834007206924762</v>
      </c>
      <c r="AL10" s="18">
        <v>0.28323369122372288</v>
      </c>
      <c r="AM10" s="18">
        <v>0.22493779124764501</v>
      </c>
      <c r="AO10" s="18">
        <v>0.25533767011156733</v>
      </c>
      <c r="AP10" s="18">
        <v>0.31926619404572021</v>
      </c>
      <c r="AQ10" s="18">
        <v>0.27554708564573788</v>
      </c>
      <c r="AR10" s="18">
        <v>0.27001652124817721</v>
      </c>
      <c r="AS10" s="18">
        <v>0.25442630057048748</v>
      </c>
      <c r="AT10" s="18">
        <v>0.3294759553140042</v>
      </c>
      <c r="AU10" s="18">
        <v>0.21237924146373149</v>
      </c>
      <c r="AV10" s="18">
        <v>0.17989279011500101</v>
      </c>
      <c r="AW10" s="18">
        <v>0.20761842035488151</v>
      </c>
    </row>
    <row r="11" spans="2:51" ht="19" customHeight="1" x14ac:dyDescent="0.35">
      <c r="B11" s="21" t="s">
        <v>80</v>
      </c>
      <c r="C11" s="18">
        <v>0.17477202162232691</v>
      </c>
      <c r="D11" s="18">
        <v>0.1374719338623164</v>
      </c>
      <c r="E11" s="18">
        <v>0.12875187523821541</v>
      </c>
      <c r="F11" s="18">
        <v>0.17645367484099819</v>
      </c>
      <c r="G11" s="18">
        <v>0.18866001303224059</v>
      </c>
      <c r="H11" s="18">
        <v>0.15222060118618291</v>
      </c>
      <c r="I11" s="18">
        <v>0.22915912521363779</v>
      </c>
      <c r="K11" s="18">
        <v>0.1429968747183383</v>
      </c>
      <c r="L11" s="18">
        <v>0.2030126355559399</v>
      </c>
      <c r="N11" s="18">
        <v>0.18878617844890561</v>
      </c>
      <c r="O11" s="18">
        <v>0.1716034638209698</v>
      </c>
      <c r="P11" s="18">
        <v>0.18674968670246631</v>
      </c>
      <c r="Q11" s="18">
        <v>0.15702146966311931</v>
      </c>
      <c r="R11" s="18">
        <v>0.1134280348403047</v>
      </c>
      <c r="S11" s="18">
        <v>0.12868253981234881</v>
      </c>
      <c r="T11" s="18">
        <v>0.39364130119262869</v>
      </c>
      <c r="V11" s="18">
        <v>0.15920376143729029</v>
      </c>
      <c r="W11" s="18">
        <v>0.14332452488014771</v>
      </c>
      <c r="X11" s="18">
        <v>0.19537324704643649</v>
      </c>
      <c r="Y11" s="18">
        <v>0.1452989833405631</v>
      </c>
      <c r="Z11" s="18">
        <v>0.2060327799260776</v>
      </c>
      <c r="AA11" s="18">
        <v>0.17371216772328099</v>
      </c>
      <c r="AB11" s="18">
        <v>0.19800688514081391</v>
      </c>
      <c r="AC11" s="18">
        <v>0.44329534768810291</v>
      </c>
      <c r="AD11" s="18">
        <v>0.1738462239185439</v>
      </c>
      <c r="AF11" s="18">
        <v>0.14641212675066681</v>
      </c>
      <c r="AG11" s="18">
        <v>0.1374196071398453</v>
      </c>
      <c r="AH11" s="18">
        <v>0.1868922521857998</v>
      </c>
      <c r="AI11" s="18">
        <v>0.18627752575560139</v>
      </c>
      <c r="AJ11" s="18">
        <v>0.17198633174851111</v>
      </c>
      <c r="AK11" s="18">
        <v>0.28041601261858068</v>
      </c>
      <c r="AL11" s="18">
        <v>0.46985370242603969</v>
      </c>
      <c r="AM11" s="18">
        <v>0.21187603559169971</v>
      </c>
      <c r="AO11" s="18">
        <v>0.1658810117237503</v>
      </c>
      <c r="AP11" s="18">
        <v>0.1468451885792722</v>
      </c>
      <c r="AQ11" s="18">
        <v>0.1184459873588973</v>
      </c>
      <c r="AR11" s="18">
        <v>0.1205391503985469</v>
      </c>
      <c r="AS11" s="18">
        <v>0.16285610609181331</v>
      </c>
      <c r="AT11" s="18">
        <v>0.23928814237134349</v>
      </c>
      <c r="AU11" s="18">
        <v>0.31829778643652112</v>
      </c>
      <c r="AV11" s="18">
        <v>0.33848372899093898</v>
      </c>
      <c r="AW11" s="18">
        <v>0.1088741301825195</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Y1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373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74.150000000000006" customHeight="1" x14ac:dyDescent="0.35">
      <c r="B9" s="21" t="s">
        <v>374</v>
      </c>
      <c r="C9" s="18">
        <v>0.32391635928217272</v>
      </c>
      <c r="D9" s="18">
        <v>0.32474011191111057</v>
      </c>
      <c r="E9" s="18">
        <v>0.40955068594171717</v>
      </c>
      <c r="F9" s="18">
        <v>0.32827747865325591</v>
      </c>
      <c r="G9" s="18">
        <v>0.37312274231568532</v>
      </c>
      <c r="H9" s="18">
        <v>0.2327159983334349</v>
      </c>
      <c r="I9" s="18">
        <v>0.28947127960695362</v>
      </c>
      <c r="K9" s="18">
        <v>0.3532903559141618</v>
      </c>
      <c r="L9" s="18">
        <v>0.29697529067498829</v>
      </c>
      <c r="N9" s="18">
        <v>0.28570730295237751</v>
      </c>
      <c r="O9" s="18">
        <v>0.32283164157345379</v>
      </c>
      <c r="P9" s="18">
        <v>0.33912906158369022</v>
      </c>
      <c r="Q9" s="18">
        <v>0.33673543269427259</v>
      </c>
      <c r="R9" s="18">
        <v>0.38524933438512832</v>
      </c>
      <c r="S9" s="18">
        <v>0.52457242463134734</v>
      </c>
      <c r="T9" s="18">
        <v>0.19076358870713331</v>
      </c>
      <c r="V9" s="18">
        <v>0.33866763018900281</v>
      </c>
      <c r="W9" s="18">
        <v>0.32326252444406101</v>
      </c>
      <c r="X9" s="18">
        <v>0.34424845192774478</v>
      </c>
      <c r="Y9" s="18">
        <v>0.40670454057404642</v>
      </c>
      <c r="Z9" s="18">
        <v>0.27219189386253462</v>
      </c>
      <c r="AA9" s="18">
        <v>0.34828839228160391</v>
      </c>
      <c r="AB9" s="18">
        <v>0.29267347872390759</v>
      </c>
      <c r="AC9" s="18">
        <v>0.33186948116594089</v>
      </c>
      <c r="AD9" s="18">
        <v>0.29624930757826767</v>
      </c>
      <c r="AF9" s="18">
        <v>0.36673896870690842</v>
      </c>
      <c r="AG9" s="18">
        <v>0.3419140898131165</v>
      </c>
      <c r="AH9" s="18">
        <v>0.36123527115849691</v>
      </c>
      <c r="AI9" s="18">
        <v>0.2803249422507047</v>
      </c>
      <c r="AJ9" s="18">
        <v>0.28360099201100208</v>
      </c>
      <c r="AK9" s="18">
        <v>0.38499682280263031</v>
      </c>
      <c r="AL9" s="18">
        <v>0.33535271447051351</v>
      </c>
      <c r="AM9" s="18">
        <v>0.27881372989093528</v>
      </c>
      <c r="AO9" s="18">
        <v>0.38075444541717413</v>
      </c>
      <c r="AP9" s="18">
        <v>0.34445307240589451</v>
      </c>
      <c r="AQ9" s="18">
        <v>0.33370653743161788</v>
      </c>
      <c r="AR9" s="18">
        <v>0.2551448109788208</v>
      </c>
      <c r="AS9" s="18">
        <v>0.29965193322111278</v>
      </c>
      <c r="AT9" s="18">
        <v>0.47502983783773389</v>
      </c>
      <c r="AU9" s="18">
        <v>0.30528542933992359</v>
      </c>
      <c r="AV9" s="18">
        <v>0.32737280784264361</v>
      </c>
      <c r="AW9" s="18">
        <v>0.19708945027654259</v>
      </c>
    </row>
    <row r="10" spans="2:51" ht="74.150000000000006" customHeight="1" x14ac:dyDescent="0.35">
      <c r="B10" s="21" t="s">
        <v>375</v>
      </c>
      <c r="C10" s="18">
        <v>0.67608364071782734</v>
      </c>
      <c r="D10" s="18">
        <v>0.67525988808888926</v>
      </c>
      <c r="E10" s="18">
        <v>0.59044931405828283</v>
      </c>
      <c r="F10" s="18">
        <v>0.67172252134674393</v>
      </c>
      <c r="G10" s="18">
        <v>0.6268772576843149</v>
      </c>
      <c r="H10" s="18">
        <v>0.76728400166656485</v>
      </c>
      <c r="I10" s="18">
        <v>0.71052872039304649</v>
      </c>
      <c r="K10" s="18">
        <v>0.6467096440858382</v>
      </c>
      <c r="L10" s="18">
        <v>0.70302470932501171</v>
      </c>
      <c r="N10" s="18">
        <v>0.71429269704762233</v>
      </c>
      <c r="O10" s="18">
        <v>0.6771683584265461</v>
      </c>
      <c r="P10" s="18">
        <v>0.66087093841630951</v>
      </c>
      <c r="Q10" s="18">
        <v>0.66326456730572736</v>
      </c>
      <c r="R10" s="18">
        <v>0.61475066561487179</v>
      </c>
      <c r="S10" s="18">
        <v>0.47542757536865249</v>
      </c>
      <c r="T10" s="18">
        <v>0.80923641129286672</v>
      </c>
      <c r="V10" s="18">
        <v>0.66133236981099697</v>
      </c>
      <c r="W10" s="18">
        <v>0.67673747555593899</v>
      </c>
      <c r="X10" s="18">
        <v>0.65575154807225511</v>
      </c>
      <c r="Y10" s="18">
        <v>0.59329545942595374</v>
      </c>
      <c r="Z10" s="18">
        <v>0.7278081061374656</v>
      </c>
      <c r="AA10" s="18">
        <v>0.65171160771839631</v>
      </c>
      <c r="AB10" s="18">
        <v>0.70732652127609252</v>
      </c>
      <c r="AC10" s="18">
        <v>0.66813051883405883</v>
      </c>
      <c r="AD10" s="18">
        <v>0.70375069242173227</v>
      </c>
      <c r="AF10" s="18">
        <v>0.63326103129309175</v>
      </c>
      <c r="AG10" s="18">
        <v>0.65808591018688367</v>
      </c>
      <c r="AH10" s="18">
        <v>0.63876472884150293</v>
      </c>
      <c r="AI10" s="18">
        <v>0.7196750577492953</v>
      </c>
      <c r="AJ10" s="18">
        <v>0.71639900798899792</v>
      </c>
      <c r="AK10" s="18">
        <v>0.61500317719736974</v>
      </c>
      <c r="AL10" s="18">
        <v>0.6646472855294866</v>
      </c>
      <c r="AM10" s="18">
        <v>0.72118627010906466</v>
      </c>
      <c r="AO10" s="18">
        <v>0.61924555458282615</v>
      </c>
      <c r="AP10" s="18">
        <v>0.6555469275941056</v>
      </c>
      <c r="AQ10" s="18">
        <v>0.66629346256838207</v>
      </c>
      <c r="AR10" s="18">
        <v>0.7448551890211792</v>
      </c>
      <c r="AS10" s="18">
        <v>0.70034806677888717</v>
      </c>
      <c r="AT10" s="18">
        <v>0.52497016216226633</v>
      </c>
      <c r="AU10" s="18">
        <v>0.69471457066007658</v>
      </c>
      <c r="AV10" s="18">
        <v>0.67262719215735645</v>
      </c>
      <c r="AW10" s="18">
        <v>0.80291054972345732</v>
      </c>
    </row>
    <row r="12" spans="2:51" x14ac:dyDescent="0.35">
      <c r="B12" t="s">
        <v>490</v>
      </c>
    </row>
    <row r="13" spans="2:51" x14ac:dyDescent="0.35">
      <c r="B13" t="s">
        <v>11</v>
      </c>
    </row>
    <row r="15" spans="2:51" x14ac:dyDescent="0.35">
      <c r="B15"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74.150000000000006" customHeight="1" x14ac:dyDescent="0.35">
      <c r="B9" s="21" t="s">
        <v>376</v>
      </c>
      <c r="C9" s="18">
        <v>0.55096690777501023</v>
      </c>
      <c r="D9" s="18">
        <v>0.48954235788417472</v>
      </c>
      <c r="E9" s="18">
        <v>0.52801744686757768</v>
      </c>
      <c r="F9" s="18">
        <v>0.50110401065986832</v>
      </c>
      <c r="G9" s="18">
        <v>0.54133684812603877</v>
      </c>
      <c r="H9" s="18">
        <v>0.58960462465280516</v>
      </c>
      <c r="I9" s="18">
        <v>0.61010696414856547</v>
      </c>
      <c r="K9" s="18">
        <v>0.56941435991026035</v>
      </c>
      <c r="L9" s="18">
        <v>0.53489159483247628</v>
      </c>
      <c r="N9" s="18">
        <v>0.55851219598161428</v>
      </c>
      <c r="O9" s="18">
        <v>0.50074421565755434</v>
      </c>
      <c r="P9" s="18">
        <v>0.6559874728978039</v>
      </c>
      <c r="Q9" s="18">
        <v>0.53115826472156169</v>
      </c>
      <c r="R9" s="18">
        <v>0.58268760373756834</v>
      </c>
      <c r="S9" s="18">
        <v>0.55193043328644054</v>
      </c>
      <c r="T9" s="18">
        <v>0.54800832006668176</v>
      </c>
      <c r="V9" s="18">
        <v>0.65910899787961419</v>
      </c>
      <c r="W9" s="18">
        <v>0.54718257722565677</v>
      </c>
      <c r="X9" s="18">
        <v>0.46434642175980467</v>
      </c>
      <c r="Y9" s="18">
        <v>0.45181322452580508</v>
      </c>
      <c r="Z9" s="18">
        <v>0.61928273702874193</v>
      </c>
      <c r="AA9" s="18">
        <v>0.40501290455404437</v>
      </c>
      <c r="AB9" s="18">
        <v>0.49343562126939922</v>
      </c>
      <c r="AC9" s="18">
        <v>0.33525676611055422</v>
      </c>
      <c r="AD9" s="18">
        <v>0.5028107942085982</v>
      </c>
      <c r="AF9" s="18">
        <v>0.64431989333415307</v>
      </c>
      <c r="AG9" s="18">
        <v>0.59095607419160046</v>
      </c>
      <c r="AH9" s="18">
        <v>0.46985779461454102</v>
      </c>
      <c r="AI9" s="18">
        <v>0.50502986746510314</v>
      </c>
      <c r="AJ9" s="18">
        <v>0.58860723237959667</v>
      </c>
      <c r="AK9" s="18">
        <v>0.3579699962429797</v>
      </c>
      <c r="AL9" s="18">
        <v>0.37155281792597861</v>
      </c>
      <c r="AM9" s="18">
        <v>0.45840874097642259</v>
      </c>
      <c r="AO9" s="18">
        <v>0.63302927797447484</v>
      </c>
      <c r="AP9" s="18">
        <v>0.60230612401446348</v>
      </c>
      <c r="AQ9" s="18">
        <v>0.51832764216161975</v>
      </c>
      <c r="AR9" s="18">
        <v>0.40101609027891522</v>
      </c>
      <c r="AS9" s="18">
        <v>0.62629588082761434</v>
      </c>
      <c r="AT9" s="18">
        <v>0.50254465064090625</v>
      </c>
      <c r="AU9" s="18">
        <v>0.3927411263646729</v>
      </c>
      <c r="AV9" s="18">
        <v>0.37560644362932549</v>
      </c>
      <c r="AW9" s="18">
        <v>0.50663429209961097</v>
      </c>
    </row>
    <row r="10" spans="2:51" ht="74.150000000000006" customHeight="1" x14ac:dyDescent="0.35">
      <c r="B10" s="21" t="s">
        <v>377</v>
      </c>
      <c r="C10" s="18">
        <v>0.25559137241087798</v>
      </c>
      <c r="D10" s="18">
        <v>0.34014964184009072</v>
      </c>
      <c r="E10" s="18">
        <v>0.31898932272339248</v>
      </c>
      <c r="F10" s="18">
        <v>0.28103946017083292</v>
      </c>
      <c r="G10" s="18">
        <v>0.24009977948512559</v>
      </c>
      <c r="H10" s="18">
        <v>0.20654077069247129</v>
      </c>
      <c r="I10" s="18">
        <v>0.19812716049844359</v>
      </c>
      <c r="K10" s="18">
        <v>0.274960217609234</v>
      </c>
      <c r="L10" s="18">
        <v>0.23691543299044901</v>
      </c>
      <c r="N10" s="18">
        <v>0.2394087238494397</v>
      </c>
      <c r="O10" s="18">
        <v>0.2805221882672746</v>
      </c>
      <c r="P10" s="18">
        <v>0.16846083725737551</v>
      </c>
      <c r="Q10" s="18">
        <v>0.29078025634222571</v>
      </c>
      <c r="R10" s="18">
        <v>0.27503652463390688</v>
      </c>
      <c r="S10" s="18">
        <v>0.34248262706688948</v>
      </c>
      <c r="T10" s="18">
        <v>0.1216226803064351</v>
      </c>
      <c r="V10" s="18">
        <v>0.21710474450325931</v>
      </c>
      <c r="W10" s="18">
        <v>0.28759093783885969</v>
      </c>
      <c r="X10" s="18">
        <v>0.29590571406592958</v>
      </c>
      <c r="Y10" s="18">
        <v>0.3255240620186246</v>
      </c>
      <c r="Z10" s="18">
        <v>0.13898799643519369</v>
      </c>
      <c r="AA10" s="18">
        <v>0.29442750694109848</v>
      </c>
      <c r="AB10" s="18">
        <v>0.23644517809001619</v>
      </c>
      <c r="AC10" s="18">
        <v>0.2391452285152319</v>
      </c>
      <c r="AD10" s="18">
        <v>0.33217142896754509</v>
      </c>
      <c r="AF10" s="18">
        <v>0.22660770865791671</v>
      </c>
      <c r="AG10" s="18">
        <v>0.2608908430030597</v>
      </c>
      <c r="AH10" s="18">
        <v>0.32478954436303981</v>
      </c>
      <c r="AI10" s="18">
        <v>0.2843695608405134</v>
      </c>
      <c r="AJ10" s="18">
        <v>0.23597374313180361</v>
      </c>
      <c r="AK10" s="18">
        <v>0.31170152078381202</v>
      </c>
      <c r="AL10" s="18">
        <v>0.12767518694651889</v>
      </c>
      <c r="AM10" s="18">
        <v>0.26341566142533862</v>
      </c>
      <c r="AO10" s="18">
        <v>0.21839156253033809</v>
      </c>
      <c r="AP10" s="18">
        <v>0.25664376471061467</v>
      </c>
      <c r="AQ10" s="18">
        <v>0.31522648932501213</v>
      </c>
      <c r="AR10" s="18">
        <v>0.39845036525812438</v>
      </c>
      <c r="AS10" s="18">
        <v>0.22019849661984259</v>
      </c>
      <c r="AT10" s="18">
        <v>0.25051097546730838</v>
      </c>
      <c r="AU10" s="18">
        <v>0.20554625039691521</v>
      </c>
      <c r="AV10" s="18">
        <v>0.2111969160591407</v>
      </c>
      <c r="AW10" s="18">
        <v>0.31127961862355052</v>
      </c>
    </row>
    <row r="11" spans="2:51" ht="19" customHeight="1" x14ac:dyDescent="0.35">
      <c r="B11" s="21" t="s">
        <v>80</v>
      </c>
      <c r="C11" s="18">
        <v>0.19344171981411179</v>
      </c>
      <c r="D11" s="18">
        <v>0.17030800027573459</v>
      </c>
      <c r="E11" s="18">
        <v>0.15299323040902979</v>
      </c>
      <c r="F11" s="18">
        <v>0.21785652916929871</v>
      </c>
      <c r="G11" s="18">
        <v>0.21856337238883569</v>
      </c>
      <c r="H11" s="18">
        <v>0.2038546046547233</v>
      </c>
      <c r="I11" s="18">
        <v>0.19176587535299089</v>
      </c>
      <c r="K11" s="18">
        <v>0.15562542248050559</v>
      </c>
      <c r="L11" s="18">
        <v>0.2281929721770746</v>
      </c>
      <c r="N11" s="18">
        <v>0.2020790801689458</v>
      </c>
      <c r="O11" s="18">
        <v>0.21873359607517101</v>
      </c>
      <c r="P11" s="18">
        <v>0.1755516898448205</v>
      </c>
      <c r="Q11" s="18">
        <v>0.1780614789362126</v>
      </c>
      <c r="R11" s="18">
        <v>0.14227587162852481</v>
      </c>
      <c r="S11" s="18">
        <v>0.10558693964666981</v>
      </c>
      <c r="T11" s="18">
        <v>0.33036899962688321</v>
      </c>
      <c r="V11" s="18">
        <v>0.1237862576171264</v>
      </c>
      <c r="W11" s="18">
        <v>0.16522648493548359</v>
      </c>
      <c r="X11" s="18">
        <v>0.23974786417426569</v>
      </c>
      <c r="Y11" s="18">
        <v>0.22266271345557029</v>
      </c>
      <c r="Z11" s="18">
        <v>0.24172926653606461</v>
      </c>
      <c r="AA11" s="18">
        <v>0.30055958850485731</v>
      </c>
      <c r="AB11" s="18">
        <v>0.27011920064058481</v>
      </c>
      <c r="AC11" s="18">
        <v>0.42559800537421372</v>
      </c>
      <c r="AD11" s="18">
        <v>0.1650177768238566</v>
      </c>
      <c r="AF11" s="18">
        <v>0.1290723980079303</v>
      </c>
      <c r="AG11" s="18">
        <v>0.14815308280534001</v>
      </c>
      <c r="AH11" s="18">
        <v>0.20535266102241909</v>
      </c>
      <c r="AI11" s="18">
        <v>0.2106005716943834</v>
      </c>
      <c r="AJ11" s="18">
        <v>0.17541902448859981</v>
      </c>
      <c r="AK11" s="18">
        <v>0.33032848297320838</v>
      </c>
      <c r="AL11" s="18">
        <v>0.50077199512750248</v>
      </c>
      <c r="AM11" s="18">
        <v>0.27817559759823868</v>
      </c>
      <c r="AO11" s="18">
        <v>0.1485791594951871</v>
      </c>
      <c r="AP11" s="18">
        <v>0.14105011127492201</v>
      </c>
      <c r="AQ11" s="18">
        <v>0.16644586851336821</v>
      </c>
      <c r="AR11" s="18">
        <v>0.2005335444629604</v>
      </c>
      <c r="AS11" s="18">
        <v>0.1535056225525431</v>
      </c>
      <c r="AT11" s="18">
        <v>0.24694437389178539</v>
      </c>
      <c r="AU11" s="18">
        <v>0.40171262323841178</v>
      </c>
      <c r="AV11" s="18">
        <v>0.41319664031153369</v>
      </c>
      <c r="AW11" s="18">
        <v>0.18208608927683839</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1042</v>
      </c>
      <c r="D7" s="25">
        <v>120</v>
      </c>
      <c r="E7" s="25">
        <v>174</v>
      </c>
      <c r="F7" s="25">
        <v>195</v>
      </c>
      <c r="G7" s="25">
        <v>175</v>
      </c>
      <c r="H7" s="25">
        <v>153</v>
      </c>
      <c r="I7" s="25">
        <v>225</v>
      </c>
      <c r="K7" s="25">
        <v>528</v>
      </c>
      <c r="L7" s="25">
        <v>511</v>
      </c>
      <c r="N7" s="25">
        <v>275</v>
      </c>
      <c r="O7" s="25">
        <v>223</v>
      </c>
      <c r="P7" s="25">
        <v>118</v>
      </c>
      <c r="Q7" s="25">
        <v>261</v>
      </c>
      <c r="R7" s="25">
        <v>109</v>
      </c>
      <c r="S7" s="25">
        <v>23</v>
      </c>
      <c r="T7" s="25">
        <v>33</v>
      </c>
      <c r="V7" s="25">
        <v>281</v>
      </c>
      <c r="W7" s="25">
        <v>311</v>
      </c>
      <c r="X7" s="25">
        <v>54</v>
      </c>
      <c r="Y7" s="25">
        <v>37</v>
      </c>
      <c r="Z7" s="25">
        <v>17</v>
      </c>
      <c r="AA7" s="25">
        <v>32</v>
      </c>
      <c r="AB7" s="25">
        <v>232</v>
      </c>
      <c r="AC7" s="25">
        <v>32</v>
      </c>
      <c r="AD7" s="25">
        <v>46</v>
      </c>
      <c r="AF7" s="25">
        <v>164</v>
      </c>
      <c r="AG7" s="25">
        <v>336</v>
      </c>
      <c r="AH7" s="25">
        <v>57</v>
      </c>
      <c r="AI7" s="25">
        <v>75</v>
      </c>
      <c r="AJ7" s="25">
        <v>133</v>
      </c>
      <c r="AK7" s="25">
        <v>32</v>
      </c>
      <c r="AL7" s="25">
        <v>23</v>
      </c>
      <c r="AM7" s="25">
        <v>222</v>
      </c>
      <c r="AO7" s="25">
        <v>152</v>
      </c>
      <c r="AP7" s="25">
        <v>275</v>
      </c>
      <c r="AQ7" s="25">
        <v>64</v>
      </c>
      <c r="AR7" s="25">
        <v>118</v>
      </c>
      <c r="AS7" s="25">
        <v>208</v>
      </c>
      <c r="AT7" s="25">
        <v>28</v>
      </c>
      <c r="AU7" s="25">
        <v>76</v>
      </c>
      <c r="AV7" s="25">
        <v>81</v>
      </c>
      <c r="AW7" s="25">
        <v>40</v>
      </c>
    </row>
    <row r="8" spans="2:51" x14ac:dyDescent="0.35">
      <c r="B8" s="7" t="s">
        <v>60</v>
      </c>
      <c r="C8" s="13">
        <v>1047</v>
      </c>
      <c r="D8" s="13">
        <v>105</v>
      </c>
      <c r="E8" s="13">
        <v>170</v>
      </c>
      <c r="F8" s="13">
        <v>183</v>
      </c>
      <c r="G8" s="13">
        <v>157</v>
      </c>
      <c r="H8" s="13">
        <v>170</v>
      </c>
      <c r="I8" s="13">
        <v>261</v>
      </c>
      <c r="K8" s="13">
        <v>517</v>
      </c>
      <c r="L8" s="13">
        <v>527</v>
      </c>
      <c r="N8" s="13">
        <v>289</v>
      </c>
      <c r="O8" s="13">
        <v>223</v>
      </c>
      <c r="P8" s="13">
        <v>122</v>
      </c>
      <c r="Q8" s="13">
        <v>257</v>
      </c>
      <c r="R8" s="13">
        <v>100</v>
      </c>
      <c r="S8" s="13">
        <v>20</v>
      </c>
      <c r="T8" s="13">
        <v>35</v>
      </c>
      <c r="V8" s="13">
        <v>298</v>
      </c>
      <c r="W8" s="13">
        <v>304</v>
      </c>
      <c r="X8" s="13">
        <v>55</v>
      </c>
      <c r="Y8" s="13">
        <v>35</v>
      </c>
      <c r="Z8" s="13">
        <v>18</v>
      </c>
      <c r="AA8" s="13">
        <v>33</v>
      </c>
      <c r="AB8" s="13">
        <v>227</v>
      </c>
      <c r="AC8" s="13">
        <v>31</v>
      </c>
      <c r="AD8" s="13">
        <v>46</v>
      </c>
      <c r="AF8" s="13">
        <v>174</v>
      </c>
      <c r="AG8" s="13">
        <v>328</v>
      </c>
      <c r="AH8" s="13">
        <v>60</v>
      </c>
      <c r="AI8" s="13">
        <v>71</v>
      </c>
      <c r="AJ8" s="13">
        <v>139</v>
      </c>
      <c r="AK8" s="13">
        <v>34</v>
      </c>
      <c r="AL8" s="13">
        <v>22</v>
      </c>
      <c r="AM8" s="13">
        <v>218</v>
      </c>
      <c r="AO8" s="13">
        <v>156</v>
      </c>
      <c r="AP8" s="13">
        <v>265</v>
      </c>
      <c r="AQ8" s="13">
        <v>65</v>
      </c>
      <c r="AR8" s="13">
        <v>111</v>
      </c>
      <c r="AS8" s="13">
        <v>220</v>
      </c>
      <c r="AT8" s="13">
        <v>31</v>
      </c>
      <c r="AU8" s="13">
        <v>78</v>
      </c>
      <c r="AV8" s="13">
        <v>82</v>
      </c>
      <c r="AW8" s="13">
        <v>39</v>
      </c>
    </row>
    <row r="9" spans="2:51" ht="88" customHeight="1" x14ac:dyDescent="0.35">
      <c r="B9" s="21" t="s">
        <v>378</v>
      </c>
      <c r="C9" s="18">
        <v>0.51409261610323798</v>
      </c>
      <c r="D9" s="18">
        <v>0.44689233377753551</v>
      </c>
      <c r="E9" s="18">
        <v>0.49601267989844838</v>
      </c>
      <c r="F9" s="18">
        <v>0.48940698561499379</v>
      </c>
      <c r="G9" s="18">
        <v>0.57483053086369584</v>
      </c>
      <c r="H9" s="18">
        <v>0.54142571400035722</v>
      </c>
      <c r="I9" s="18">
        <v>0.51579934317881937</v>
      </c>
      <c r="K9" s="18">
        <v>0.55593311480919883</v>
      </c>
      <c r="L9" s="18">
        <v>0.47228452834309481</v>
      </c>
      <c r="N9" s="18">
        <v>0.44124445991322181</v>
      </c>
      <c r="O9" s="18">
        <v>0.49224378354212078</v>
      </c>
      <c r="P9" s="18">
        <v>0.5887433696224349</v>
      </c>
      <c r="Q9" s="18">
        <v>0.56007974520038806</v>
      </c>
      <c r="R9" s="18">
        <v>0.58235347701565388</v>
      </c>
      <c r="S9" s="18">
        <v>0.68685040012817833</v>
      </c>
      <c r="T9" s="18">
        <v>0.36376146997125991</v>
      </c>
      <c r="V9" s="18">
        <v>0.54831186980208657</v>
      </c>
      <c r="W9" s="18">
        <v>0.59794063270375897</v>
      </c>
      <c r="X9" s="18">
        <v>0.50913126509206985</v>
      </c>
      <c r="Y9" s="18">
        <v>0.45996311082862568</v>
      </c>
      <c r="Z9" s="18">
        <v>0.51407719509737038</v>
      </c>
      <c r="AA9" s="18">
        <v>0.47379794268094227</v>
      </c>
      <c r="AB9" s="18">
        <v>0.42403110212362038</v>
      </c>
      <c r="AC9" s="18">
        <v>0.29527318191534169</v>
      </c>
      <c r="AD9" s="18">
        <v>0.40516658582086401</v>
      </c>
      <c r="AF9" s="18">
        <v>0.56670286032523387</v>
      </c>
      <c r="AG9" s="18">
        <v>0.63340602663141121</v>
      </c>
      <c r="AH9" s="18">
        <v>0.5618541246703963</v>
      </c>
      <c r="AI9" s="18">
        <v>0.49279983922058063</v>
      </c>
      <c r="AJ9" s="18">
        <v>0.43056660206828568</v>
      </c>
      <c r="AK9" s="18">
        <v>0.34188117400907209</v>
      </c>
      <c r="AL9" s="18">
        <v>0.21378312027804461</v>
      </c>
      <c r="AM9" s="18">
        <v>0.3968158561930698</v>
      </c>
      <c r="AO9" s="18">
        <v>0.58084714607245813</v>
      </c>
      <c r="AP9" s="18">
        <v>0.63214978475198869</v>
      </c>
      <c r="AQ9" s="18">
        <v>0.58352175272110784</v>
      </c>
      <c r="AR9" s="18">
        <v>0.48966595782400069</v>
      </c>
      <c r="AS9" s="18">
        <v>0.44548549307909291</v>
      </c>
      <c r="AT9" s="18">
        <v>0.46253178584449239</v>
      </c>
      <c r="AU9" s="18">
        <v>0.3368018480439196</v>
      </c>
      <c r="AV9" s="18">
        <v>0.38233336967316522</v>
      </c>
      <c r="AW9" s="18">
        <v>0.45860637690974437</v>
      </c>
    </row>
    <row r="10" spans="2:51" ht="88" customHeight="1" x14ac:dyDescent="0.35">
      <c r="B10" s="21" t="s">
        <v>379</v>
      </c>
      <c r="C10" s="18">
        <v>0.27716660446751529</v>
      </c>
      <c r="D10" s="18">
        <v>0.34742626077204303</v>
      </c>
      <c r="E10" s="18">
        <v>0.29731080738522409</v>
      </c>
      <c r="F10" s="18">
        <v>0.31763163954049939</v>
      </c>
      <c r="G10" s="18">
        <v>0.23432118267631241</v>
      </c>
      <c r="H10" s="18">
        <v>0.24907343491933001</v>
      </c>
      <c r="I10" s="18">
        <v>0.25150818818951992</v>
      </c>
      <c r="K10" s="18">
        <v>0.28963771377437719</v>
      </c>
      <c r="L10" s="18">
        <v>0.26469330135762831</v>
      </c>
      <c r="N10" s="18">
        <v>0.29679028668912139</v>
      </c>
      <c r="O10" s="18">
        <v>0.28764219652860068</v>
      </c>
      <c r="P10" s="18">
        <v>0.2199837848528409</v>
      </c>
      <c r="Q10" s="18">
        <v>0.28928500622669701</v>
      </c>
      <c r="R10" s="18">
        <v>0.27128417743971273</v>
      </c>
      <c r="S10" s="18">
        <v>0.20558474260215051</v>
      </c>
      <c r="T10" s="18">
        <v>0.21678609174071961</v>
      </c>
      <c r="V10" s="18">
        <v>0.29360479786489402</v>
      </c>
      <c r="W10" s="18">
        <v>0.25468298408002832</v>
      </c>
      <c r="X10" s="18">
        <v>0.30432808003980383</v>
      </c>
      <c r="Y10" s="18">
        <v>0.36819693608909171</v>
      </c>
      <c r="Z10" s="18">
        <v>0.29623001601965182</v>
      </c>
      <c r="AA10" s="18">
        <v>0.24428557954570829</v>
      </c>
      <c r="AB10" s="18">
        <v>0.25070031459900549</v>
      </c>
      <c r="AC10" s="18">
        <v>0.2677507769623812</v>
      </c>
      <c r="AD10" s="18">
        <v>0.37103721409819151</v>
      </c>
      <c r="AF10" s="18">
        <v>0.28082768993741392</v>
      </c>
      <c r="AG10" s="18">
        <v>0.24549335965731831</v>
      </c>
      <c r="AH10" s="18">
        <v>0.27811832666160741</v>
      </c>
      <c r="AI10" s="18">
        <v>0.25808750254939478</v>
      </c>
      <c r="AJ10" s="18">
        <v>0.37156549221123297</v>
      </c>
      <c r="AK10" s="18">
        <v>0.29662624177374941</v>
      </c>
      <c r="AL10" s="18">
        <v>9.0030825039822168E-2</v>
      </c>
      <c r="AM10" s="18">
        <v>0.28334076904445887</v>
      </c>
      <c r="AO10" s="18">
        <v>0.25876727237785618</v>
      </c>
      <c r="AP10" s="18">
        <v>0.2592689277618983</v>
      </c>
      <c r="AQ10" s="18">
        <v>0.22969466289610571</v>
      </c>
      <c r="AR10" s="18">
        <v>0.30061625777941292</v>
      </c>
      <c r="AS10" s="18">
        <v>0.33177922988882919</v>
      </c>
      <c r="AT10" s="18">
        <v>0.26541083560963891</v>
      </c>
      <c r="AU10" s="18">
        <v>0.23749469684796179</v>
      </c>
      <c r="AV10" s="18">
        <v>0.239358599629167</v>
      </c>
      <c r="AW10" s="18">
        <v>0.34561356326406112</v>
      </c>
    </row>
    <row r="11" spans="2:51" ht="19" customHeight="1" x14ac:dyDescent="0.35">
      <c r="B11" s="21" t="s">
        <v>80</v>
      </c>
      <c r="C11" s="18">
        <v>0.2087407794292466</v>
      </c>
      <c r="D11" s="18">
        <v>0.20568140545042141</v>
      </c>
      <c r="E11" s="18">
        <v>0.20667651271632759</v>
      </c>
      <c r="F11" s="18">
        <v>0.19296137484450671</v>
      </c>
      <c r="G11" s="18">
        <v>0.19084828645999169</v>
      </c>
      <c r="H11" s="18">
        <v>0.20950085108031299</v>
      </c>
      <c r="I11" s="18">
        <v>0.23269246863166079</v>
      </c>
      <c r="K11" s="18">
        <v>0.15442917141642401</v>
      </c>
      <c r="L11" s="18">
        <v>0.26302217029927699</v>
      </c>
      <c r="N11" s="18">
        <v>0.26196525339765692</v>
      </c>
      <c r="O11" s="18">
        <v>0.22011401992927851</v>
      </c>
      <c r="P11" s="18">
        <v>0.19127284552472429</v>
      </c>
      <c r="Q11" s="18">
        <v>0.15063524857291491</v>
      </c>
      <c r="R11" s="18">
        <v>0.14636234554463329</v>
      </c>
      <c r="S11" s="18">
        <v>0.1075648572696711</v>
      </c>
      <c r="T11" s="18">
        <v>0.41945243828802042</v>
      </c>
      <c r="V11" s="18">
        <v>0.15808333233301941</v>
      </c>
      <c r="W11" s="18">
        <v>0.14737638321621269</v>
      </c>
      <c r="X11" s="18">
        <v>0.18654065486812629</v>
      </c>
      <c r="Y11" s="18">
        <v>0.1718399530822827</v>
      </c>
      <c r="Z11" s="18">
        <v>0.18969278888297789</v>
      </c>
      <c r="AA11" s="18">
        <v>0.28191647777334949</v>
      </c>
      <c r="AB11" s="18">
        <v>0.32526858327737412</v>
      </c>
      <c r="AC11" s="18">
        <v>0.436976041122277</v>
      </c>
      <c r="AD11" s="18">
        <v>0.22379620008094481</v>
      </c>
      <c r="AF11" s="18">
        <v>0.15246944973735219</v>
      </c>
      <c r="AG11" s="18">
        <v>0.12110061371127059</v>
      </c>
      <c r="AH11" s="18">
        <v>0.16002754866799621</v>
      </c>
      <c r="AI11" s="18">
        <v>0.2491126582300244</v>
      </c>
      <c r="AJ11" s="18">
        <v>0.19786790572048121</v>
      </c>
      <c r="AK11" s="18">
        <v>0.36149258421717861</v>
      </c>
      <c r="AL11" s="18">
        <v>0.69618605468213313</v>
      </c>
      <c r="AM11" s="18">
        <v>0.3198433747624711</v>
      </c>
      <c r="AO11" s="18">
        <v>0.1603855815496856</v>
      </c>
      <c r="AP11" s="18">
        <v>0.1085812874861133</v>
      </c>
      <c r="AQ11" s="18">
        <v>0.18678358438278639</v>
      </c>
      <c r="AR11" s="18">
        <v>0.20971778439658639</v>
      </c>
      <c r="AS11" s="18">
        <v>0.22273527703207791</v>
      </c>
      <c r="AT11" s="18">
        <v>0.27205737854586859</v>
      </c>
      <c r="AU11" s="18">
        <v>0.42570345510811852</v>
      </c>
      <c r="AV11" s="18">
        <v>0.37830803069766772</v>
      </c>
      <c r="AW11" s="18">
        <v>0.19578005982619451</v>
      </c>
    </row>
    <row r="13" spans="2:51" x14ac:dyDescent="0.35">
      <c r="B13" s="22" t="s">
        <v>21</v>
      </c>
    </row>
    <row r="14" spans="2:51" x14ac:dyDescent="0.35">
      <c r="B14" t="s">
        <v>490</v>
      </c>
    </row>
    <row r="15" spans="2:51" x14ac:dyDescent="0.35">
      <c r="B15"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988</v>
      </c>
      <c r="D7" s="25">
        <v>128</v>
      </c>
      <c r="E7" s="25">
        <v>180</v>
      </c>
      <c r="F7" s="25">
        <v>170</v>
      </c>
      <c r="G7" s="25">
        <v>173</v>
      </c>
      <c r="H7" s="25">
        <v>144</v>
      </c>
      <c r="I7" s="25">
        <v>193</v>
      </c>
      <c r="K7" s="25">
        <v>478</v>
      </c>
      <c r="L7" s="25">
        <v>507</v>
      </c>
      <c r="N7" s="25">
        <v>240</v>
      </c>
      <c r="O7" s="25">
        <v>232</v>
      </c>
      <c r="P7" s="25">
        <v>84</v>
      </c>
      <c r="Q7" s="25">
        <v>246</v>
      </c>
      <c r="R7" s="25">
        <v>129</v>
      </c>
      <c r="S7" s="25">
        <v>21</v>
      </c>
      <c r="T7" s="25">
        <v>36</v>
      </c>
      <c r="V7" s="25">
        <v>286</v>
      </c>
      <c r="W7" s="25">
        <v>293</v>
      </c>
      <c r="X7" s="25">
        <v>60</v>
      </c>
      <c r="Y7" s="25">
        <v>33</v>
      </c>
      <c r="Z7" s="25">
        <v>19</v>
      </c>
      <c r="AA7" s="25">
        <v>12</v>
      </c>
      <c r="AB7" s="25">
        <v>210</v>
      </c>
      <c r="AC7" s="25">
        <v>31</v>
      </c>
      <c r="AD7" s="25">
        <v>44</v>
      </c>
      <c r="AF7" s="25">
        <v>174</v>
      </c>
      <c r="AG7" s="25">
        <v>341</v>
      </c>
      <c r="AH7" s="25">
        <v>64</v>
      </c>
      <c r="AI7" s="25">
        <v>50</v>
      </c>
      <c r="AJ7" s="25">
        <v>128</v>
      </c>
      <c r="AK7" s="25">
        <v>11</v>
      </c>
      <c r="AL7" s="25">
        <v>22</v>
      </c>
      <c r="AM7" s="25">
        <v>198</v>
      </c>
      <c r="AO7" s="25">
        <v>160</v>
      </c>
      <c r="AP7" s="25">
        <v>282</v>
      </c>
      <c r="AQ7" s="25">
        <v>70</v>
      </c>
      <c r="AR7" s="25">
        <v>94</v>
      </c>
      <c r="AS7" s="25">
        <v>213</v>
      </c>
      <c r="AT7" s="25">
        <v>5</v>
      </c>
      <c r="AU7" s="25">
        <v>61</v>
      </c>
      <c r="AV7" s="25">
        <v>66</v>
      </c>
      <c r="AW7" s="25">
        <v>37</v>
      </c>
    </row>
    <row r="8" spans="2:51" x14ac:dyDescent="0.35">
      <c r="B8" s="7" t="s">
        <v>60</v>
      </c>
      <c r="C8" s="13">
        <v>988</v>
      </c>
      <c r="D8" s="13">
        <v>110</v>
      </c>
      <c r="E8" s="13">
        <v>175</v>
      </c>
      <c r="F8" s="13">
        <v>162</v>
      </c>
      <c r="G8" s="13">
        <v>156</v>
      </c>
      <c r="H8" s="13">
        <v>161</v>
      </c>
      <c r="I8" s="13">
        <v>224</v>
      </c>
      <c r="K8" s="13">
        <v>467</v>
      </c>
      <c r="L8" s="13">
        <v>518</v>
      </c>
      <c r="N8" s="13">
        <v>251</v>
      </c>
      <c r="O8" s="13">
        <v>235</v>
      </c>
      <c r="P8" s="13">
        <v>89</v>
      </c>
      <c r="Q8" s="13">
        <v>238</v>
      </c>
      <c r="R8" s="13">
        <v>122</v>
      </c>
      <c r="S8" s="13">
        <v>17</v>
      </c>
      <c r="T8" s="13">
        <v>36</v>
      </c>
      <c r="V8" s="13">
        <v>303</v>
      </c>
      <c r="W8" s="13">
        <v>285</v>
      </c>
      <c r="X8" s="13">
        <v>60</v>
      </c>
      <c r="Y8" s="13">
        <v>32</v>
      </c>
      <c r="Z8" s="13">
        <v>21</v>
      </c>
      <c r="AA8" s="13">
        <v>12</v>
      </c>
      <c r="AB8" s="13">
        <v>200</v>
      </c>
      <c r="AC8" s="13">
        <v>30</v>
      </c>
      <c r="AD8" s="13">
        <v>44</v>
      </c>
      <c r="AF8" s="13">
        <v>184</v>
      </c>
      <c r="AG8" s="13">
        <v>332</v>
      </c>
      <c r="AH8" s="13">
        <v>63</v>
      </c>
      <c r="AI8" s="13">
        <v>48</v>
      </c>
      <c r="AJ8" s="13">
        <v>135</v>
      </c>
      <c r="AK8" s="13">
        <v>10</v>
      </c>
      <c r="AL8" s="13">
        <v>21</v>
      </c>
      <c r="AM8" s="13">
        <v>194</v>
      </c>
      <c r="AO8" s="13">
        <v>165</v>
      </c>
      <c r="AP8" s="13">
        <v>273</v>
      </c>
      <c r="AQ8" s="13">
        <v>68</v>
      </c>
      <c r="AR8" s="13">
        <v>89</v>
      </c>
      <c r="AS8" s="13">
        <v>225</v>
      </c>
      <c r="AT8" s="13">
        <v>5</v>
      </c>
      <c r="AU8" s="13">
        <v>58</v>
      </c>
      <c r="AV8" s="13">
        <v>68</v>
      </c>
      <c r="AW8" s="13">
        <v>36</v>
      </c>
    </row>
    <row r="9" spans="2:51" ht="88" customHeight="1" x14ac:dyDescent="0.35">
      <c r="B9" s="21" t="s">
        <v>380</v>
      </c>
      <c r="C9" s="18">
        <v>0.60628061130584343</v>
      </c>
      <c r="D9" s="18">
        <v>0.49983371815176281</v>
      </c>
      <c r="E9" s="18">
        <v>0.56667032998683486</v>
      </c>
      <c r="F9" s="18">
        <v>0.57115509838720169</v>
      </c>
      <c r="G9" s="18">
        <v>0.58822014021673907</v>
      </c>
      <c r="H9" s="18">
        <v>0.61439502077472241</v>
      </c>
      <c r="I9" s="18">
        <v>0.72176373526812165</v>
      </c>
      <c r="K9" s="18">
        <v>0.63394006590411811</v>
      </c>
      <c r="L9" s="18">
        <v>0.58477716575766625</v>
      </c>
      <c r="N9" s="18">
        <v>0.61029053510010589</v>
      </c>
      <c r="O9" s="18">
        <v>0.52093756751613318</v>
      </c>
      <c r="P9" s="18">
        <v>0.6436131774696715</v>
      </c>
      <c r="Q9" s="18">
        <v>0.61404708567310962</v>
      </c>
      <c r="R9" s="18">
        <v>0.70405111695640654</v>
      </c>
      <c r="S9" s="18">
        <v>0.68756595451652425</v>
      </c>
      <c r="T9" s="18">
        <v>0.62322836105681167</v>
      </c>
      <c r="V9" s="18">
        <v>0.71271840404492337</v>
      </c>
      <c r="W9" s="18">
        <v>0.62647275136264902</v>
      </c>
      <c r="X9" s="18">
        <v>0.60770805115322502</v>
      </c>
      <c r="Y9" s="18">
        <v>0.40384842245417291</v>
      </c>
      <c r="Z9" s="18">
        <v>0.5741273931915889</v>
      </c>
      <c r="AA9" s="18">
        <v>0.46236364382353601</v>
      </c>
      <c r="AB9" s="18">
        <v>0.5512042058835086</v>
      </c>
      <c r="AC9" s="18">
        <v>0.29582326979430251</v>
      </c>
      <c r="AD9" s="18">
        <v>0.40608510338962273</v>
      </c>
      <c r="AF9" s="18">
        <v>0.73270481570333734</v>
      </c>
      <c r="AG9" s="18">
        <v>0.64345445805012735</v>
      </c>
      <c r="AH9" s="18">
        <v>0.50256836010412775</v>
      </c>
      <c r="AI9" s="18">
        <v>0.52579789448529834</v>
      </c>
      <c r="AJ9" s="18">
        <v>0.59812791048370229</v>
      </c>
      <c r="AK9" s="18">
        <v>0.56406878250442816</v>
      </c>
      <c r="AL9" s="18">
        <v>0.21293830591562729</v>
      </c>
      <c r="AM9" s="18">
        <v>0.52712935862746346</v>
      </c>
      <c r="AO9" s="18">
        <v>0.74872895743728229</v>
      </c>
      <c r="AP9" s="18">
        <v>0.62914656289775406</v>
      </c>
      <c r="AQ9" s="18">
        <v>0.54368534513780531</v>
      </c>
      <c r="AR9" s="18">
        <v>0.40670997045951141</v>
      </c>
      <c r="AS9" s="18">
        <v>0.65218537950330691</v>
      </c>
      <c r="AT9" s="18">
        <v>0.74949971908292101</v>
      </c>
      <c r="AU9" s="18">
        <v>0.5473162157005641</v>
      </c>
      <c r="AV9" s="18">
        <v>0.46957792507688462</v>
      </c>
      <c r="AW9" s="18">
        <v>0.43867888204423322</v>
      </c>
    </row>
    <row r="10" spans="2:51" ht="88" customHeight="1" x14ac:dyDescent="0.35">
      <c r="B10" s="21" t="s">
        <v>381</v>
      </c>
      <c r="C10" s="18">
        <v>0.20479484839945619</v>
      </c>
      <c r="D10" s="18">
        <v>0.25014543778287213</v>
      </c>
      <c r="E10" s="18">
        <v>0.31166093355316221</v>
      </c>
      <c r="F10" s="18">
        <v>0.2201998590963406</v>
      </c>
      <c r="G10" s="18">
        <v>0.1697097738410541</v>
      </c>
      <c r="H10" s="18">
        <v>0.20230925724542281</v>
      </c>
      <c r="I10" s="18">
        <v>0.11424535055321661</v>
      </c>
      <c r="K10" s="18">
        <v>0.21808069497256821</v>
      </c>
      <c r="L10" s="18">
        <v>0.19189306846335791</v>
      </c>
      <c r="N10" s="18">
        <v>0.19489975935294401</v>
      </c>
      <c r="O10" s="18">
        <v>0.2280781251184886</v>
      </c>
      <c r="P10" s="18">
        <v>0.24144591764227219</v>
      </c>
      <c r="Q10" s="18">
        <v>0.20789725960394989</v>
      </c>
      <c r="R10" s="18">
        <v>0.19903778901879871</v>
      </c>
      <c r="S10" s="18">
        <v>9.1430082304677973E-2</v>
      </c>
      <c r="T10" s="18">
        <v>8.3258523792016134E-2</v>
      </c>
      <c r="V10" s="18">
        <v>0.1707242461820192</v>
      </c>
      <c r="W10" s="18">
        <v>0.21331561558094239</v>
      </c>
      <c r="X10" s="18">
        <v>0.1841530086391443</v>
      </c>
      <c r="Y10" s="18">
        <v>0.40091993392409853</v>
      </c>
      <c r="Z10" s="18">
        <v>0.14810259109537979</v>
      </c>
      <c r="AA10" s="18">
        <v>0.1922153625086139</v>
      </c>
      <c r="AB10" s="18">
        <v>0.19903477010625081</v>
      </c>
      <c r="AC10" s="18">
        <v>0.21577369700522639</v>
      </c>
      <c r="AD10" s="18">
        <v>0.31784418516956381</v>
      </c>
      <c r="AF10" s="18">
        <v>0.13525177778687139</v>
      </c>
      <c r="AG10" s="18">
        <v>0.2049720401668402</v>
      </c>
      <c r="AH10" s="18">
        <v>0.2847842165730331</v>
      </c>
      <c r="AI10" s="18">
        <v>0.30023463072733458</v>
      </c>
      <c r="AJ10" s="18">
        <v>0.23872956892065009</v>
      </c>
      <c r="AK10" s="18">
        <v>0.32449227596185071</v>
      </c>
      <c r="AL10" s="18">
        <v>0.2239483517758081</v>
      </c>
      <c r="AM10" s="18">
        <v>0.18868337047891351</v>
      </c>
      <c r="AO10" s="18">
        <v>0.13305966769829169</v>
      </c>
      <c r="AP10" s="18">
        <v>0.21784701223899169</v>
      </c>
      <c r="AQ10" s="18">
        <v>0.28665562616317708</v>
      </c>
      <c r="AR10" s="18">
        <v>0.41178697226734201</v>
      </c>
      <c r="AS10" s="18">
        <v>0.18981436107113361</v>
      </c>
      <c r="AT10" s="18">
        <v>0.25050028091707899</v>
      </c>
      <c r="AU10" s="18">
        <v>0.10928269560723031</v>
      </c>
      <c r="AV10" s="18">
        <v>8.0790990241709854E-2</v>
      </c>
      <c r="AW10" s="18">
        <v>0.24358664529897889</v>
      </c>
    </row>
    <row r="11" spans="2:51" ht="19" customHeight="1" x14ac:dyDescent="0.35">
      <c r="B11" s="21" t="s">
        <v>80</v>
      </c>
      <c r="C11" s="18">
        <v>0.18892454029470029</v>
      </c>
      <c r="D11" s="18">
        <v>0.25002084406536518</v>
      </c>
      <c r="E11" s="18">
        <v>0.1216687364600029</v>
      </c>
      <c r="F11" s="18">
        <v>0.20864504251645749</v>
      </c>
      <c r="G11" s="18">
        <v>0.24207008594220669</v>
      </c>
      <c r="H11" s="18">
        <v>0.18329572197985469</v>
      </c>
      <c r="I11" s="18">
        <v>0.16399091417866191</v>
      </c>
      <c r="K11" s="18">
        <v>0.14797923912331359</v>
      </c>
      <c r="L11" s="18">
        <v>0.22332976577897579</v>
      </c>
      <c r="N11" s="18">
        <v>0.19480970554695029</v>
      </c>
      <c r="O11" s="18">
        <v>0.25098430736537819</v>
      </c>
      <c r="P11" s="18">
        <v>0.1149409048880561</v>
      </c>
      <c r="Q11" s="18">
        <v>0.17805565472294019</v>
      </c>
      <c r="R11" s="18">
        <v>9.6911094024794781E-2</v>
      </c>
      <c r="S11" s="18">
        <v>0.2210039631787975</v>
      </c>
      <c r="T11" s="18">
        <v>0.29351311515117218</v>
      </c>
      <c r="V11" s="18">
        <v>0.1165573497730573</v>
      </c>
      <c r="W11" s="18">
        <v>0.16021163305640859</v>
      </c>
      <c r="X11" s="18">
        <v>0.2081389402076308</v>
      </c>
      <c r="Y11" s="18">
        <v>0.1952316436217286</v>
      </c>
      <c r="Z11" s="18">
        <v>0.27777001571303112</v>
      </c>
      <c r="AA11" s="18">
        <v>0.34542099366785017</v>
      </c>
      <c r="AB11" s="18">
        <v>0.24976102401024039</v>
      </c>
      <c r="AC11" s="18">
        <v>0.48840303320047118</v>
      </c>
      <c r="AD11" s="18">
        <v>0.27607071144081358</v>
      </c>
      <c r="AF11" s="18">
        <v>0.13204340650979121</v>
      </c>
      <c r="AG11" s="18">
        <v>0.15157350178303231</v>
      </c>
      <c r="AH11" s="18">
        <v>0.21264742332283931</v>
      </c>
      <c r="AI11" s="18">
        <v>0.17396747478736699</v>
      </c>
      <c r="AJ11" s="18">
        <v>0.16314252059564779</v>
      </c>
      <c r="AK11" s="18">
        <v>0.1114389415337214</v>
      </c>
      <c r="AL11" s="18">
        <v>0.56311334230856469</v>
      </c>
      <c r="AM11" s="18">
        <v>0.28418727089362322</v>
      </c>
      <c r="AO11" s="18">
        <v>0.11821137486442609</v>
      </c>
      <c r="AP11" s="18">
        <v>0.15300642486325411</v>
      </c>
      <c r="AQ11" s="18">
        <v>0.16965902869901761</v>
      </c>
      <c r="AR11" s="18">
        <v>0.1815030572731467</v>
      </c>
      <c r="AS11" s="18">
        <v>0.15800025942555951</v>
      </c>
      <c r="AT11" s="18">
        <v>0</v>
      </c>
      <c r="AU11" s="18">
        <v>0.3434010886922057</v>
      </c>
      <c r="AV11" s="18">
        <v>0.44963108468140561</v>
      </c>
      <c r="AW11" s="18">
        <v>0.31773447265678778</v>
      </c>
    </row>
    <row r="13" spans="2:51" x14ac:dyDescent="0.35">
      <c r="B13" s="22" t="s">
        <v>22</v>
      </c>
    </row>
    <row r="14" spans="2:51" x14ac:dyDescent="0.35">
      <c r="B14" t="s">
        <v>490</v>
      </c>
    </row>
    <row r="15" spans="2:51" x14ac:dyDescent="0.35">
      <c r="B15"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382</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104</v>
      </c>
      <c r="C9" s="18">
        <v>9.0174757159824689E-2</v>
      </c>
      <c r="D9" s="18">
        <v>0.13038154537545521</v>
      </c>
      <c r="E9" s="18">
        <v>0.13928946247708379</v>
      </c>
      <c r="F9" s="18">
        <v>0.1141528630744344</v>
      </c>
      <c r="G9" s="18">
        <v>7.7504198232461297E-2</v>
      </c>
      <c r="H9" s="18">
        <v>6.6116213555292902E-2</v>
      </c>
      <c r="I9" s="18">
        <v>4.4822122333386852E-2</v>
      </c>
      <c r="K9" s="18">
        <v>0.11082458339825189</v>
      </c>
      <c r="L9" s="18">
        <v>7.1266061150678503E-2</v>
      </c>
      <c r="N9" s="18">
        <v>8.3955105213381551E-2</v>
      </c>
      <c r="O9" s="18">
        <v>7.4117735460384929E-2</v>
      </c>
      <c r="P9" s="18">
        <v>7.7983596534810171E-2</v>
      </c>
      <c r="Q9" s="18">
        <v>8.6694872635665596E-2</v>
      </c>
      <c r="R9" s="18">
        <v>0.11701612353317251</v>
      </c>
      <c r="S9" s="18">
        <v>0.41155476668857283</v>
      </c>
      <c r="T9" s="18">
        <v>4.9253123393517333E-2</v>
      </c>
      <c r="V9" s="18">
        <v>9.0612672063717273E-2</v>
      </c>
      <c r="W9" s="18">
        <v>0.11091142200967739</v>
      </c>
      <c r="X9" s="18">
        <v>4.1271353818597777E-2</v>
      </c>
      <c r="Y9" s="18">
        <v>0.12187563715377051</v>
      </c>
      <c r="Z9" s="18">
        <v>5.8493846656469388E-2</v>
      </c>
      <c r="AA9" s="18">
        <v>4.4538088297679787E-2</v>
      </c>
      <c r="AB9" s="18">
        <v>8.1454280738682286E-2</v>
      </c>
      <c r="AC9" s="18">
        <v>4.8567348854577773E-2</v>
      </c>
      <c r="AD9" s="18">
        <v>9.6278776412229164E-2</v>
      </c>
      <c r="AF9" s="18">
        <v>0.10848239361407</v>
      </c>
      <c r="AG9" s="18">
        <v>0.110654337443944</v>
      </c>
      <c r="AH9" s="18">
        <v>7.3372344561959069E-2</v>
      </c>
      <c r="AI9" s="18">
        <v>0.10391505120527141</v>
      </c>
      <c r="AJ9" s="18">
        <v>7.9392278373771955E-2</v>
      </c>
      <c r="AK9" s="18">
        <v>4.7731089927343887E-2</v>
      </c>
      <c r="AL9" s="18">
        <v>2.332080641927399E-2</v>
      </c>
      <c r="AM9" s="18">
        <v>6.1335458117377943E-2</v>
      </c>
      <c r="AO9" s="18">
        <v>0.1178969427141608</v>
      </c>
      <c r="AP9" s="18">
        <v>0.1128234181470491</v>
      </c>
      <c r="AQ9" s="18">
        <v>7.5202905269845369E-2</v>
      </c>
      <c r="AR9" s="18">
        <v>9.1314700634290424E-2</v>
      </c>
      <c r="AS9" s="18">
        <v>9.0769097967302551E-2</v>
      </c>
      <c r="AT9" s="18">
        <v>5.8825972383865041E-2</v>
      </c>
      <c r="AU9" s="18">
        <v>3.6972857997484558E-2</v>
      </c>
      <c r="AV9" s="18">
        <v>5.4787656627119159E-2</v>
      </c>
      <c r="AW9" s="18">
        <v>1.135004731929126E-2</v>
      </c>
    </row>
    <row r="10" spans="2:51" ht="19" customHeight="1" x14ac:dyDescent="0.35">
      <c r="B10" s="21" t="s">
        <v>318</v>
      </c>
      <c r="C10" s="18">
        <v>0.24021617223793529</v>
      </c>
      <c r="D10" s="18">
        <v>0.28927180792126611</v>
      </c>
      <c r="E10" s="18">
        <v>0.39243950591256688</v>
      </c>
      <c r="F10" s="18">
        <v>0.2948742693005722</v>
      </c>
      <c r="G10" s="18">
        <v>0.22012882273468171</v>
      </c>
      <c r="H10" s="18">
        <v>0.14348253259650651</v>
      </c>
      <c r="I10" s="18">
        <v>0.14977423876308399</v>
      </c>
      <c r="K10" s="18">
        <v>0.28570621865509233</v>
      </c>
      <c r="L10" s="18">
        <v>0.19878188172894201</v>
      </c>
      <c r="N10" s="18">
        <v>0.19172208079343039</v>
      </c>
      <c r="O10" s="18">
        <v>0.2436790389170404</v>
      </c>
      <c r="P10" s="18">
        <v>0.19272109175211391</v>
      </c>
      <c r="Q10" s="18">
        <v>0.26323705787662249</v>
      </c>
      <c r="R10" s="18">
        <v>0.37040739815833479</v>
      </c>
      <c r="S10" s="18">
        <v>0.29370316534567131</v>
      </c>
      <c r="T10" s="18">
        <v>0.13080428610731251</v>
      </c>
      <c r="V10" s="18">
        <v>0.2224694024349724</v>
      </c>
      <c r="W10" s="18">
        <v>0.30464295651517043</v>
      </c>
      <c r="X10" s="18">
        <v>0.30782283646335518</v>
      </c>
      <c r="Y10" s="18">
        <v>0.27414859591074098</v>
      </c>
      <c r="Z10" s="18">
        <v>9.6337696420075461E-2</v>
      </c>
      <c r="AA10" s="18">
        <v>0.2409456168358606</v>
      </c>
      <c r="AB10" s="18">
        <v>0.19271902398072979</v>
      </c>
      <c r="AC10" s="18">
        <v>8.6252805727633414E-2</v>
      </c>
      <c r="AD10" s="18">
        <v>0.21733456450145561</v>
      </c>
      <c r="AF10" s="18">
        <v>0.22666939308151879</v>
      </c>
      <c r="AG10" s="18">
        <v>0.29009101347710697</v>
      </c>
      <c r="AH10" s="18">
        <v>0.28527623952244191</v>
      </c>
      <c r="AI10" s="18">
        <v>0.27699440652392998</v>
      </c>
      <c r="AJ10" s="18">
        <v>0.23563840188373769</v>
      </c>
      <c r="AK10" s="18">
        <v>0.23461725159573579</v>
      </c>
      <c r="AL10" s="18">
        <v>7.3480325692482848E-2</v>
      </c>
      <c r="AM10" s="18">
        <v>0.16899327942887221</v>
      </c>
      <c r="AO10" s="18">
        <v>0.2394811131968359</v>
      </c>
      <c r="AP10" s="18">
        <v>0.31378843922429911</v>
      </c>
      <c r="AQ10" s="18">
        <v>0.27419629745286672</v>
      </c>
      <c r="AR10" s="18">
        <v>0.26258284315650432</v>
      </c>
      <c r="AS10" s="18">
        <v>0.2144384057747642</v>
      </c>
      <c r="AT10" s="18">
        <v>0.31692028505308473</v>
      </c>
      <c r="AU10" s="18">
        <v>0.1223387697666113</v>
      </c>
      <c r="AV10" s="18">
        <v>0.10044548923790871</v>
      </c>
      <c r="AW10" s="18">
        <v>0.20490233765991969</v>
      </c>
    </row>
    <row r="11" spans="2:51" ht="32.15" customHeight="1" x14ac:dyDescent="0.35">
      <c r="B11" s="21" t="s">
        <v>106</v>
      </c>
      <c r="C11" s="18">
        <v>0.31103798659135828</v>
      </c>
      <c r="D11" s="18">
        <v>0.26833310471098182</v>
      </c>
      <c r="E11" s="18">
        <v>0.2417734613667428</v>
      </c>
      <c r="F11" s="18">
        <v>0.30941453283776432</v>
      </c>
      <c r="G11" s="18">
        <v>0.32275038881533302</v>
      </c>
      <c r="H11" s="18">
        <v>0.37226319326772678</v>
      </c>
      <c r="I11" s="18">
        <v>0.33133561061436528</v>
      </c>
      <c r="K11" s="18">
        <v>0.29442938056516071</v>
      </c>
      <c r="L11" s="18">
        <v>0.32509356371616099</v>
      </c>
      <c r="N11" s="18">
        <v>0.3362673967421077</v>
      </c>
      <c r="O11" s="18">
        <v>0.29459024844976622</v>
      </c>
      <c r="P11" s="18">
        <v>0.36031484761044691</v>
      </c>
      <c r="Q11" s="18">
        <v>0.30703516718287832</v>
      </c>
      <c r="R11" s="18">
        <v>0.26373064899240972</v>
      </c>
      <c r="S11" s="18">
        <v>8.8670429831329542E-2</v>
      </c>
      <c r="T11" s="18">
        <v>0.37271310178176797</v>
      </c>
      <c r="V11" s="18">
        <v>0.32839178560514259</v>
      </c>
      <c r="W11" s="18">
        <v>0.29205358464870113</v>
      </c>
      <c r="X11" s="18">
        <v>0.25079429266963038</v>
      </c>
      <c r="Y11" s="18">
        <v>0.26397056496330312</v>
      </c>
      <c r="Z11" s="18">
        <v>0.41746956443833039</v>
      </c>
      <c r="AA11" s="18">
        <v>0.32016181667870353</v>
      </c>
      <c r="AB11" s="18">
        <v>0.33026463034728731</v>
      </c>
      <c r="AC11" s="18">
        <v>0.35908013495631358</v>
      </c>
      <c r="AD11" s="18">
        <v>0.25695603787799398</v>
      </c>
      <c r="AF11" s="18">
        <v>0.35020587183691759</v>
      </c>
      <c r="AG11" s="18">
        <v>0.28700003686574249</v>
      </c>
      <c r="AH11" s="18">
        <v>0.22433707703162281</v>
      </c>
      <c r="AI11" s="18">
        <v>0.31126841613593043</v>
      </c>
      <c r="AJ11" s="18">
        <v>0.30892209516589619</v>
      </c>
      <c r="AK11" s="18">
        <v>0.35469859523649883</v>
      </c>
      <c r="AL11" s="18">
        <v>0.45586242905395019</v>
      </c>
      <c r="AM11" s="18">
        <v>0.32329249653114273</v>
      </c>
      <c r="AO11" s="18">
        <v>0.30716709308153473</v>
      </c>
      <c r="AP11" s="18">
        <v>0.27931820469353852</v>
      </c>
      <c r="AQ11" s="18">
        <v>0.23159403979230561</v>
      </c>
      <c r="AR11" s="18">
        <v>0.30258603280889179</v>
      </c>
      <c r="AS11" s="18">
        <v>0.34981286841359932</v>
      </c>
      <c r="AT11" s="18">
        <v>0.3095537745522669</v>
      </c>
      <c r="AU11" s="18">
        <v>0.36959991259349911</v>
      </c>
      <c r="AV11" s="18">
        <v>0.37109405362569348</v>
      </c>
      <c r="AW11" s="18">
        <v>0.26461017046639612</v>
      </c>
    </row>
    <row r="12" spans="2:51" ht="19" customHeight="1" x14ac:dyDescent="0.35">
      <c r="B12" s="21" t="s">
        <v>320</v>
      </c>
      <c r="C12" s="18">
        <v>0.1112833545519326</v>
      </c>
      <c r="D12" s="18">
        <v>0.1003174382178202</v>
      </c>
      <c r="E12" s="18">
        <v>9.286106506914521E-2</v>
      </c>
      <c r="F12" s="18">
        <v>9.4670436643707556E-2</v>
      </c>
      <c r="G12" s="18">
        <v>0.1089356307933773</v>
      </c>
      <c r="H12" s="18">
        <v>0.1378719433950259</v>
      </c>
      <c r="I12" s="18">
        <v>0.1245883255108272</v>
      </c>
      <c r="K12" s="18">
        <v>9.7446038749045935E-2</v>
      </c>
      <c r="L12" s="18">
        <v>0.1248634486662728</v>
      </c>
      <c r="N12" s="18">
        <v>0.13285824609664071</v>
      </c>
      <c r="O12" s="18">
        <v>0.1030157978683198</v>
      </c>
      <c r="P12" s="18">
        <v>7.810855567915112E-2</v>
      </c>
      <c r="Q12" s="18">
        <v>0.1180855621440474</v>
      </c>
      <c r="R12" s="18">
        <v>9.3427564154189499E-2</v>
      </c>
      <c r="S12" s="18">
        <v>1.8828082477884239E-2</v>
      </c>
      <c r="T12" s="18">
        <v>0.15467859582940649</v>
      </c>
      <c r="V12" s="18">
        <v>0.1182324773352416</v>
      </c>
      <c r="W12" s="18">
        <v>0.1167686921205105</v>
      </c>
      <c r="X12" s="18">
        <v>9.1138219067751311E-2</v>
      </c>
      <c r="Y12" s="18">
        <v>0.12938617113918871</v>
      </c>
      <c r="Z12" s="18">
        <v>0.15647750961168261</v>
      </c>
      <c r="AA12" s="18">
        <v>8.8961900039172148E-2</v>
      </c>
      <c r="AB12" s="18">
        <v>9.9139626225721228E-2</v>
      </c>
      <c r="AC12" s="18">
        <v>0.1046971952758553</v>
      </c>
      <c r="AD12" s="18">
        <v>9.4860360646064457E-2</v>
      </c>
      <c r="AF12" s="18">
        <v>0.1089039537675458</v>
      </c>
      <c r="AG12" s="18">
        <v>0.1409482698228566</v>
      </c>
      <c r="AH12" s="18">
        <v>0.1097769591128463</v>
      </c>
      <c r="AI12" s="18">
        <v>8.3132801128888295E-2</v>
      </c>
      <c r="AJ12" s="18">
        <v>0.11821770983694831</v>
      </c>
      <c r="AK12" s="18">
        <v>4.3069692116455248E-2</v>
      </c>
      <c r="AL12" s="18">
        <v>2.4388915650299259E-2</v>
      </c>
      <c r="AM12" s="18">
        <v>8.619140560694058E-2</v>
      </c>
      <c r="AO12" s="18">
        <v>0.10251256516205259</v>
      </c>
      <c r="AP12" s="18">
        <v>0.1303947531462081</v>
      </c>
      <c r="AQ12" s="18">
        <v>0.14549441172303071</v>
      </c>
      <c r="AR12" s="18">
        <v>0.1170116141794854</v>
      </c>
      <c r="AS12" s="18">
        <v>0.11390930447605579</v>
      </c>
      <c r="AT12" s="18">
        <v>5.3081053101465513E-2</v>
      </c>
      <c r="AU12" s="18">
        <v>8.569462074526088E-2</v>
      </c>
      <c r="AV12" s="18">
        <v>5.2838852357987423E-2</v>
      </c>
      <c r="AW12" s="18">
        <v>0.1113365499378247</v>
      </c>
    </row>
    <row r="13" spans="2:51" ht="19" customHeight="1" x14ac:dyDescent="0.35">
      <c r="B13" s="21" t="s">
        <v>108</v>
      </c>
      <c r="C13" s="18">
        <v>0.1176366798450979</v>
      </c>
      <c r="D13" s="18">
        <v>0.12551541507811259</v>
      </c>
      <c r="E13" s="18">
        <v>6.812470625416818E-2</v>
      </c>
      <c r="F13" s="18">
        <v>6.4307891941785489E-2</v>
      </c>
      <c r="G13" s="18">
        <v>0.12739654896456981</v>
      </c>
      <c r="H13" s="18">
        <v>0.1595700483831721</v>
      </c>
      <c r="I13" s="18">
        <v>0.1526272989852655</v>
      </c>
      <c r="K13" s="18">
        <v>0.1127748591492263</v>
      </c>
      <c r="L13" s="18">
        <v>0.12179173305763739</v>
      </c>
      <c r="N13" s="18">
        <v>0.13681421824615139</v>
      </c>
      <c r="O13" s="18">
        <v>0.14155612638110049</v>
      </c>
      <c r="P13" s="18">
        <v>0.14823275285672799</v>
      </c>
      <c r="Q13" s="18">
        <v>9.3533941492059264E-2</v>
      </c>
      <c r="R13" s="18">
        <v>6.0267456840493887E-2</v>
      </c>
      <c r="S13" s="18">
        <v>2.1888815707371889E-2</v>
      </c>
      <c r="T13" s="18">
        <v>0.1247437171130158</v>
      </c>
      <c r="V13" s="18">
        <v>0.1214557049274748</v>
      </c>
      <c r="W13" s="18">
        <v>6.9854799592539332E-2</v>
      </c>
      <c r="X13" s="18">
        <v>0.1262039943435663</v>
      </c>
      <c r="Y13" s="18">
        <v>0.12370313055157491</v>
      </c>
      <c r="Z13" s="18">
        <v>0.20538999650167419</v>
      </c>
      <c r="AA13" s="18">
        <v>0.18799982201347951</v>
      </c>
      <c r="AB13" s="18">
        <v>0.1352994909473374</v>
      </c>
      <c r="AC13" s="18">
        <v>0.1217850822201022</v>
      </c>
      <c r="AD13" s="18">
        <v>0.2300230580434322</v>
      </c>
      <c r="AF13" s="18">
        <v>8.6251601838721076E-2</v>
      </c>
      <c r="AG13" s="18">
        <v>7.5446251699493899E-2</v>
      </c>
      <c r="AH13" s="18">
        <v>0.15204059412293999</v>
      </c>
      <c r="AI13" s="18">
        <v>0.1094749427604535</v>
      </c>
      <c r="AJ13" s="18">
        <v>0.1794541915127541</v>
      </c>
      <c r="AK13" s="18">
        <v>0.15409600759667799</v>
      </c>
      <c r="AL13" s="18">
        <v>9.7278428247226184E-2</v>
      </c>
      <c r="AM13" s="18">
        <v>0.1614113301307093</v>
      </c>
      <c r="AO13" s="18">
        <v>9.4888921571156748E-2</v>
      </c>
      <c r="AP13" s="18">
        <v>6.701284481460415E-2</v>
      </c>
      <c r="AQ13" s="18">
        <v>0.16935362858579511</v>
      </c>
      <c r="AR13" s="18">
        <v>0.1227071951808482</v>
      </c>
      <c r="AS13" s="18">
        <v>0.14499646081753539</v>
      </c>
      <c r="AT13" s="18">
        <v>0.16920228258445719</v>
      </c>
      <c r="AU13" s="18">
        <v>0.1766784063474322</v>
      </c>
      <c r="AV13" s="18">
        <v>7.5860452768770306E-2</v>
      </c>
      <c r="AW13" s="18">
        <v>0.2640172696615079</v>
      </c>
    </row>
    <row r="14" spans="2:51" ht="19" customHeight="1" x14ac:dyDescent="0.35">
      <c r="B14" s="21" t="s">
        <v>80</v>
      </c>
      <c r="C14" s="18">
        <v>0.12965104961385121</v>
      </c>
      <c r="D14" s="18">
        <v>8.6180688696363972E-2</v>
      </c>
      <c r="E14" s="18">
        <v>6.5511798920293074E-2</v>
      </c>
      <c r="F14" s="18">
        <v>0.1225800062017358</v>
      </c>
      <c r="G14" s="18">
        <v>0.14328441045957699</v>
      </c>
      <c r="H14" s="18">
        <v>0.1206960688022755</v>
      </c>
      <c r="I14" s="18">
        <v>0.19685240379307101</v>
      </c>
      <c r="K14" s="18">
        <v>9.8818919483222883E-2</v>
      </c>
      <c r="L14" s="18">
        <v>0.15820331168030821</v>
      </c>
      <c r="N14" s="18">
        <v>0.1183829529082881</v>
      </c>
      <c r="O14" s="18">
        <v>0.14304105292338809</v>
      </c>
      <c r="P14" s="18">
        <v>0.1426391555667498</v>
      </c>
      <c r="Q14" s="18">
        <v>0.13141339866872659</v>
      </c>
      <c r="R14" s="18">
        <v>9.5150808321399619E-2</v>
      </c>
      <c r="S14" s="18">
        <v>0.16535473994917019</v>
      </c>
      <c r="T14" s="18">
        <v>0.16780717577497989</v>
      </c>
      <c r="V14" s="18">
        <v>0.11883795763345111</v>
      </c>
      <c r="W14" s="18">
        <v>0.1057685451134015</v>
      </c>
      <c r="X14" s="18">
        <v>0.1827693036370989</v>
      </c>
      <c r="Y14" s="18">
        <v>8.6915900281421876E-2</v>
      </c>
      <c r="Z14" s="18">
        <v>6.5831386371767928E-2</v>
      </c>
      <c r="AA14" s="18">
        <v>0.1173927561351046</v>
      </c>
      <c r="AB14" s="18">
        <v>0.16112294776024211</v>
      </c>
      <c r="AC14" s="18">
        <v>0.27961743296551739</v>
      </c>
      <c r="AD14" s="18">
        <v>0.10454720251882441</v>
      </c>
      <c r="AF14" s="18">
        <v>0.1194867858612267</v>
      </c>
      <c r="AG14" s="18">
        <v>9.5860090690855979E-2</v>
      </c>
      <c r="AH14" s="18">
        <v>0.15519678564818989</v>
      </c>
      <c r="AI14" s="18">
        <v>0.11521438224552651</v>
      </c>
      <c r="AJ14" s="18">
        <v>7.837532322689171E-2</v>
      </c>
      <c r="AK14" s="18">
        <v>0.16578736352728829</v>
      </c>
      <c r="AL14" s="18">
        <v>0.32566909493676749</v>
      </c>
      <c r="AM14" s="18">
        <v>0.19877603018495729</v>
      </c>
      <c r="AO14" s="18">
        <v>0.13805336427425929</v>
      </c>
      <c r="AP14" s="18">
        <v>9.6662339974301167E-2</v>
      </c>
      <c r="AQ14" s="18">
        <v>0.1041587171761566</v>
      </c>
      <c r="AR14" s="18">
        <v>0.1037976140399799</v>
      </c>
      <c r="AS14" s="18">
        <v>8.6073862550742716E-2</v>
      </c>
      <c r="AT14" s="18">
        <v>9.2416632324860845E-2</v>
      </c>
      <c r="AU14" s="18">
        <v>0.208715432549712</v>
      </c>
      <c r="AV14" s="18">
        <v>0.34497349538252081</v>
      </c>
      <c r="AW14" s="18">
        <v>0.14378362495506031</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383</v>
      </c>
      <c r="C9" s="18">
        <v>0.26493968770000309</v>
      </c>
      <c r="D9" s="18">
        <v>0.31842723084523888</v>
      </c>
      <c r="E9" s="18">
        <v>0.38340176251490887</v>
      </c>
      <c r="F9" s="18">
        <v>0.36397362655108378</v>
      </c>
      <c r="G9" s="18">
        <v>0.22950121664659451</v>
      </c>
      <c r="H9" s="18">
        <v>0.2118266365524655</v>
      </c>
      <c r="I9" s="18">
        <v>0.14530914502250711</v>
      </c>
      <c r="K9" s="18">
        <v>0.31329809044741791</v>
      </c>
      <c r="L9" s="18">
        <v>0.22020326252732231</v>
      </c>
      <c r="N9" s="18">
        <v>0.25158408631799062</v>
      </c>
      <c r="O9" s="18">
        <v>0.25675127498556199</v>
      </c>
      <c r="P9" s="18">
        <v>0.23137656099813869</v>
      </c>
      <c r="Q9" s="18">
        <v>0.28885351214048971</v>
      </c>
      <c r="R9" s="18">
        <v>0.30291679495011292</v>
      </c>
      <c r="S9" s="18">
        <v>0.43804564928535838</v>
      </c>
      <c r="T9" s="18">
        <v>0.1417303610675566</v>
      </c>
      <c r="V9" s="18">
        <v>0.2427723127483018</v>
      </c>
      <c r="W9" s="18">
        <v>0.30478156007368401</v>
      </c>
      <c r="X9" s="18">
        <v>0.28070065249206272</v>
      </c>
      <c r="Y9" s="18">
        <v>0.39333381335804202</v>
      </c>
      <c r="Z9" s="18">
        <v>0.30102569322628892</v>
      </c>
      <c r="AA9" s="18">
        <v>0.14900235221144931</v>
      </c>
      <c r="AB9" s="18">
        <v>0.24906301723232521</v>
      </c>
      <c r="AC9" s="18">
        <v>0.1816067453106692</v>
      </c>
      <c r="AD9" s="18">
        <v>0.2097649567097355</v>
      </c>
      <c r="AF9" s="18">
        <v>0.27343249043715462</v>
      </c>
      <c r="AG9" s="18">
        <v>0.3179718377805088</v>
      </c>
      <c r="AH9" s="18">
        <v>0.2614592535570115</v>
      </c>
      <c r="AI9" s="18">
        <v>0.30877613367676571</v>
      </c>
      <c r="AJ9" s="18">
        <v>0.2281237591611443</v>
      </c>
      <c r="AK9" s="18">
        <v>0.18105864812768191</v>
      </c>
      <c r="AL9" s="18">
        <v>8.738213728258723E-2</v>
      </c>
      <c r="AM9" s="18">
        <v>0.21300488059326719</v>
      </c>
      <c r="AO9" s="18">
        <v>0.27244564695898549</v>
      </c>
      <c r="AP9" s="18">
        <v>0.30247463497726851</v>
      </c>
      <c r="AQ9" s="18">
        <v>0.29372322402254281</v>
      </c>
      <c r="AR9" s="18">
        <v>0.34293313472296638</v>
      </c>
      <c r="AS9" s="18">
        <v>0.24160713689138821</v>
      </c>
      <c r="AT9" s="18">
        <v>0.22199655950830721</v>
      </c>
      <c r="AU9" s="18">
        <v>0.21436876334995689</v>
      </c>
      <c r="AV9" s="18">
        <v>0.14964458016035059</v>
      </c>
      <c r="AW9" s="18">
        <v>0.18533812703344851</v>
      </c>
    </row>
    <row r="10" spans="2:51" ht="60" customHeight="1" x14ac:dyDescent="0.35">
      <c r="B10" s="21" t="s">
        <v>384</v>
      </c>
      <c r="C10" s="18">
        <v>0.38544390162944159</v>
      </c>
      <c r="D10" s="18">
        <v>0.39185762163207122</v>
      </c>
      <c r="E10" s="18">
        <v>0.37401261865584778</v>
      </c>
      <c r="F10" s="18">
        <v>0.33389955772245689</v>
      </c>
      <c r="G10" s="18">
        <v>0.39336547541454131</v>
      </c>
      <c r="H10" s="18">
        <v>0.38468800811513187</v>
      </c>
      <c r="I10" s="18">
        <v>0.42284265349997602</v>
      </c>
      <c r="K10" s="18">
        <v>0.39450645532519057</v>
      </c>
      <c r="L10" s="18">
        <v>0.37897745565521312</v>
      </c>
      <c r="N10" s="18">
        <v>0.36075887719050082</v>
      </c>
      <c r="O10" s="18">
        <v>0.36813122337392029</v>
      </c>
      <c r="P10" s="18">
        <v>0.4183880398138014</v>
      </c>
      <c r="Q10" s="18">
        <v>0.40126749867554562</v>
      </c>
      <c r="R10" s="18">
        <v>0.43868231354447862</v>
      </c>
      <c r="S10" s="18">
        <v>0.35373868105871908</v>
      </c>
      <c r="T10" s="18">
        <v>0.32814764619185299</v>
      </c>
      <c r="V10" s="18">
        <v>0.41063154987284778</v>
      </c>
      <c r="W10" s="18">
        <v>0.4204664935232818</v>
      </c>
      <c r="X10" s="18">
        <v>0.386444048955911</v>
      </c>
      <c r="Y10" s="18">
        <v>0.30483375794682788</v>
      </c>
      <c r="Z10" s="18">
        <v>0.29679965119784912</v>
      </c>
      <c r="AA10" s="18">
        <v>0.41672213639700662</v>
      </c>
      <c r="AB10" s="18">
        <v>0.33919715393549332</v>
      </c>
      <c r="AC10" s="18">
        <v>0.23622316405058691</v>
      </c>
      <c r="AD10" s="18">
        <v>0.39112296719098111</v>
      </c>
      <c r="AF10" s="18">
        <v>0.41435843786430337</v>
      </c>
      <c r="AG10" s="18">
        <v>0.42575835234761211</v>
      </c>
      <c r="AH10" s="18">
        <v>0.36436550769897552</v>
      </c>
      <c r="AI10" s="18">
        <v>0.32229318960404979</v>
      </c>
      <c r="AJ10" s="18">
        <v>0.42070871669614079</v>
      </c>
      <c r="AK10" s="18">
        <v>0.39492356518156202</v>
      </c>
      <c r="AL10" s="18">
        <v>0.20127744532893971</v>
      </c>
      <c r="AM10" s="18">
        <v>0.31541745915092512</v>
      </c>
      <c r="AO10" s="18">
        <v>0.41639572076358861</v>
      </c>
      <c r="AP10" s="18">
        <v>0.4417838287768176</v>
      </c>
      <c r="AQ10" s="18">
        <v>0.38499861137129621</v>
      </c>
      <c r="AR10" s="18">
        <v>0.28938809250739922</v>
      </c>
      <c r="AS10" s="18">
        <v>0.426329900586779</v>
      </c>
      <c r="AT10" s="18">
        <v>0.47476414777145842</v>
      </c>
      <c r="AU10" s="18">
        <v>0.24268426177005811</v>
      </c>
      <c r="AV10" s="18">
        <v>0.23836052256458201</v>
      </c>
      <c r="AW10" s="18">
        <v>0.37584662556238307</v>
      </c>
    </row>
    <row r="11" spans="2:51" ht="19" customHeight="1" x14ac:dyDescent="0.35">
      <c r="B11" s="21" t="s">
        <v>80</v>
      </c>
      <c r="C11" s="18">
        <v>0.34961641067055532</v>
      </c>
      <c r="D11" s="18">
        <v>0.28971514752268979</v>
      </c>
      <c r="E11" s="18">
        <v>0.24258561882924329</v>
      </c>
      <c r="F11" s="18">
        <v>0.30212681572645922</v>
      </c>
      <c r="G11" s="18">
        <v>0.37713330793886429</v>
      </c>
      <c r="H11" s="18">
        <v>0.40348535533240232</v>
      </c>
      <c r="I11" s="18">
        <v>0.43184820147751679</v>
      </c>
      <c r="K11" s="18">
        <v>0.29219545422739152</v>
      </c>
      <c r="L11" s="18">
        <v>0.40081928181746462</v>
      </c>
      <c r="N11" s="18">
        <v>0.38765703649150862</v>
      </c>
      <c r="O11" s="18">
        <v>0.37511750164051749</v>
      </c>
      <c r="P11" s="18">
        <v>0.35023539918805968</v>
      </c>
      <c r="Q11" s="18">
        <v>0.30987898918396461</v>
      </c>
      <c r="R11" s="18">
        <v>0.25840089150540863</v>
      </c>
      <c r="S11" s="18">
        <v>0.20821566965592231</v>
      </c>
      <c r="T11" s="18">
        <v>0.53012199274059058</v>
      </c>
      <c r="V11" s="18">
        <v>0.34659613737885042</v>
      </c>
      <c r="W11" s="18">
        <v>0.27475194640303419</v>
      </c>
      <c r="X11" s="18">
        <v>0.33285529855202622</v>
      </c>
      <c r="Y11" s="18">
        <v>0.30183242869513022</v>
      </c>
      <c r="Z11" s="18">
        <v>0.40217465557586207</v>
      </c>
      <c r="AA11" s="18">
        <v>0.4342755113915443</v>
      </c>
      <c r="AB11" s="18">
        <v>0.41173982883218169</v>
      </c>
      <c r="AC11" s="18">
        <v>0.5821700906387437</v>
      </c>
      <c r="AD11" s="18">
        <v>0.39911207609928351</v>
      </c>
      <c r="AF11" s="18">
        <v>0.31220907169854212</v>
      </c>
      <c r="AG11" s="18">
        <v>0.25626980987187908</v>
      </c>
      <c r="AH11" s="18">
        <v>0.37417523874401282</v>
      </c>
      <c r="AI11" s="18">
        <v>0.36893067671918439</v>
      </c>
      <c r="AJ11" s="18">
        <v>0.35116752414271502</v>
      </c>
      <c r="AK11" s="18">
        <v>0.42401778669075618</v>
      </c>
      <c r="AL11" s="18">
        <v>0.71134041738847298</v>
      </c>
      <c r="AM11" s="18">
        <v>0.47157766025580761</v>
      </c>
      <c r="AO11" s="18">
        <v>0.31115863227742602</v>
      </c>
      <c r="AP11" s="18">
        <v>0.25574153624591411</v>
      </c>
      <c r="AQ11" s="18">
        <v>0.32127816460616088</v>
      </c>
      <c r="AR11" s="18">
        <v>0.36767877276963429</v>
      </c>
      <c r="AS11" s="18">
        <v>0.33206296252183293</v>
      </c>
      <c r="AT11" s="18">
        <v>0.30323929272023448</v>
      </c>
      <c r="AU11" s="18">
        <v>0.54294697487998511</v>
      </c>
      <c r="AV11" s="18">
        <v>0.61199489727506751</v>
      </c>
      <c r="AW11" s="18">
        <v>0.43881524740416811</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385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104</v>
      </c>
      <c r="C9" s="18">
        <v>0.2128846999211893</v>
      </c>
      <c r="D9" s="18">
        <v>0.12623084337938401</v>
      </c>
      <c r="E9" s="18">
        <v>0.19006615926280179</v>
      </c>
      <c r="F9" s="18">
        <v>0.21494562237946679</v>
      </c>
      <c r="G9" s="18">
        <v>0.18862150731085439</v>
      </c>
      <c r="H9" s="18">
        <v>0.24124020392967119</v>
      </c>
      <c r="I9" s="18">
        <v>0.26256881310922731</v>
      </c>
      <c r="K9" s="18">
        <v>0.23017459110625771</v>
      </c>
      <c r="L9" s="18">
        <v>0.197780318713387</v>
      </c>
      <c r="N9" s="18">
        <v>0.2384233949040982</v>
      </c>
      <c r="O9" s="18">
        <v>0.16630046328095691</v>
      </c>
      <c r="P9" s="18">
        <v>0.24576455740382541</v>
      </c>
      <c r="Q9" s="18">
        <v>0.19489970918277399</v>
      </c>
      <c r="R9" s="18">
        <v>0.21973427921930769</v>
      </c>
      <c r="S9" s="18">
        <v>0.4378146782929429</v>
      </c>
      <c r="T9" s="18">
        <v>0.2091673361559635</v>
      </c>
      <c r="V9" s="18">
        <v>0.30276865085975241</v>
      </c>
      <c r="W9" s="18">
        <v>0.2030859515017461</v>
      </c>
      <c r="X9" s="18">
        <v>0.17932238772983461</v>
      </c>
      <c r="Y9" s="18">
        <v>0.12663084758802631</v>
      </c>
      <c r="Z9" s="18">
        <v>0.14216596788094421</v>
      </c>
      <c r="AA9" s="18">
        <v>0.15381922206023041</v>
      </c>
      <c r="AB9" s="18">
        <v>0.16756566777516629</v>
      </c>
      <c r="AC9" s="18">
        <v>8.5188563721825719E-2</v>
      </c>
      <c r="AD9" s="18">
        <v>0.1482163942461398</v>
      </c>
      <c r="AF9" s="18">
        <v>0.31704006932915579</v>
      </c>
      <c r="AG9" s="18">
        <v>0.23228724831212891</v>
      </c>
      <c r="AH9" s="18">
        <v>0.2280493812262129</v>
      </c>
      <c r="AI9" s="18">
        <v>0.14595573981711821</v>
      </c>
      <c r="AJ9" s="18">
        <v>0.16843151375078139</v>
      </c>
      <c r="AK9" s="18">
        <v>0.1096248250979619</v>
      </c>
      <c r="AL9" s="18">
        <v>0.1119692543517606</v>
      </c>
      <c r="AM9" s="18">
        <v>0.1580277804497662</v>
      </c>
      <c r="AO9" s="18">
        <v>0.28136501037868072</v>
      </c>
      <c r="AP9" s="18">
        <v>0.2397935051724091</v>
      </c>
      <c r="AQ9" s="18">
        <v>0.20791336864344229</v>
      </c>
      <c r="AR9" s="18">
        <v>0.10283026210252499</v>
      </c>
      <c r="AS9" s="18">
        <v>0.24097019164086481</v>
      </c>
      <c r="AT9" s="18">
        <v>8.6588862052852988E-2</v>
      </c>
      <c r="AU9" s="18">
        <v>0.2081374584094845</v>
      </c>
      <c r="AV9" s="18">
        <v>0.13032053964842849</v>
      </c>
      <c r="AW9" s="18">
        <v>9.7532079258268678E-2</v>
      </c>
    </row>
    <row r="10" spans="2:51" ht="19" customHeight="1" x14ac:dyDescent="0.35">
      <c r="B10" s="21" t="s">
        <v>318</v>
      </c>
      <c r="C10" s="18">
        <v>0.35053587420101318</v>
      </c>
      <c r="D10" s="18">
        <v>0.36196964339254389</v>
      </c>
      <c r="E10" s="18">
        <v>0.41440348021473389</v>
      </c>
      <c r="F10" s="18">
        <v>0.3752870003035178</v>
      </c>
      <c r="G10" s="18">
        <v>0.30919055479185298</v>
      </c>
      <c r="H10" s="18">
        <v>0.30241390082351982</v>
      </c>
      <c r="I10" s="18">
        <v>0.34177079614845651</v>
      </c>
      <c r="K10" s="18">
        <v>0.34432543050525422</v>
      </c>
      <c r="L10" s="18">
        <v>0.35822302037118431</v>
      </c>
      <c r="N10" s="18">
        <v>0.30585487264069799</v>
      </c>
      <c r="O10" s="18">
        <v>0.35870886939981089</v>
      </c>
      <c r="P10" s="18">
        <v>0.32968132069937889</v>
      </c>
      <c r="Q10" s="18">
        <v>0.38516373665223408</v>
      </c>
      <c r="R10" s="18">
        <v>0.40408328940746879</v>
      </c>
      <c r="S10" s="18">
        <v>0.32682484900198577</v>
      </c>
      <c r="T10" s="18">
        <v>0.30260166309618097</v>
      </c>
      <c r="V10" s="18">
        <v>0.35832470037101172</v>
      </c>
      <c r="W10" s="18">
        <v>0.4069531506776129</v>
      </c>
      <c r="X10" s="18">
        <v>0.30988410680667139</v>
      </c>
      <c r="Y10" s="18">
        <v>0.36808714489981381</v>
      </c>
      <c r="Z10" s="18">
        <v>0.32450657150064682</v>
      </c>
      <c r="AA10" s="18">
        <v>0.36774962854434701</v>
      </c>
      <c r="AB10" s="18">
        <v>0.30178562827107791</v>
      </c>
      <c r="AC10" s="18">
        <v>0.22534241223981119</v>
      </c>
      <c r="AD10" s="18">
        <v>0.28736656302340718</v>
      </c>
      <c r="AF10" s="18">
        <v>0.40393480183055192</v>
      </c>
      <c r="AG10" s="18">
        <v>0.40723011380529972</v>
      </c>
      <c r="AH10" s="18">
        <v>0.34470736642761879</v>
      </c>
      <c r="AI10" s="18">
        <v>0.32327472122294582</v>
      </c>
      <c r="AJ10" s="18">
        <v>0.31774092474606419</v>
      </c>
      <c r="AK10" s="18">
        <v>0.2379616671704862</v>
      </c>
      <c r="AL10" s="18">
        <v>0.12600398030892179</v>
      </c>
      <c r="AM10" s="18">
        <v>0.28064430518387062</v>
      </c>
      <c r="AO10" s="18">
        <v>0.39905266155519831</v>
      </c>
      <c r="AP10" s="18">
        <v>0.39452291406673562</v>
      </c>
      <c r="AQ10" s="18">
        <v>0.37495331492962708</v>
      </c>
      <c r="AR10" s="18">
        <v>0.32945265136573998</v>
      </c>
      <c r="AS10" s="18">
        <v>0.31570528707266599</v>
      </c>
      <c r="AT10" s="18">
        <v>0.40166456263763428</v>
      </c>
      <c r="AU10" s="18">
        <v>0.2393317332675958</v>
      </c>
      <c r="AV10" s="18">
        <v>0.29536010666807311</v>
      </c>
      <c r="AW10" s="18">
        <v>0.33322359066273022</v>
      </c>
    </row>
    <row r="11" spans="2:51" ht="32.15" customHeight="1" x14ac:dyDescent="0.35">
      <c r="B11" s="21" t="s">
        <v>106</v>
      </c>
      <c r="C11" s="18">
        <v>0.2040879893005903</v>
      </c>
      <c r="D11" s="18">
        <v>0.27254369982924581</v>
      </c>
      <c r="E11" s="18">
        <v>0.1840635766718885</v>
      </c>
      <c r="F11" s="18">
        <v>0.1885818239922871</v>
      </c>
      <c r="G11" s="18">
        <v>0.18662704690472459</v>
      </c>
      <c r="H11" s="18">
        <v>0.20627989126393259</v>
      </c>
      <c r="I11" s="18">
        <v>0.2088467292692649</v>
      </c>
      <c r="K11" s="18">
        <v>0.20223838567127089</v>
      </c>
      <c r="L11" s="18">
        <v>0.20453476890676719</v>
      </c>
      <c r="N11" s="18">
        <v>0.23219704347872441</v>
      </c>
      <c r="O11" s="18">
        <v>0.2212664106740832</v>
      </c>
      <c r="P11" s="18">
        <v>0.17154043375308811</v>
      </c>
      <c r="Q11" s="18">
        <v>0.1995062122727192</v>
      </c>
      <c r="R11" s="18">
        <v>0.16766810142634511</v>
      </c>
      <c r="S11" s="18">
        <v>0.1182235662503382</v>
      </c>
      <c r="T11" s="18">
        <v>0.16523765039325419</v>
      </c>
      <c r="V11" s="18">
        <v>0.1543574894862515</v>
      </c>
      <c r="W11" s="18">
        <v>0.1994190259975174</v>
      </c>
      <c r="X11" s="18">
        <v>0.2555338933127197</v>
      </c>
      <c r="Y11" s="18">
        <v>0.28702792134850952</v>
      </c>
      <c r="Z11" s="18">
        <v>0.252539014741538</v>
      </c>
      <c r="AA11" s="18">
        <v>0.20349878903155941</v>
      </c>
      <c r="AB11" s="18">
        <v>0.23918152864447079</v>
      </c>
      <c r="AC11" s="18">
        <v>0.25806730372937958</v>
      </c>
      <c r="AD11" s="18">
        <v>0.2142068107236037</v>
      </c>
      <c r="AF11" s="18">
        <v>0.1457561764023228</v>
      </c>
      <c r="AG11" s="18">
        <v>0.1850920776416069</v>
      </c>
      <c r="AH11" s="18">
        <v>0.21528919497168869</v>
      </c>
      <c r="AI11" s="18">
        <v>0.28591599201788492</v>
      </c>
      <c r="AJ11" s="18">
        <v>0.20879817928104091</v>
      </c>
      <c r="AK11" s="18">
        <v>0.25063460348195238</v>
      </c>
      <c r="AL11" s="18">
        <v>0.36968096171039599</v>
      </c>
      <c r="AM11" s="18">
        <v>0.23233616944188509</v>
      </c>
      <c r="AO11" s="18">
        <v>0.1629255288169979</v>
      </c>
      <c r="AP11" s="18">
        <v>0.1812830641577905</v>
      </c>
      <c r="AQ11" s="18">
        <v>0.20994007915456361</v>
      </c>
      <c r="AR11" s="18">
        <v>0.23062135538271911</v>
      </c>
      <c r="AS11" s="18">
        <v>0.20364864402929059</v>
      </c>
      <c r="AT11" s="18">
        <v>0.20646632736429479</v>
      </c>
      <c r="AU11" s="18">
        <v>0.2285108749429606</v>
      </c>
      <c r="AV11" s="18">
        <v>0.32414930133099379</v>
      </c>
      <c r="AW11" s="18">
        <v>0.17885300532287979</v>
      </c>
    </row>
    <row r="12" spans="2:51" ht="19" customHeight="1" x14ac:dyDescent="0.35">
      <c r="B12" s="21" t="s">
        <v>320</v>
      </c>
      <c r="C12" s="18">
        <v>8.9742164879481653E-2</v>
      </c>
      <c r="D12" s="18">
        <v>6.8484558774957377E-2</v>
      </c>
      <c r="E12" s="18">
        <v>8.4365213317259907E-2</v>
      </c>
      <c r="F12" s="18">
        <v>9.6036030012724302E-2</v>
      </c>
      <c r="G12" s="18">
        <v>0.1186039214873309</v>
      </c>
      <c r="H12" s="18">
        <v>7.5916079377573734E-2</v>
      </c>
      <c r="I12" s="18">
        <v>8.919774285936824E-2</v>
      </c>
      <c r="K12" s="18">
        <v>8.5235439681476621E-2</v>
      </c>
      <c r="L12" s="18">
        <v>9.4448479397581497E-2</v>
      </c>
      <c r="N12" s="18">
        <v>8.3329729535367894E-2</v>
      </c>
      <c r="O12" s="18">
        <v>8.1804046439380856E-2</v>
      </c>
      <c r="P12" s="18">
        <v>9.2237881707837685E-2</v>
      </c>
      <c r="Q12" s="18">
        <v>9.8982342059334594E-2</v>
      </c>
      <c r="R12" s="18">
        <v>0.1137476636122436</v>
      </c>
      <c r="S12" s="18">
        <v>6.4535265447104861E-2</v>
      </c>
      <c r="T12" s="18">
        <v>5.6125650565394182E-2</v>
      </c>
      <c r="V12" s="18">
        <v>9.6929925086974927E-2</v>
      </c>
      <c r="W12" s="18">
        <v>8.2925968524073634E-2</v>
      </c>
      <c r="X12" s="18">
        <v>0.13060356555023331</v>
      </c>
      <c r="Y12" s="18">
        <v>9.9090517245872298E-2</v>
      </c>
      <c r="Z12" s="18">
        <v>4.5997737444957602E-2</v>
      </c>
      <c r="AA12" s="18">
        <v>0.1101206258238049</v>
      </c>
      <c r="AB12" s="18">
        <v>8.7063298552282897E-2</v>
      </c>
      <c r="AC12" s="18">
        <v>8.1005915641255297E-2</v>
      </c>
      <c r="AD12" s="18">
        <v>5.5324223963847632E-2</v>
      </c>
      <c r="AF12" s="18">
        <v>6.7247586967670622E-2</v>
      </c>
      <c r="AG12" s="18">
        <v>8.277447639365855E-2</v>
      </c>
      <c r="AH12" s="18">
        <v>0.1159594433612894</v>
      </c>
      <c r="AI12" s="18">
        <v>8.4101855836419701E-2</v>
      </c>
      <c r="AJ12" s="18">
        <v>0.1068803444596972</v>
      </c>
      <c r="AK12" s="18">
        <v>0.1219060245374055</v>
      </c>
      <c r="AL12" s="18">
        <v>6.6831235274737319E-2</v>
      </c>
      <c r="AM12" s="18">
        <v>0.1016345707183073</v>
      </c>
      <c r="AO12" s="18">
        <v>8.582818539970738E-2</v>
      </c>
      <c r="AP12" s="18">
        <v>7.9560418220808407E-2</v>
      </c>
      <c r="AQ12" s="18">
        <v>9.5243358541874823E-2</v>
      </c>
      <c r="AR12" s="18">
        <v>0.14067856311396501</v>
      </c>
      <c r="AS12" s="18">
        <v>9.1728036212640668E-2</v>
      </c>
      <c r="AT12" s="18">
        <v>0.11795910430536399</v>
      </c>
      <c r="AU12" s="18">
        <v>8.1049353683165057E-2</v>
      </c>
      <c r="AV12" s="18">
        <v>5.6272199423175233E-2</v>
      </c>
      <c r="AW12" s="18">
        <v>9.1885153112721413E-2</v>
      </c>
    </row>
    <row r="13" spans="2:51" ht="19" customHeight="1" x14ac:dyDescent="0.35">
      <c r="B13" s="21" t="s">
        <v>108</v>
      </c>
      <c r="C13" s="18">
        <v>8.4296894238216E-2</v>
      </c>
      <c r="D13" s="18">
        <v>8.9676253856373567E-2</v>
      </c>
      <c r="E13" s="18">
        <v>7.15843956701364E-2</v>
      </c>
      <c r="F13" s="18">
        <v>5.2916060773413889E-2</v>
      </c>
      <c r="G13" s="18">
        <v>0.1235813885186741</v>
      </c>
      <c r="H13" s="18">
        <v>0.13038682588740949</v>
      </c>
      <c r="I13" s="18">
        <v>5.663885828380525E-2</v>
      </c>
      <c r="K13" s="18">
        <v>9.6122869275537828E-2</v>
      </c>
      <c r="L13" s="18">
        <v>7.1794997177379416E-2</v>
      </c>
      <c r="N13" s="18">
        <v>8.0085587735099245E-2</v>
      </c>
      <c r="O13" s="18">
        <v>0.1007349269936563</v>
      </c>
      <c r="P13" s="18">
        <v>9.3948344082474086E-2</v>
      </c>
      <c r="Q13" s="18">
        <v>8.3707842471009944E-2</v>
      </c>
      <c r="R13" s="18">
        <v>5.0778105263364688E-2</v>
      </c>
      <c r="S13" s="18">
        <v>0</v>
      </c>
      <c r="T13" s="18">
        <v>0.13494565669206571</v>
      </c>
      <c r="V13" s="18">
        <v>6.8866462870724177E-2</v>
      </c>
      <c r="W13" s="18">
        <v>6.3009891998894743E-2</v>
      </c>
      <c r="X13" s="18">
        <v>5.207643878657589E-2</v>
      </c>
      <c r="Y13" s="18">
        <v>5.8300157981983028E-2</v>
      </c>
      <c r="Z13" s="18">
        <v>0.20663131513846059</v>
      </c>
      <c r="AA13" s="18">
        <v>8.7712421193861662E-2</v>
      </c>
      <c r="AB13" s="18">
        <v>0.1012054975773187</v>
      </c>
      <c r="AC13" s="18">
        <v>9.8993487744274009E-2</v>
      </c>
      <c r="AD13" s="18">
        <v>0.24115699256997319</v>
      </c>
      <c r="AF13" s="18">
        <v>5.1897678592075988E-2</v>
      </c>
      <c r="AG13" s="18">
        <v>6.4782926042050396E-2</v>
      </c>
      <c r="AH13" s="18">
        <v>4.9180897058515853E-2</v>
      </c>
      <c r="AI13" s="18">
        <v>7.8819866646052311E-2</v>
      </c>
      <c r="AJ13" s="18">
        <v>0.16406480938740561</v>
      </c>
      <c r="AK13" s="18">
        <v>0.15561358572318271</v>
      </c>
      <c r="AL13" s="18">
        <v>4.4626609443974882E-2</v>
      </c>
      <c r="AM13" s="18">
        <v>9.9069445390557911E-2</v>
      </c>
      <c r="AO13" s="18">
        <v>4.6083077122452812E-2</v>
      </c>
      <c r="AP13" s="18">
        <v>6.3047885938067164E-2</v>
      </c>
      <c r="AQ13" s="18">
        <v>5.5680348353534172E-2</v>
      </c>
      <c r="AR13" s="18">
        <v>0.11311390011611321</v>
      </c>
      <c r="AS13" s="18">
        <v>0.11530070386174381</v>
      </c>
      <c r="AT13" s="18">
        <v>0.1165499254942126</v>
      </c>
      <c r="AU13" s="18">
        <v>9.0074742117892154E-2</v>
      </c>
      <c r="AV13" s="18">
        <v>3.8767983153176089E-2</v>
      </c>
      <c r="AW13" s="18">
        <v>0.25752843609449411</v>
      </c>
    </row>
    <row r="14" spans="2:51" ht="19" customHeight="1" x14ac:dyDescent="0.35">
      <c r="B14" s="21" t="s">
        <v>80</v>
      </c>
      <c r="C14" s="18">
        <v>5.8452377459509659E-2</v>
      </c>
      <c r="D14" s="18">
        <v>8.1095000767495179E-2</v>
      </c>
      <c r="E14" s="18">
        <v>5.5517174863179343E-2</v>
      </c>
      <c r="F14" s="18">
        <v>7.2233462538590115E-2</v>
      </c>
      <c r="G14" s="18">
        <v>7.3375580986563105E-2</v>
      </c>
      <c r="H14" s="18">
        <v>4.3763098717892961E-2</v>
      </c>
      <c r="I14" s="18">
        <v>4.0977060329877718E-2</v>
      </c>
      <c r="K14" s="18">
        <v>4.1903283760202761E-2</v>
      </c>
      <c r="L14" s="18">
        <v>7.3218415433700584E-2</v>
      </c>
      <c r="N14" s="18">
        <v>6.0109371706012132E-2</v>
      </c>
      <c r="O14" s="18">
        <v>7.1185283212111761E-2</v>
      </c>
      <c r="P14" s="18">
        <v>6.6827462353395692E-2</v>
      </c>
      <c r="Q14" s="18">
        <v>3.7740157361928157E-2</v>
      </c>
      <c r="R14" s="18">
        <v>4.3988561071270242E-2</v>
      </c>
      <c r="S14" s="18">
        <v>5.2601641007628049E-2</v>
      </c>
      <c r="T14" s="18">
        <v>0.13192204309714139</v>
      </c>
      <c r="V14" s="18">
        <v>1.8752771325285141E-2</v>
      </c>
      <c r="W14" s="18">
        <v>4.4606011300155429E-2</v>
      </c>
      <c r="X14" s="18">
        <v>7.2579607813964955E-2</v>
      </c>
      <c r="Y14" s="18">
        <v>6.0863410935795129E-2</v>
      </c>
      <c r="Z14" s="18">
        <v>2.8159393293452961E-2</v>
      </c>
      <c r="AA14" s="18">
        <v>7.7099313346196977E-2</v>
      </c>
      <c r="AB14" s="18">
        <v>0.1031983791796835</v>
      </c>
      <c r="AC14" s="18">
        <v>0.25140231692345388</v>
      </c>
      <c r="AD14" s="18">
        <v>5.3729015473028427E-2</v>
      </c>
      <c r="AF14" s="18">
        <v>1.4123686878222829E-2</v>
      </c>
      <c r="AG14" s="18">
        <v>2.7833157805255651E-2</v>
      </c>
      <c r="AH14" s="18">
        <v>4.6813716954674248E-2</v>
      </c>
      <c r="AI14" s="18">
        <v>8.1931824459579083E-2</v>
      </c>
      <c r="AJ14" s="18">
        <v>3.4084228375010593E-2</v>
      </c>
      <c r="AK14" s="18">
        <v>0.12425929398901139</v>
      </c>
      <c r="AL14" s="18">
        <v>0.2808879589102094</v>
      </c>
      <c r="AM14" s="18">
        <v>0.12828772881561279</v>
      </c>
      <c r="AO14" s="18">
        <v>2.474553672696286E-2</v>
      </c>
      <c r="AP14" s="18">
        <v>4.1792212444189389E-2</v>
      </c>
      <c r="AQ14" s="18">
        <v>5.626953037695788E-2</v>
      </c>
      <c r="AR14" s="18">
        <v>8.330326791893776E-2</v>
      </c>
      <c r="AS14" s="18">
        <v>3.2647137182794092E-2</v>
      </c>
      <c r="AT14" s="18">
        <v>7.0771218145641412E-2</v>
      </c>
      <c r="AU14" s="18">
        <v>0.15289583757890191</v>
      </c>
      <c r="AV14" s="18">
        <v>0.15512986977615331</v>
      </c>
      <c r="AW14" s="18">
        <v>4.0977735548905457E-2</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88" customHeight="1" x14ac:dyDescent="0.35">
      <c r="B9" s="21" t="s">
        <v>386</v>
      </c>
      <c r="C9" s="18">
        <v>0.5701060850783316</v>
      </c>
      <c r="D9" s="18">
        <v>0.44133882685290532</v>
      </c>
      <c r="E9" s="18">
        <v>0.49974938550245279</v>
      </c>
      <c r="F9" s="18">
        <v>0.56427150883884736</v>
      </c>
      <c r="G9" s="18">
        <v>0.50787916477979711</v>
      </c>
      <c r="H9" s="18">
        <v>0.59579691342908281</v>
      </c>
      <c r="I9" s="18">
        <v>0.70430485021880884</v>
      </c>
      <c r="K9" s="18">
        <v>0.55549212165192396</v>
      </c>
      <c r="L9" s="18">
        <v>0.58517063994018514</v>
      </c>
      <c r="N9" s="18">
        <v>0.56490918885203001</v>
      </c>
      <c r="O9" s="18">
        <v>0.55095650069179369</v>
      </c>
      <c r="P9" s="18">
        <v>0.59642521476255916</v>
      </c>
      <c r="Q9" s="18">
        <v>0.554552521863236</v>
      </c>
      <c r="R9" s="18">
        <v>0.6460581248006888</v>
      </c>
      <c r="S9" s="18">
        <v>0.72696365179402433</v>
      </c>
      <c r="T9" s="18">
        <v>0.4447559367651473</v>
      </c>
      <c r="V9" s="18">
        <v>0.68686717561495425</v>
      </c>
      <c r="W9" s="18">
        <v>0.56092951779550426</v>
      </c>
      <c r="X9" s="18">
        <v>0.53782139502433934</v>
      </c>
      <c r="Y9" s="18">
        <v>0.52245220625402455</v>
      </c>
      <c r="Z9" s="18">
        <v>0.42486549215230413</v>
      </c>
      <c r="AA9" s="18">
        <v>0.54645297635609025</v>
      </c>
      <c r="AB9" s="18">
        <v>0.50162438305556956</v>
      </c>
      <c r="AC9" s="18">
        <v>0.31603757612614491</v>
      </c>
      <c r="AD9" s="18">
        <v>0.5033106868975924</v>
      </c>
      <c r="AF9" s="18">
        <v>0.72157260153564706</v>
      </c>
      <c r="AG9" s="18">
        <v>0.61758593103202863</v>
      </c>
      <c r="AH9" s="18">
        <v>0.58731133817125958</v>
      </c>
      <c r="AI9" s="18">
        <v>0.45867289574665637</v>
      </c>
      <c r="AJ9" s="18">
        <v>0.4968248301552049</v>
      </c>
      <c r="AK9" s="18">
        <v>0.37763037705513508</v>
      </c>
      <c r="AL9" s="18">
        <v>0.29192211196352053</v>
      </c>
      <c r="AM9" s="18">
        <v>0.48896364787117058</v>
      </c>
      <c r="AO9" s="18">
        <v>0.69269940093704474</v>
      </c>
      <c r="AP9" s="18">
        <v>0.60822308755787491</v>
      </c>
      <c r="AQ9" s="18">
        <v>0.60567365266054074</v>
      </c>
      <c r="AR9" s="18">
        <v>0.46663145594449129</v>
      </c>
      <c r="AS9" s="18">
        <v>0.5388249821809411</v>
      </c>
      <c r="AT9" s="18">
        <v>0.39698453813131812</v>
      </c>
      <c r="AU9" s="18">
        <v>0.48121391511250811</v>
      </c>
      <c r="AV9" s="18">
        <v>0.52757397275554663</v>
      </c>
      <c r="AW9" s="18">
        <v>0.49739903648156047</v>
      </c>
    </row>
    <row r="10" spans="2:51" ht="102" customHeight="1" x14ac:dyDescent="0.35">
      <c r="B10" s="21" t="s">
        <v>387</v>
      </c>
      <c r="C10" s="18">
        <v>0.30416722866409962</v>
      </c>
      <c r="D10" s="18">
        <v>0.42356064250905828</v>
      </c>
      <c r="E10" s="18">
        <v>0.3934650547766404</v>
      </c>
      <c r="F10" s="18">
        <v>0.29447785315991493</v>
      </c>
      <c r="G10" s="18">
        <v>0.33259317750645212</v>
      </c>
      <c r="H10" s="18">
        <v>0.30156215825274069</v>
      </c>
      <c r="I10" s="18">
        <v>0.1779415065171783</v>
      </c>
      <c r="K10" s="18">
        <v>0.34122283320250107</v>
      </c>
      <c r="L10" s="18">
        <v>0.26914402061773968</v>
      </c>
      <c r="N10" s="18">
        <v>0.29198888363725162</v>
      </c>
      <c r="O10" s="18">
        <v>0.31910110747866283</v>
      </c>
      <c r="P10" s="18">
        <v>0.29048308888385133</v>
      </c>
      <c r="Q10" s="18">
        <v>0.33999142885570982</v>
      </c>
      <c r="R10" s="18">
        <v>0.27731045130040771</v>
      </c>
      <c r="S10" s="18">
        <v>0.22581530544866199</v>
      </c>
      <c r="T10" s="18">
        <v>0.21543749434589329</v>
      </c>
      <c r="V10" s="18">
        <v>0.23719498517521309</v>
      </c>
      <c r="W10" s="18">
        <v>0.34195585914354892</v>
      </c>
      <c r="X10" s="18">
        <v>0.32018910970075948</v>
      </c>
      <c r="Y10" s="18">
        <v>0.36919576795424353</v>
      </c>
      <c r="Z10" s="18">
        <v>0.44773160738142842</v>
      </c>
      <c r="AA10" s="18">
        <v>0.33868781280526261</v>
      </c>
      <c r="AB10" s="18">
        <v>0.3169064906818021</v>
      </c>
      <c r="AC10" s="18">
        <v>0.21740803373181841</v>
      </c>
      <c r="AD10" s="18">
        <v>0.35210958782834639</v>
      </c>
      <c r="AF10" s="18">
        <v>0.2053767162544631</v>
      </c>
      <c r="AG10" s="18">
        <v>0.30283911066000768</v>
      </c>
      <c r="AH10" s="18">
        <v>0.30648718344329678</v>
      </c>
      <c r="AI10" s="18">
        <v>0.39026671552171083</v>
      </c>
      <c r="AJ10" s="18">
        <v>0.38561789875086172</v>
      </c>
      <c r="AK10" s="18">
        <v>0.42761057282081572</v>
      </c>
      <c r="AL10" s="18">
        <v>0.16531862310497689</v>
      </c>
      <c r="AM10" s="18">
        <v>0.31296815168377712</v>
      </c>
      <c r="AO10" s="18">
        <v>0.23363600704287629</v>
      </c>
      <c r="AP10" s="18">
        <v>0.29158728857353861</v>
      </c>
      <c r="AQ10" s="18">
        <v>0.3136014488078282</v>
      </c>
      <c r="AR10" s="18">
        <v>0.43518613289108232</v>
      </c>
      <c r="AS10" s="18">
        <v>0.34373724054425059</v>
      </c>
      <c r="AT10" s="18">
        <v>0.41715775462395588</v>
      </c>
      <c r="AU10" s="18">
        <v>0.25420925271073003</v>
      </c>
      <c r="AV10" s="18">
        <v>0.1537313051830545</v>
      </c>
      <c r="AW10" s="18">
        <v>0.43606922643043522</v>
      </c>
    </row>
    <row r="11" spans="2:51" ht="19" customHeight="1" x14ac:dyDescent="0.35">
      <c r="B11" s="21" t="s">
        <v>80</v>
      </c>
      <c r="C11" s="18">
        <v>0.12572668625756889</v>
      </c>
      <c r="D11" s="18">
        <v>0.1351005306380364</v>
      </c>
      <c r="E11" s="18">
        <v>0.1067855597209067</v>
      </c>
      <c r="F11" s="18">
        <v>0.14125063800123769</v>
      </c>
      <c r="G11" s="18">
        <v>0.15952765771375091</v>
      </c>
      <c r="H11" s="18">
        <v>0.1026409283181763</v>
      </c>
      <c r="I11" s="18">
        <v>0.1177536432640128</v>
      </c>
      <c r="K11" s="18">
        <v>0.10328504514557479</v>
      </c>
      <c r="L11" s="18">
        <v>0.14568533944207521</v>
      </c>
      <c r="N11" s="18">
        <v>0.1431019275107184</v>
      </c>
      <c r="O11" s="18">
        <v>0.12994239182954351</v>
      </c>
      <c r="P11" s="18">
        <v>0.1130916963535895</v>
      </c>
      <c r="Q11" s="18">
        <v>0.10545604928105411</v>
      </c>
      <c r="R11" s="18">
        <v>7.6631423898903608E-2</v>
      </c>
      <c r="S11" s="18">
        <v>4.7221042757313647E-2</v>
      </c>
      <c r="T11" s="18">
        <v>0.33980656888895938</v>
      </c>
      <c r="V11" s="18">
        <v>7.5937839209832325E-2</v>
      </c>
      <c r="W11" s="18">
        <v>9.7114623060947133E-2</v>
      </c>
      <c r="X11" s="18">
        <v>0.1419894952749011</v>
      </c>
      <c r="Y11" s="18">
        <v>0.108352025791732</v>
      </c>
      <c r="Z11" s="18">
        <v>0.12740290046626751</v>
      </c>
      <c r="AA11" s="18">
        <v>0.1148592108386474</v>
      </c>
      <c r="AB11" s="18">
        <v>0.18146912626262851</v>
      </c>
      <c r="AC11" s="18">
        <v>0.46655439014203631</v>
      </c>
      <c r="AD11" s="18">
        <v>0.14457972527406121</v>
      </c>
      <c r="AF11" s="18">
        <v>7.3050682209889847E-2</v>
      </c>
      <c r="AG11" s="18">
        <v>7.9574958307963767E-2</v>
      </c>
      <c r="AH11" s="18">
        <v>0.1062014783854436</v>
      </c>
      <c r="AI11" s="18">
        <v>0.1510603887316328</v>
      </c>
      <c r="AJ11" s="18">
        <v>0.1175572710939335</v>
      </c>
      <c r="AK11" s="18">
        <v>0.19475905012404929</v>
      </c>
      <c r="AL11" s="18">
        <v>0.54275926493150262</v>
      </c>
      <c r="AM11" s="18">
        <v>0.19806820044505219</v>
      </c>
      <c r="AO11" s="18">
        <v>7.3664592020079134E-2</v>
      </c>
      <c r="AP11" s="18">
        <v>0.10018962386858669</v>
      </c>
      <c r="AQ11" s="18">
        <v>8.0724898531631104E-2</v>
      </c>
      <c r="AR11" s="18">
        <v>9.8182411164426289E-2</v>
      </c>
      <c r="AS11" s="18">
        <v>0.11743777727480829</v>
      </c>
      <c r="AT11" s="18">
        <v>0.18585770724472611</v>
      </c>
      <c r="AU11" s="18">
        <v>0.26457683217676192</v>
      </c>
      <c r="AV11" s="18">
        <v>0.31869472206139893</v>
      </c>
      <c r="AW11" s="18">
        <v>6.6531737088004056E-2</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388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389</v>
      </c>
      <c r="C9" s="18">
        <v>0.59473873551701051</v>
      </c>
      <c r="D9" s="18">
        <v>0.41285654701864682</v>
      </c>
      <c r="E9" s="18">
        <v>0.51519796056949829</v>
      </c>
      <c r="F9" s="18">
        <v>0.55087357400142456</v>
      </c>
      <c r="G9" s="18">
        <v>0.59136980898289271</v>
      </c>
      <c r="H9" s="18">
        <v>0.64318870396731331</v>
      </c>
      <c r="I9" s="18">
        <v>0.73258960068634271</v>
      </c>
      <c r="K9" s="18">
        <v>0.65810226233234248</v>
      </c>
      <c r="L9" s="18">
        <v>0.53758876706639747</v>
      </c>
      <c r="N9" s="18">
        <v>0.53555883154955031</v>
      </c>
      <c r="O9" s="18">
        <v>0.55607633575847215</v>
      </c>
      <c r="P9" s="18">
        <v>0.64265173600413605</v>
      </c>
      <c r="Q9" s="18">
        <v>0.65961851986136499</v>
      </c>
      <c r="R9" s="18">
        <v>0.69692041390493831</v>
      </c>
      <c r="S9" s="18">
        <v>0.65099498486686802</v>
      </c>
      <c r="T9" s="18">
        <v>0.35241887462628468</v>
      </c>
      <c r="V9" s="18">
        <v>0.6672471519643719</v>
      </c>
      <c r="W9" s="18">
        <v>0.62898299449974637</v>
      </c>
      <c r="X9" s="18">
        <v>0.67496612444942417</v>
      </c>
      <c r="Y9" s="18">
        <v>0.61593645678763154</v>
      </c>
      <c r="Z9" s="18">
        <v>0.41720629664068209</v>
      </c>
      <c r="AA9" s="18">
        <v>0.70503565203782237</v>
      </c>
      <c r="AB9" s="18">
        <v>0.48342483592772612</v>
      </c>
      <c r="AC9" s="18">
        <v>0.27715179319838951</v>
      </c>
      <c r="AD9" s="18">
        <v>0.5375878545551207</v>
      </c>
      <c r="AF9" s="18">
        <v>0.66924767414171693</v>
      </c>
      <c r="AG9" s="18">
        <v>0.67006327577220659</v>
      </c>
      <c r="AH9" s="18">
        <v>0.67499185595223388</v>
      </c>
      <c r="AI9" s="18">
        <v>0.57483924838762934</v>
      </c>
      <c r="AJ9" s="18">
        <v>0.48800852418608931</v>
      </c>
      <c r="AK9" s="18">
        <v>0.61256805426604588</v>
      </c>
      <c r="AL9" s="18">
        <v>0.26484156407531412</v>
      </c>
      <c r="AM9" s="18">
        <v>0.49518911425088802</v>
      </c>
      <c r="AO9" s="18">
        <v>0.70781656533999893</v>
      </c>
      <c r="AP9" s="18">
        <v>0.65873524025304786</v>
      </c>
      <c r="AQ9" s="18">
        <v>0.62091844295333898</v>
      </c>
      <c r="AR9" s="18">
        <v>0.60499015139191692</v>
      </c>
      <c r="AS9" s="18">
        <v>0.52167139108948457</v>
      </c>
      <c r="AT9" s="18">
        <v>0.70524466074490055</v>
      </c>
      <c r="AU9" s="18">
        <v>0.38738105745946372</v>
      </c>
      <c r="AV9" s="18">
        <v>0.48367772835426037</v>
      </c>
      <c r="AW9" s="18">
        <v>0.55454325865972398</v>
      </c>
    </row>
    <row r="10" spans="2:51" ht="74.150000000000006" customHeight="1" x14ac:dyDescent="0.35">
      <c r="B10" s="21" t="s">
        <v>390</v>
      </c>
      <c r="C10" s="18">
        <v>0.20605959259379519</v>
      </c>
      <c r="D10" s="18">
        <v>0.26468951055339041</v>
      </c>
      <c r="E10" s="18">
        <v>0.26597625479331682</v>
      </c>
      <c r="F10" s="18">
        <v>0.21018851260968871</v>
      </c>
      <c r="G10" s="18">
        <v>0.1770568723308765</v>
      </c>
      <c r="H10" s="18">
        <v>0.19209129783066389</v>
      </c>
      <c r="I10" s="18">
        <v>0.1627263440813573</v>
      </c>
      <c r="K10" s="18">
        <v>0.1909497196253874</v>
      </c>
      <c r="L10" s="18">
        <v>0.21867358914751281</v>
      </c>
      <c r="N10" s="18">
        <v>0.20588229191250609</v>
      </c>
      <c r="O10" s="18">
        <v>0.22920513524539679</v>
      </c>
      <c r="P10" s="18">
        <v>0.18990071798406449</v>
      </c>
      <c r="Q10" s="18">
        <v>0.1922625242069258</v>
      </c>
      <c r="R10" s="18">
        <v>0.18336618684754641</v>
      </c>
      <c r="S10" s="18">
        <v>0.26737611793182969</v>
      </c>
      <c r="T10" s="18">
        <v>0.24054075865432409</v>
      </c>
      <c r="V10" s="18">
        <v>0.18803170383538559</v>
      </c>
      <c r="W10" s="18">
        <v>0.21704874513631439</v>
      </c>
      <c r="X10" s="18">
        <v>0.17818530278209041</v>
      </c>
      <c r="Y10" s="18">
        <v>0.2005921033424275</v>
      </c>
      <c r="Z10" s="18">
        <v>0.37860104686223728</v>
      </c>
      <c r="AA10" s="18">
        <v>0.16995298141169149</v>
      </c>
      <c r="AB10" s="18">
        <v>0.20762148768238561</v>
      </c>
      <c r="AC10" s="18">
        <v>0.20530799997199789</v>
      </c>
      <c r="AD10" s="18">
        <v>0.22918166681672031</v>
      </c>
      <c r="AF10" s="18">
        <v>0.21436856607645391</v>
      </c>
      <c r="AG10" s="18">
        <v>0.20191388634487981</v>
      </c>
      <c r="AH10" s="18">
        <v>0.20971842196689019</v>
      </c>
      <c r="AI10" s="18">
        <v>0.22615295348794201</v>
      </c>
      <c r="AJ10" s="18">
        <v>0.26031226245477318</v>
      </c>
      <c r="AK10" s="18">
        <v>0.176166070137102</v>
      </c>
      <c r="AL10" s="18">
        <v>0.155198841740253</v>
      </c>
      <c r="AM10" s="18">
        <v>0.17108811406527441</v>
      </c>
      <c r="AO10" s="18">
        <v>0.16362394775673031</v>
      </c>
      <c r="AP10" s="18">
        <v>0.2105711496142261</v>
      </c>
      <c r="AQ10" s="18">
        <v>0.25145392046636778</v>
      </c>
      <c r="AR10" s="18">
        <v>0.22191898491683021</v>
      </c>
      <c r="AS10" s="18">
        <v>0.26597000834035572</v>
      </c>
      <c r="AT10" s="18">
        <v>0.11340912572683561</v>
      </c>
      <c r="AU10" s="18">
        <v>0.15282295060156009</v>
      </c>
      <c r="AV10" s="18">
        <v>0.12691591336086999</v>
      </c>
      <c r="AW10" s="18">
        <v>0.1782572492628117</v>
      </c>
    </row>
    <row r="11" spans="2:51" ht="60" customHeight="1" x14ac:dyDescent="0.35">
      <c r="B11" s="21" t="s">
        <v>391</v>
      </c>
      <c r="C11" s="18">
        <v>4.9661166875276407E-2</v>
      </c>
      <c r="D11" s="18">
        <v>0.12644118008048599</v>
      </c>
      <c r="E11" s="18">
        <v>6.0163865588311279E-2</v>
      </c>
      <c r="F11" s="18">
        <v>6.23041746613111E-2</v>
      </c>
      <c r="G11" s="18">
        <v>4.3025540841609811E-2</v>
      </c>
      <c r="H11" s="18">
        <v>4.152992449802994E-2</v>
      </c>
      <c r="I11" s="18">
        <v>8.9384490074392586E-3</v>
      </c>
      <c r="K11" s="18">
        <v>4.4467556105132228E-2</v>
      </c>
      <c r="L11" s="18">
        <v>5.480003971245706E-2</v>
      </c>
      <c r="N11" s="18">
        <v>5.9050878008428037E-2</v>
      </c>
      <c r="O11" s="18">
        <v>6.282638391568228E-2</v>
      </c>
      <c r="P11" s="18">
        <v>5.5528718370886049E-2</v>
      </c>
      <c r="Q11" s="18">
        <v>3.9734823744258671E-2</v>
      </c>
      <c r="R11" s="18">
        <v>3.2185702568210163E-2</v>
      </c>
      <c r="S11" s="18">
        <v>0</v>
      </c>
      <c r="T11" s="18">
        <v>2.563338183954415E-2</v>
      </c>
      <c r="V11" s="18">
        <v>5.2084454418872481E-2</v>
      </c>
      <c r="W11" s="18">
        <v>4.8574542135043641E-2</v>
      </c>
      <c r="X11" s="18">
        <v>3.2012891571155978E-2</v>
      </c>
      <c r="Y11" s="18">
        <v>2.887924503427677E-2</v>
      </c>
      <c r="Z11" s="18">
        <v>8.6663007570880995E-2</v>
      </c>
      <c r="AA11" s="18">
        <v>3.5590757893887603E-2</v>
      </c>
      <c r="AB11" s="18">
        <v>5.1762778860415352E-2</v>
      </c>
      <c r="AC11" s="18">
        <v>5.0164057362254252E-2</v>
      </c>
      <c r="AD11" s="18">
        <v>5.9051674176553007E-2</v>
      </c>
      <c r="AF11" s="18">
        <v>3.7624179296861238E-2</v>
      </c>
      <c r="AG11" s="18">
        <v>4.1267924142022461E-2</v>
      </c>
      <c r="AH11" s="18">
        <v>4.5490394690135813E-2</v>
      </c>
      <c r="AI11" s="18">
        <v>5.482379961620977E-2</v>
      </c>
      <c r="AJ11" s="18">
        <v>8.4682711387388032E-2</v>
      </c>
      <c r="AK11" s="18">
        <v>4.1013283638290828E-2</v>
      </c>
      <c r="AL11" s="18">
        <v>7.7877351429562036E-2</v>
      </c>
      <c r="AM11" s="18">
        <v>4.793715412903151E-2</v>
      </c>
      <c r="AO11" s="18">
        <v>3.8222837548727268E-2</v>
      </c>
      <c r="AP11" s="18">
        <v>4.7957557755396472E-2</v>
      </c>
      <c r="AQ11" s="18">
        <v>5.8069559176941343E-2</v>
      </c>
      <c r="AR11" s="18">
        <v>4.0930114140443327E-2</v>
      </c>
      <c r="AS11" s="18">
        <v>6.1414882602150327E-2</v>
      </c>
      <c r="AT11" s="18">
        <v>2.1160788796035671E-2</v>
      </c>
      <c r="AU11" s="18">
        <v>7.0993595808268833E-2</v>
      </c>
      <c r="AV11" s="18">
        <v>4.7428696058107192E-2</v>
      </c>
      <c r="AW11" s="18">
        <v>2.9179284388149009E-2</v>
      </c>
    </row>
    <row r="12" spans="2:51" ht="60" customHeight="1" x14ac:dyDescent="0.35">
      <c r="B12" s="21" t="s">
        <v>392</v>
      </c>
      <c r="C12" s="18">
        <v>2.1259967857454359E-2</v>
      </c>
      <c r="D12" s="18">
        <v>3.3769234240556972E-2</v>
      </c>
      <c r="E12" s="18">
        <v>2.5080780359876771E-2</v>
      </c>
      <c r="F12" s="18">
        <v>1.9123695182682379E-2</v>
      </c>
      <c r="G12" s="18">
        <v>3.1563706075395263E-2</v>
      </c>
      <c r="H12" s="18">
        <v>1.3727067545956069E-2</v>
      </c>
      <c r="I12" s="18">
        <v>1.2951243433960849E-2</v>
      </c>
      <c r="K12" s="18">
        <v>2.4463440397323281E-2</v>
      </c>
      <c r="L12" s="18">
        <v>1.8365114309712539E-2</v>
      </c>
      <c r="N12" s="18">
        <v>2.9621993656700121E-2</v>
      </c>
      <c r="O12" s="18">
        <v>1.622436372850258E-2</v>
      </c>
      <c r="P12" s="18">
        <v>9.5331702478720273E-3</v>
      </c>
      <c r="Q12" s="18">
        <v>2.3722116867924262E-2</v>
      </c>
      <c r="R12" s="18">
        <v>7.5082057706360077E-3</v>
      </c>
      <c r="S12" s="18">
        <v>0</v>
      </c>
      <c r="T12" s="18">
        <v>6.1603603516062602E-2</v>
      </c>
      <c r="V12" s="18">
        <v>2.0472678455819161E-2</v>
      </c>
      <c r="W12" s="18">
        <v>1.3022451560525859E-2</v>
      </c>
      <c r="X12" s="18">
        <v>2.8476828528398179E-2</v>
      </c>
      <c r="Y12" s="18">
        <v>2.7076056265030068E-2</v>
      </c>
      <c r="Z12" s="18">
        <v>0</v>
      </c>
      <c r="AA12" s="18">
        <v>0</v>
      </c>
      <c r="AB12" s="18">
        <v>3.1093231875520249E-2</v>
      </c>
      <c r="AC12" s="18">
        <v>1.7261393432689641E-2</v>
      </c>
      <c r="AD12" s="18">
        <v>4.2760036485571397E-2</v>
      </c>
      <c r="AF12" s="18">
        <v>1.6446605719125752E-2</v>
      </c>
      <c r="AG12" s="18">
        <v>1.381380935903811E-2</v>
      </c>
      <c r="AH12" s="18">
        <v>7.9420602653474896E-3</v>
      </c>
      <c r="AI12" s="18">
        <v>8.2945257836445248E-3</v>
      </c>
      <c r="AJ12" s="18">
        <v>5.1913313520086282E-2</v>
      </c>
      <c r="AK12" s="18">
        <v>1.303368104847835E-2</v>
      </c>
      <c r="AL12" s="18">
        <v>4.5219918555911578E-2</v>
      </c>
      <c r="AM12" s="18">
        <v>2.3082130891155812E-2</v>
      </c>
      <c r="AO12" s="18">
        <v>1.333865136833598E-2</v>
      </c>
      <c r="AP12" s="18">
        <v>2.1313595871951391E-2</v>
      </c>
      <c r="AQ12" s="18">
        <v>1.6314169600737082E-2</v>
      </c>
      <c r="AR12" s="18">
        <v>7.9372405532063123E-3</v>
      </c>
      <c r="AS12" s="18">
        <v>3.1239437520867878E-2</v>
      </c>
      <c r="AT12" s="18">
        <v>0</v>
      </c>
      <c r="AU12" s="18">
        <v>2.144820651279522E-2</v>
      </c>
      <c r="AV12" s="18">
        <v>1.734922949591812E-2</v>
      </c>
      <c r="AW12" s="18">
        <v>5.7892420020035751E-2</v>
      </c>
    </row>
    <row r="13" spans="2:51" ht="19" customHeight="1" x14ac:dyDescent="0.35">
      <c r="B13" s="21" t="s">
        <v>80</v>
      </c>
      <c r="C13" s="18">
        <v>0.12828053715646351</v>
      </c>
      <c r="D13" s="18">
        <v>0.1622435281069198</v>
      </c>
      <c r="E13" s="18">
        <v>0.13358113868899671</v>
      </c>
      <c r="F13" s="18">
        <v>0.1575100435448932</v>
      </c>
      <c r="G13" s="18">
        <v>0.1569840717692258</v>
      </c>
      <c r="H13" s="18">
        <v>0.1094630061580366</v>
      </c>
      <c r="I13" s="18">
        <v>8.2794362790899828E-2</v>
      </c>
      <c r="K13" s="18">
        <v>8.2017021539814577E-2</v>
      </c>
      <c r="L13" s="18">
        <v>0.17057248976392</v>
      </c>
      <c r="N13" s="18">
        <v>0.16988600487281519</v>
      </c>
      <c r="O13" s="18">
        <v>0.13566778135194599</v>
      </c>
      <c r="P13" s="18">
        <v>0.1023856573930413</v>
      </c>
      <c r="Q13" s="18">
        <v>8.4662015319526107E-2</v>
      </c>
      <c r="R13" s="18">
        <v>8.001949090866925E-2</v>
      </c>
      <c r="S13" s="18">
        <v>8.1628897201302245E-2</v>
      </c>
      <c r="T13" s="18">
        <v>0.31980338136378439</v>
      </c>
      <c r="V13" s="18">
        <v>7.2164011325550656E-2</v>
      </c>
      <c r="W13" s="18">
        <v>9.2371266668369756E-2</v>
      </c>
      <c r="X13" s="18">
        <v>8.635885266893116E-2</v>
      </c>
      <c r="Y13" s="18">
        <v>0.12751613857063421</v>
      </c>
      <c r="Z13" s="18">
        <v>0.1175296489261996</v>
      </c>
      <c r="AA13" s="18">
        <v>8.942060865659876E-2</v>
      </c>
      <c r="AB13" s="18">
        <v>0.22609766565395301</v>
      </c>
      <c r="AC13" s="18">
        <v>0.45011475603466827</v>
      </c>
      <c r="AD13" s="18">
        <v>0.13141876796603449</v>
      </c>
      <c r="AF13" s="18">
        <v>6.231297476584214E-2</v>
      </c>
      <c r="AG13" s="18">
        <v>7.2941104381853097E-2</v>
      </c>
      <c r="AH13" s="18">
        <v>6.1857267125392759E-2</v>
      </c>
      <c r="AI13" s="18">
        <v>0.1358894727245743</v>
      </c>
      <c r="AJ13" s="18">
        <v>0.1150831884516631</v>
      </c>
      <c r="AK13" s="18">
        <v>0.157218910910083</v>
      </c>
      <c r="AL13" s="18">
        <v>0.45686232419895922</v>
      </c>
      <c r="AM13" s="18">
        <v>0.26270348666365018</v>
      </c>
      <c r="AO13" s="18">
        <v>7.6997997986207628E-2</v>
      </c>
      <c r="AP13" s="18">
        <v>6.1422456505378219E-2</v>
      </c>
      <c r="AQ13" s="18">
        <v>5.3243907802614933E-2</v>
      </c>
      <c r="AR13" s="18">
        <v>0.1242235089976032</v>
      </c>
      <c r="AS13" s="18">
        <v>0.1197042804471415</v>
      </c>
      <c r="AT13" s="18">
        <v>0.1601854247322283</v>
      </c>
      <c r="AU13" s="18">
        <v>0.36735418961791211</v>
      </c>
      <c r="AV13" s="18">
        <v>0.32462843273084419</v>
      </c>
      <c r="AW13" s="18">
        <v>0.18012778766927939</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Y3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393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394</v>
      </c>
      <c r="C9" s="18">
        <v>0.49948621498032469</v>
      </c>
      <c r="D9" s="18">
        <v>0.42046124066360008</v>
      </c>
      <c r="E9" s="18">
        <v>0.57140845338983948</v>
      </c>
      <c r="F9" s="18">
        <v>0.49565142172627541</v>
      </c>
      <c r="G9" s="18">
        <v>0.55349578325900906</v>
      </c>
      <c r="H9" s="18">
        <v>0.49484012053749588</v>
      </c>
      <c r="I9" s="18">
        <v>0.4542649504774523</v>
      </c>
      <c r="K9" s="18">
        <v>0.56877177209433938</v>
      </c>
      <c r="L9" s="18">
        <v>0.43708567339476351</v>
      </c>
      <c r="N9" s="18">
        <v>0.4888857759201839</v>
      </c>
      <c r="O9" s="18">
        <v>0.46763041354868279</v>
      </c>
      <c r="P9" s="18">
        <v>0.51989953347955409</v>
      </c>
      <c r="Q9" s="18">
        <v>0.5277500798263971</v>
      </c>
      <c r="R9" s="18">
        <v>0.57130509894193227</v>
      </c>
      <c r="S9" s="18">
        <v>0.48719002728281069</v>
      </c>
      <c r="T9" s="18">
        <v>0.31030832913086331</v>
      </c>
      <c r="V9" s="18">
        <v>0.6041610654984938</v>
      </c>
      <c r="W9" s="18">
        <v>0.49328315061335959</v>
      </c>
      <c r="X9" s="18">
        <v>0.37349735250399879</v>
      </c>
      <c r="Y9" s="18">
        <v>0.38345075985440202</v>
      </c>
      <c r="Z9" s="18">
        <v>0.65545382108702022</v>
      </c>
      <c r="AA9" s="18">
        <v>0.51774989292820417</v>
      </c>
      <c r="AB9" s="18">
        <v>0.41904594206494078</v>
      </c>
      <c r="AC9" s="18">
        <v>0.29578221202976118</v>
      </c>
      <c r="AD9" s="18">
        <v>0.53391542404745962</v>
      </c>
      <c r="AF9" s="18">
        <v>0.59939613975272654</v>
      </c>
      <c r="AG9" s="18">
        <v>0.48982543359036901</v>
      </c>
      <c r="AH9" s="18">
        <v>0.41029795679403108</v>
      </c>
      <c r="AI9" s="18">
        <v>0.42381067088734509</v>
      </c>
      <c r="AJ9" s="18">
        <v>0.63145673055188878</v>
      </c>
      <c r="AK9" s="18">
        <v>0.49350770573475422</v>
      </c>
      <c r="AL9" s="18">
        <v>0.36131040037581852</v>
      </c>
      <c r="AM9" s="18">
        <v>0.40490892380615828</v>
      </c>
      <c r="AO9" s="18">
        <v>0.58649936919251666</v>
      </c>
      <c r="AP9" s="18">
        <v>0.49441778237111439</v>
      </c>
      <c r="AQ9" s="18">
        <v>0.42344835651990992</v>
      </c>
      <c r="AR9" s="18">
        <v>0.39000699093858032</v>
      </c>
      <c r="AS9" s="18">
        <v>0.64713710548278391</v>
      </c>
      <c r="AT9" s="18">
        <v>0.51155614470863175</v>
      </c>
      <c r="AU9" s="18">
        <v>0.31702621998454028</v>
      </c>
      <c r="AV9" s="18">
        <v>0.28620751359236368</v>
      </c>
      <c r="AW9" s="18">
        <v>0.47317734525935601</v>
      </c>
    </row>
    <row r="10" spans="2:51" ht="19" customHeight="1" x14ac:dyDescent="0.35">
      <c r="B10" s="21" t="s">
        <v>170</v>
      </c>
      <c r="C10" s="18">
        <v>0.27581777284264308</v>
      </c>
      <c r="D10" s="18">
        <v>0.28051056092090632</v>
      </c>
      <c r="E10" s="18">
        <v>0.29964321756440843</v>
      </c>
      <c r="F10" s="18">
        <v>0.29275287119875798</v>
      </c>
      <c r="G10" s="18">
        <v>0.32631393433736261</v>
      </c>
      <c r="H10" s="18">
        <v>0.2481882289928419</v>
      </c>
      <c r="I10" s="18">
        <v>0.23075339833845221</v>
      </c>
      <c r="K10" s="18">
        <v>0.30041636916612169</v>
      </c>
      <c r="L10" s="18">
        <v>0.25418522354022721</v>
      </c>
      <c r="N10" s="18">
        <v>0.25148801982537189</v>
      </c>
      <c r="O10" s="18">
        <v>0.28811525437232699</v>
      </c>
      <c r="P10" s="18">
        <v>0.2563590461647528</v>
      </c>
      <c r="Q10" s="18">
        <v>0.28930424820588091</v>
      </c>
      <c r="R10" s="18">
        <v>0.32881889734204428</v>
      </c>
      <c r="S10" s="18">
        <v>0.23195769170669861</v>
      </c>
      <c r="T10" s="18">
        <v>0.20177862729659291</v>
      </c>
      <c r="V10" s="18">
        <v>0.27307397848052373</v>
      </c>
      <c r="W10" s="18">
        <v>0.32731363711702338</v>
      </c>
      <c r="X10" s="18">
        <v>0.22247606829690489</v>
      </c>
      <c r="Y10" s="18">
        <v>0.30187470352061913</v>
      </c>
      <c r="Z10" s="18">
        <v>0.18476695901329729</v>
      </c>
      <c r="AA10" s="18">
        <v>0.39797879609680331</v>
      </c>
      <c r="AB10" s="18">
        <v>0.25287588944694178</v>
      </c>
      <c r="AC10" s="18">
        <v>0.1047681396040601</v>
      </c>
      <c r="AD10" s="18">
        <v>0.21001167542899921</v>
      </c>
      <c r="AF10" s="18">
        <v>0.23699963993805551</v>
      </c>
      <c r="AG10" s="18">
        <v>0.29630436117714348</v>
      </c>
      <c r="AH10" s="18">
        <v>0.24127922942376351</v>
      </c>
      <c r="AI10" s="18">
        <v>0.29959249784416048</v>
      </c>
      <c r="AJ10" s="18">
        <v>0.25382898311352231</v>
      </c>
      <c r="AK10" s="18">
        <v>0.45506273890389298</v>
      </c>
      <c r="AL10" s="18">
        <v>0.1734216736746936</v>
      </c>
      <c r="AM10" s="18">
        <v>0.28609248312839192</v>
      </c>
      <c r="AO10" s="18">
        <v>0.2481275416020183</v>
      </c>
      <c r="AP10" s="18">
        <v>0.31537058978568411</v>
      </c>
      <c r="AQ10" s="18">
        <v>0.23881596558609811</v>
      </c>
      <c r="AR10" s="18">
        <v>0.33816812994109519</v>
      </c>
      <c r="AS10" s="18">
        <v>0.25918257696756092</v>
      </c>
      <c r="AT10" s="18">
        <v>0.44574824676791808</v>
      </c>
      <c r="AU10" s="18">
        <v>0.23495865401513971</v>
      </c>
      <c r="AV10" s="18">
        <v>0.18781227905208611</v>
      </c>
      <c r="AW10" s="18">
        <v>0.27825479041102152</v>
      </c>
    </row>
    <row r="11" spans="2:51" ht="19" customHeight="1" x14ac:dyDescent="0.35">
      <c r="B11" s="21" t="s">
        <v>167</v>
      </c>
      <c r="C11" s="18">
        <v>0.22416826010440741</v>
      </c>
      <c r="D11" s="18">
        <v>0.11052632759054</v>
      </c>
      <c r="E11" s="18">
        <v>0.2108204811056848</v>
      </c>
      <c r="F11" s="18">
        <v>0.1907959344666795</v>
      </c>
      <c r="G11" s="18">
        <v>0.2547853718256472</v>
      </c>
      <c r="H11" s="18">
        <v>0.24432201202214071</v>
      </c>
      <c r="I11" s="18">
        <v>0.27435574513403699</v>
      </c>
      <c r="K11" s="18">
        <v>0.2954571177318327</v>
      </c>
      <c r="L11" s="18">
        <v>0.15749400806372821</v>
      </c>
      <c r="N11" s="18">
        <v>0.1695994619932551</v>
      </c>
      <c r="O11" s="18">
        <v>0.20327330224221959</v>
      </c>
      <c r="P11" s="18">
        <v>0.27161619423110872</v>
      </c>
      <c r="Q11" s="18">
        <v>0.2669757884543405</v>
      </c>
      <c r="R11" s="18">
        <v>0.28307239661477462</v>
      </c>
      <c r="S11" s="18">
        <v>0.33003545496887637</v>
      </c>
      <c r="T11" s="18">
        <v>9.6933216354722351E-2</v>
      </c>
      <c r="V11" s="18">
        <v>0.24071578991094139</v>
      </c>
      <c r="W11" s="18">
        <v>0.25639996935402543</v>
      </c>
      <c r="X11" s="18">
        <v>0.40458385381856299</v>
      </c>
      <c r="Y11" s="18">
        <v>0.23740492456933271</v>
      </c>
      <c r="Z11" s="18">
        <v>0.16293474964243801</v>
      </c>
      <c r="AA11" s="18">
        <v>0.30049281778583298</v>
      </c>
      <c r="AB11" s="18">
        <v>0.13184748844400471</v>
      </c>
      <c r="AC11" s="18">
        <v>5.8500068398921273E-2</v>
      </c>
      <c r="AD11" s="18">
        <v>0.2030311335704619</v>
      </c>
      <c r="AF11" s="18">
        <v>0.24099146660295129</v>
      </c>
      <c r="AG11" s="18">
        <v>0.26780936612038242</v>
      </c>
      <c r="AH11" s="18">
        <v>0.33168871878130102</v>
      </c>
      <c r="AI11" s="18">
        <v>0.25651014056504029</v>
      </c>
      <c r="AJ11" s="18">
        <v>0.1727968657093103</v>
      </c>
      <c r="AK11" s="18">
        <v>0.22939218340915479</v>
      </c>
      <c r="AL11" s="18">
        <v>3.9516119280083591E-2</v>
      </c>
      <c r="AM11" s="18">
        <v>0.15115735000677649</v>
      </c>
      <c r="AO11" s="18">
        <v>0.26949350640217379</v>
      </c>
      <c r="AP11" s="18">
        <v>0.27564530512189761</v>
      </c>
      <c r="AQ11" s="18">
        <v>0.2942383521387143</v>
      </c>
      <c r="AR11" s="18">
        <v>0.21141740954869051</v>
      </c>
      <c r="AS11" s="18">
        <v>0.1734406494081856</v>
      </c>
      <c r="AT11" s="18">
        <v>0.19086574655326571</v>
      </c>
      <c r="AU11" s="18">
        <v>0.1108757933560524</v>
      </c>
      <c r="AV11" s="18">
        <v>0.15569897808539601</v>
      </c>
      <c r="AW11" s="18">
        <v>0.227592584815202</v>
      </c>
    </row>
    <row r="12" spans="2:51" ht="19" customHeight="1" x14ac:dyDescent="0.35">
      <c r="B12" s="21" t="s">
        <v>165</v>
      </c>
      <c r="C12" s="18">
        <v>0.2197052023346284</v>
      </c>
      <c r="D12" s="18">
        <v>0.1396744391533663</v>
      </c>
      <c r="E12" s="18">
        <v>0.19947849505659909</v>
      </c>
      <c r="F12" s="18">
        <v>0.19357590363924379</v>
      </c>
      <c r="G12" s="18">
        <v>0.2683380890563411</v>
      </c>
      <c r="H12" s="18">
        <v>0.246146958130773</v>
      </c>
      <c r="I12" s="18">
        <v>0.23879559463480521</v>
      </c>
      <c r="K12" s="18">
        <v>0.27693687345466289</v>
      </c>
      <c r="L12" s="18">
        <v>0.16546414430244821</v>
      </c>
      <c r="N12" s="18">
        <v>0.1669909298559733</v>
      </c>
      <c r="O12" s="18">
        <v>0.21056725443973659</v>
      </c>
      <c r="P12" s="18">
        <v>0.2306941293513052</v>
      </c>
      <c r="Q12" s="18">
        <v>0.25245959209341362</v>
      </c>
      <c r="R12" s="18">
        <v>0.29462346584918442</v>
      </c>
      <c r="S12" s="18">
        <v>0.24656301233618341</v>
      </c>
      <c r="T12" s="18">
        <v>0.1710722663730504</v>
      </c>
      <c r="V12" s="18">
        <v>0.20885483810443309</v>
      </c>
      <c r="W12" s="18">
        <v>0.25805010512148058</v>
      </c>
      <c r="X12" s="18">
        <v>0.3531218811568187</v>
      </c>
      <c r="Y12" s="18">
        <v>0.27647002358718581</v>
      </c>
      <c r="Z12" s="18">
        <v>0.14397729529411099</v>
      </c>
      <c r="AA12" s="18">
        <v>0.29151945917598687</v>
      </c>
      <c r="AB12" s="18">
        <v>0.16773128548495889</v>
      </c>
      <c r="AC12" s="18">
        <v>6.7840285144052312E-2</v>
      </c>
      <c r="AD12" s="18">
        <v>0.17606980468094799</v>
      </c>
      <c r="AF12" s="18">
        <v>0.23927077618640441</v>
      </c>
      <c r="AG12" s="18">
        <v>0.27709154565495869</v>
      </c>
      <c r="AH12" s="18">
        <v>0.30562441510673538</v>
      </c>
      <c r="AI12" s="18">
        <v>0.22338001233680491</v>
      </c>
      <c r="AJ12" s="18">
        <v>0.12624480328711141</v>
      </c>
      <c r="AK12" s="18">
        <v>0.30383468449430667</v>
      </c>
      <c r="AL12" s="18">
        <v>6.3265166024715963E-2</v>
      </c>
      <c r="AM12" s="18">
        <v>0.15371615762051241</v>
      </c>
      <c r="AO12" s="18">
        <v>0.27012327125673891</v>
      </c>
      <c r="AP12" s="18">
        <v>0.26121095564773439</v>
      </c>
      <c r="AQ12" s="18">
        <v>0.29496654584295229</v>
      </c>
      <c r="AR12" s="18">
        <v>0.24815201841568679</v>
      </c>
      <c r="AS12" s="18">
        <v>0.1502747904067325</v>
      </c>
      <c r="AT12" s="18">
        <v>0.23521436628512979</v>
      </c>
      <c r="AU12" s="18">
        <v>0.12825979216261649</v>
      </c>
      <c r="AV12" s="18">
        <v>0.18500665932158691</v>
      </c>
      <c r="AW12" s="18">
        <v>0.13347018318202769</v>
      </c>
    </row>
    <row r="13" spans="2:51" ht="19" customHeight="1" x14ac:dyDescent="0.35">
      <c r="B13" s="21" t="s">
        <v>166</v>
      </c>
      <c r="C13" s="18">
        <v>0.1495185502857776</v>
      </c>
      <c r="D13" s="18">
        <v>7.2075584524962669E-2</v>
      </c>
      <c r="E13" s="18">
        <v>0.1113866704826145</v>
      </c>
      <c r="F13" s="18">
        <v>0.11440719010437871</v>
      </c>
      <c r="G13" s="18">
        <v>0.1204681022396533</v>
      </c>
      <c r="H13" s="18">
        <v>0.16914783821945459</v>
      </c>
      <c r="I13" s="18">
        <v>0.24151452426364151</v>
      </c>
      <c r="K13" s="18">
        <v>0.1675128631292267</v>
      </c>
      <c r="L13" s="18">
        <v>0.13248251827918209</v>
      </c>
      <c r="N13" s="18">
        <v>0.1437350619367917</v>
      </c>
      <c r="O13" s="18">
        <v>0.14806017089305021</v>
      </c>
      <c r="P13" s="18">
        <v>0.22766753326047851</v>
      </c>
      <c r="Q13" s="18">
        <v>0.1456495233915229</v>
      </c>
      <c r="R13" s="18">
        <v>0.13824132679527079</v>
      </c>
      <c r="S13" s="18">
        <v>0.13996445812675981</v>
      </c>
      <c r="T13" s="18">
        <v>4.0383965989347619E-2</v>
      </c>
      <c r="V13" s="18">
        <v>0.17521958644269839</v>
      </c>
      <c r="W13" s="18">
        <v>0.1567374813165365</v>
      </c>
      <c r="X13" s="18">
        <v>0.20539974078999659</v>
      </c>
      <c r="Y13" s="18">
        <v>0.1251762054387332</v>
      </c>
      <c r="Z13" s="18">
        <v>0.13160769409589149</v>
      </c>
      <c r="AA13" s="18">
        <v>0.14029491013512291</v>
      </c>
      <c r="AB13" s="18">
        <v>0.10093449653868421</v>
      </c>
      <c r="AC13" s="18">
        <v>0.1157880236691609</v>
      </c>
      <c r="AD13" s="18">
        <v>0.1440218610358176</v>
      </c>
      <c r="AF13" s="18">
        <v>0.18159631924109859</v>
      </c>
      <c r="AG13" s="18">
        <v>0.15805301905571581</v>
      </c>
      <c r="AH13" s="18">
        <v>0.20676086230925089</v>
      </c>
      <c r="AI13" s="18">
        <v>0.12779007228267639</v>
      </c>
      <c r="AJ13" s="18">
        <v>0.1405053963251916</v>
      </c>
      <c r="AK13" s="18">
        <v>0.21388249078559241</v>
      </c>
      <c r="AL13" s="18">
        <v>9.1352784123978403E-2</v>
      </c>
      <c r="AM13" s="18">
        <v>0.10262955063091909</v>
      </c>
      <c r="AO13" s="18">
        <v>0.15251123498804631</v>
      </c>
      <c r="AP13" s="18">
        <v>0.1541976388626464</v>
      </c>
      <c r="AQ13" s="18">
        <v>0.20485419632071419</v>
      </c>
      <c r="AR13" s="18">
        <v>0.12763965229256941</v>
      </c>
      <c r="AS13" s="18">
        <v>0.1639806795105587</v>
      </c>
      <c r="AT13" s="18">
        <v>0.19307958749909571</v>
      </c>
      <c r="AU13" s="18">
        <v>8.041016436923297E-2</v>
      </c>
      <c r="AV13" s="18">
        <v>0.1492168045895732</v>
      </c>
      <c r="AW13" s="18">
        <v>8.2638805248636177E-2</v>
      </c>
    </row>
    <row r="14" spans="2:51" ht="19" customHeight="1" x14ac:dyDescent="0.35">
      <c r="B14" s="21" t="s">
        <v>168</v>
      </c>
      <c r="C14" s="18">
        <v>0.124159398644356</v>
      </c>
      <c r="D14" s="18">
        <v>8.2311635899138189E-2</v>
      </c>
      <c r="E14" s="18">
        <v>8.612854833228821E-2</v>
      </c>
      <c r="F14" s="18">
        <v>9.4918484155798871E-2</v>
      </c>
      <c r="G14" s="18">
        <v>0.115196493831538</v>
      </c>
      <c r="H14" s="18">
        <v>0.14396961217659721</v>
      </c>
      <c r="I14" s="18">
        <v>0.18298794172713581</v>
      </c>
      <c r="K14" s="18">
        <v>0.1203409726451343</v>
      </c>
      <c r="L14" s="18">
        <v>0.12840182818610049</v>
      </c>
      <c r="N14" s="18">
        <v>0.11892083640961749</v>
      </c>
      <c r="O14" s="18">
        <v>0.1013711855282015</v>
      </c>
      <c r="P14" s="18">
        <v>0.1842962897366166</v>
      </c>
      <c r="Q14" s="18">
        <v>0.1337455607178471</v>
      </c>
      <c r="R14" s="18">
        <v>0.10923831398485601</v>
      </c>
      <c r="S14" s="18">
        <v>0.137150666992571</v>
      </c>
      <c r="T14" s="18">
        <v>0.1075968468570183</v>
      </c>
      <c r="V14" s="18">
        <v>0.16488727557510741</v>
      </c>
      <c r="W14" s="18">
        <v>0.1031574371146937</v>
      </c>
      <c r="X14" s="18">
        <v>9.7484776361519823E-2</v>
      </c>
      <c r="Y14" s="18">
        <v>0.1073244420203797</v>
      </c>
      <c r="Z14" s="18">
        <v>0.24786023990303641</v>
      </c>
      <c r="AA14" s="18">
        <v>0.1107060005774454</v>
      </c>
      <c r="AB14" s="18">
        <v>8.1648764003483754E-2</v>
      </c>
      <c r="AC14" s="18">
        <v>0.12126458610898901</v>
      </c>
      <c r="AD14" s="18">
        <v>0.19371653737120781</v>
      </c>
      <c r="AF14" s="18">
        <v>0.1867538172879987</v>
      </c>
      <c r="AG14" s="18">
        <v>0.10865204714681841</v>
      </c>
      <c r="AH14" s="18">
        <v>0.12502827220961099</v>
      </c>
      <c r="AI14" s="18">
        <v>9.8970122387221124E-2</v>
      </c>
      <c r="AJ14" s="18">
        <v>0.17954204740197999</v>
      </c>
      <c r="AK14" s="18">
        <v>0.17926717619050991</v>
      </c>
      <c r="AL14" s="18">
        <v>3.9105550750115223E-2</v>
      </c>
      <c r="AM14" s="18">
        <v>6.8332433866511624E-2</v>
      </c>
      <c r="AO14" s="18">
        <v>0.1595672551658745</v>
      </c>
      <c r="AP14" s="18">
        <v>9.6695143143804604E-2</v>
      </c>
      <c r="AQ14" s="18">
        <v>0.10359872265896659</v>
      </c>
      <c r="AR14" s="18">
        <v>8.4565445847454651E-2</v>
      </c>
      <c r="AS14" s="18">
        <v>0.18586500701243641</v>
      </c>
      <c r="AT14" s="18">
        <v>0.18769812856449969</v>
      </c>
      <c r="AU14" s="18">
        <v>3.7110909117047022E-2</v>
      </c>
      <c r="AV14" s="18">
        <v>0.10157463809686181</v>
      </c>
      <c r="AW14" s="18">
        <v>0.1209265635853161</v>
      </c>
    </row>
    <row r="15" spans="2:51" ht="19" customHeight="1" x14ac:dyDescent="0.35">
      <c r="B15" s="21" t="s">
        <v>172</v>
      </c>
      <c r="C15" s="18">
        <v>9.2883069239504221E-2</v>
      </c>
      <c r="D15" s="18">
        <v>9.4303233267793676E-2</v>
      </c>
      <c r="E15" s="18">
        <v>7.6066386489696922E-2</v>
      </c>
      <c r="F15" s="18">
        <v>0.1047830149016446</v>
      </c>
      <c r="G15" s="18">
        <v>8.9790970519318669E-2</v>
      </c>
      <c r="H15" s="18">
        <v>9.7285846196071793E-2</v>
      </c>
      <c r="I15" s="18">
        <v>9.4758975543116616E-2</v>
      </c>
      <c r="K15" s="18">
        <v>0.1104029564828397</v>
      </c>
      <c r="L15" s="18">
        <v>7.6927146431308047E-2</v>
      </c>
      <c r="N15" s="18">
        <v>9.7381164846221849E-2</v>
      </c>
      <c r="O15" s="18">
        <v>7.5101266673719372E-2</v>
      </c>
      <c r="P15" s="18">
        <v>8.6193788554161557E-2</v>
      </c>
      <c r="Q15" s="18">
        <v>9.9707269342204294E-2</v>
      </c>
      <c r="R15" s="18">
        <v>0.1072575812451787</v>
      </c>
      <c r="S15" s="18">
        <v>6.221205006463075E-2</v>
      </c>
      <c r="T15" s="18">
        <v>0.1167290105923199</v>
      </c>
      <c r="V15" s="18">
        <v>9.3874490734393065E-2</v>
      </c>
      <c r="W15" s="18">
        <v>0.10674212354880321</v>
      </c>
      <c r="X15" s="18">
        <v>7.1171543347863672E-2</v>
      </c>
      <c r="Y15" s="18">
        <v>7.8430345396013554E-2</v>
      </c>
      <c r="Z15" s="18">
        <v>0.1096131565820633</v>
      </c>
      <c r="AA15" s="18">
        <v>0.1475463632244581</v>
      </c>
      <c r="AB15" s="18">
        <v>6.7660422419190125E-2</v>
      </c>
      <c r="AC15" s="18">
        <v>3.8962633196403341E-2</v>
      </c>
      <c r="AD15" s="18">
        <v>0.15581404798917481</v>
      </c>
      <c r="AF15" s="18">
        <v>7.1455768917803142E-2</v>
      </c>
      <c r="AG15" s="18">
        <v>0.11847094475381929</v>
      </c>
      <c r="AH15" s="18">
        <v>8.4731206984710802E-2</v>
      </c>
      <c r="AI15" s="18">
        <v>7.3073669733863575E-2</v>
      </c>
      <c r="AJ15" s="18">
        <v>9.7587828882354122E-2</v>
      </c>
      <c r="AK15" s="18">
        <v>0.10308335445948991</v>
      </c>
      <c r="AL15" s="18">
        <v>3.9678769977012369E-2</v>
      </c>
      <c r="AM15" s="18">
        <v>7.9912910365456405E-2</v>
      </c>
      <c r="AO15" s="18">
        <v>7.67835902530771E-2</v>
      </c>
      <c r="AP15" s="18">
        <v>9.9439421191353877E-2</v>
      </c>
      <c r="AQ15" s="18">
        <v>7.6424523212222026E-2</v>
      </c>
      <c r="AR15" s="18">
        <v>9.7250333716600953E-2</v>
      </c>
      <c r="AS15" s="18">
        <v>9.7349937603024572E-2</v>
      </c>
      <c r="AT15" s="18">
        <v>0.127044627975198</v>
      </c>
      <c r="AU15" s="18">
        <v>4.8585457606433437E-2</v>
      </c>
      <c r="AV15" s="18">
        <v>7.3230691010931367E-2</v>
      </c>
      <c r="AW15" s="18">
        <v>0.20965794277942379</v>
      </c>
    </row>
    <row r="16" spans="2:51" ht="19" customHeight="1" x14ac:dyDescent="0.35">
      <c r="B16" s="21" t="s">
        <v>175</v>
      </c>
      <c r="C16" s="18">
        <v>9.0605311930280111E-2</v>
      </c>
      <c r="D16" s="18">
        <v>6.2952356098936138E-2</v>
      </c>
      <c r="E16" s="18">
        <v>9.165160285926241E-2</v>
      </c>
      <c r="F16" s="18">
        <v>7.4484666209972641E-2</v>
      </c>
      <c r="G16" s="18">
        <v>7.2289258777048698E-2</v>
      </c>
      <c r="H16" s="18">
        <v>0.10823162870060719</v>
      </c>
      <c r="I16" s="18">
        <v>0.11351924161637091</v>
      </c>
      <c r="K16" s="18">
        <v>0.1190117091578717</v>
      </c>
      <c r="L16" s="18">
        <v>6.4416925444009135E-2</v>
      </c>
      <c r="N16" s="18">
        <v>7.6929441169371185E-2</v>
      </c>
      <c r="O16" s="18">
        <v>0.1051393716069904</v>
      </c>
      <c r="P16" s="18">
        <v>7.1684870452792662E-2</v>
      </c>
      <c r="Q16" s="18">
        <v>0.100408302434773</v>
      </c>
      <c r="R16" s="18">
        <v>0.11192363817431079</v>
      </c>
      <c r="S16" s="18">
        <v>2.622953269728328E-2</v>
      </c>
      <c r="T16" s="18">
        <v>5.497509866994045E-2</v>
      </c>
      <c r="V16" s="18">
        <v>0.1058717824653293</v>
      </c>
      <c r="W16" s="18">
        <v>9.3328731331073153E-2</v>
      </c>
      <c r="X16" s="18">
        <v>0.106197319654238</v>
      </c>
      <c r="Y16" s="18">
        <v>0.10539294090883471</v>
      </c>
      <c r="Z16" s="18">
        <v>4.4901114659080671E-2</v>
      </c>
      <c r="AA16" s="18">
        <v>0.14693914172745609</v>
      </c>
      <c r="AB16" s="18">
        <v>7.63475169969597E-2</v>
      </c>
      <c r="AC16" s="18">
        <v>2.7744283270622051E-2</v>
      </c>
      <c r="AD16" s="18">
        <v>4.3018858540131252E-2</v>
      </c>
      <c r="AF16" s="18">
        <v>0.1085925835931183</v>
      </c>
      <c r="AG16" s="18">
        <v>0.10426310164897069</v>
      </c>
      <c r="AH16" s="18">
        <v>8.427591285469592E-2</v>
      </c>
      <c r="AI16" s="18">
        <v>0.1099703190587753</v>
      </c>
      <c r="AJ16" s="18">
        <v>5.9360223379674192E-2</v>
      </c>
      <c r="AK16" s="18">
        <v>0.12534891057172909</v>
      </c>
      <c r="AL16" s="18">
        <v>1.9283901377602049E-2</v>
      </c>
      <c r="AM16" s="18">
        <v>7.4026487949664085E-2</v>
      </c>
      <c r="AO16" s="18">
        <v>8.5660114938066856E-2</v>
      </c>
      <c r="AP16" s="18">
        <v>0.10852813400038661</v>
      </c>
      <c r="AQ16" s="18">
        <v>8.9953130951960919E-2</v>
      </c>
      <c r="AR16" s="18">
        <v>8.8325981007221221E-2</v>
      </c>
      <c r="AS16" s="18">
        <v>9.2575894981270487E-2</v>
      </c>
      <c r="AT16" s="18">
        <v>0.19401835599336789</v>
      </c>
      <c r="AU16" s="18">
        <v>5.6000873065072863E-2</v>
      </c>
      <c r="AV16" s="18">
        <v>4.3521972771242257E-2</v>
      </c>
      <c r="AW16" s="18">
        <v>8.6845801595907227E-2</v>
      </c>
    </row>
    <row r="17" spans="2:49" ht="19" customHeight="1" x14ac:dyDescent="0.35">
      <c r="B17" s="21" t="s">
        <v>169</v>
      </c>
      <c r="C17" s="18">
        <v>7.17025043931699E-2</v>
      </c>
      <c r="D17" s="18">
        <v>0.11185208829871141</v>
      </c>
      <c r="E17" s="18">
        <v>9.5224905250799657E-2</v>
      </c>
      <c r="F17" s="18">
        <v>6.2781457549347983E-2</v>
      </c>
      <c r="G17" s="18">
        <v>7.48614118622178E-2</v>
      </c>
      <c r="H17" s="18">
        <v>5.3368405440390537E-2</v>
      </c>
      <c r="I17" s="18">
        <v>5.3898245137191693E-2</v>
      </c>
      <c r="K17" s="18">
        <v>6.0946402817146791E-2</v>
      </c>
      <c r="L17" s="18">
        <v>8.2180264257182944E-2</v>
      </c>
      <c r="N17" s="18">
        <v>7.1187676868743818E-2</v>
      </c>
      <c r="O17" s="18">
        <v>7.6965109577351851E-2</v>
      </c>
      <c r="P17" s="18">
        <v>5.743469577010879E-2</v>
      </c>
      <c r="Q17" s="18">
        <v>8.0770005946843262E-2</v>
      </c>
      <c r="R17" s="18">
        <v>7.1160756216283511E-2</v>
      </c>
      <c r="S17" s="18">
        <v>2.4403699500344749E-2</v>
      </c>
      <c r="T17" s="18">
        <v>4.6643679224623022E-2</v>
      </c>
      <c r="V17" s="18">
        <v>5.8093446800791218E-2</v>
      </c>
      <c r="W17" s="18">
        <v>8.818579261088072E-2</v>
      </c>
      <c r="X17" s="18">
        <v>7.7747572072797949E-2</v>
      </c>
      <c r="Y17" s="18">
        <v>0.1048681292934641</v>
      </c>
      <c r="Z17" s="18">
        <v>0</v>
      </c>
      <c r="AA17" s="18">
        <v>6.2122732784729268E-2</v>
      </c>
      <c r="AB17" s="18">
        <v>7.7656392203537539E-2</v>
      </c>
      <c r="AC17" s="18">
        <v>2.6830695165428579E-2</v>
      </c>
      <c r="AD17" s="18">
        <v>6.0206814752487757E-2</v>
      </c>
      <c r="AF17" s="18">
        <v>5.7802057572797369E-2</v>
      </c>
      <c r="AG17" s="18">
        <v>8.7731808899378497E-2</v>
      </c>
      <c r="AH17" s="18">
        <v>6.9101232217361142E-2</v>
      </c>
      <c r="AI17" s="18">
        <v>6.2162969722626887E-2</v>
      </c>
      <c r="AJ17" s="18">
        <v>6.7757943203127738E-2</v>
      </c>
      <c r="AK17" s="18">
        <v>7.6175907904235257E-2</v>
      </c>
      <c r="AL17" s="18">
        <v>6.6232922684179879E-2</v>
      </c>
      <c r="AM17" s="18">
        <v>6.4288826961922063E-2</v>
      </c>
      <c r="AO17" s="18">
        <v>5.7502772931060493E-2</v>
      </c>
      <c r="AP17" s="18">
        <v>8.8189579605220864E-2</v>
      </c>
      <c r="AQ17" s="18">
        <v>0.10567972650239239</v>
      </c>
      <c r="AR17" s="18">
        <v>8.6134403851176614E-2</v>
      </c>
      <c r="AS17" s="18">
        <v>5.7296907854892547E-2</v>
      </c>
      <c r="AT17" s="18">
        <v>7.4586086529626838E-2</v>
      </c>
      <c r="AU17" s="18">
        <v>6.646995590080583E-2</v>
      </c>
      <c r="AV17" s="18">
        <v>4.7300842671276433E-2</v>
      </c>
      <c r="AW17" s="18">
        <v>5.7192262395936479E-2</v>
      </c>
    </row>
    <row r="18" spans="2:49" ht="32.15" customHeight="1" x14ac:dyDescent="0.35">
      <c r="B18" s="21" t="s">
        <v>395</v>
      </c>
      <c r="C18" s="18">
        <v>7.1245424677262525E-2</v>
      </c>
      <c r="D18" s="18">
        <v>0.14378677368576609</v>
      </c>
      <c r="E18" s="18">
        <v>0.1097364433701872</v>
      </c>
      <c r="F18" s="18">
        <v>7.0620228725852413E-2</v>
      </c>
      <c r="G18" s="18">
        <v>4.5482779768953867E-2</v>
      </c>
      <c r="H18" s="18">
        <v>5.0493738644329579E-2</v>
      </c>
      <c r="I18" s="18">
        <v>4.2877522292612991E-2</v>
      </c>
      <c r="K18" s="18">
        <v>8.0265225873672269E-2</v>
      </c>
      <c r="L18" s="18">
        <v>6.3154885488075199E-2</v>
      </c>
      <c r="N18" s="18">
        <v>5.0592818997859043E-2</v>
      </c>
      <c r="O18" s="18">
        <v>7.5020905745982705E-2</v>
      </c>
      <c r="P18" s="18">
        <v>6.1992668197683523E-2</v>
      </c>
      <c r="Q18" s="18">
        <v>8.6416674051463874E-2</v>
      </c>
      <c r="R18" s="18">
        <v>6.8375002973353471E-2</v>
      </c>
      <c r="S18" s="18">
        <v>0.18421933482461009</v>
      </c>
      <c r="T18" s="18">
        <v>7.5396358580659226E-2</v>
      </c>
      <c r="V18" s="18">
        <v>6.4467131691361826E-2</v>
      </c>
      <c r="W18" s="18">
        <v>9.7399595191946187E-2</v>
      </c>
      <c r="X18" s="18">
        <v>4.0495190499636201E-2</v>
      </c>
      <c r="Y18" s="18">
        <v>5.9851474516174633E-2</v>
      </c>
      <c r="Z18" s="18">
        <v>5.0260386918587731E-2</v>
      </c>
      <c r="AA18" s="18">
        <v>7.0709418298911017E-2</v>
      </c>
      <c r="AB18" s="18">
        <v>6.6951789123687155E-2</v>
      </c>
      <c r="AC18" s="18">
        <v>2.42065653356037E-2</v>
      </c>
      <c r="AD18" s="18">
        <v>5.4409464001019543E-2</v>
      </c>
      <c r="AF18" s="18">
        <v>5.5427768151791193E-2</v>
      </c>
      <c r="AG18" s="18">
        <v>8.986840379447962E-2</v>
      </c>
      <c r="AH18" s="18">
        <v>3.9025173895272783E-2</v>
      </c>
      <c r="AI18" s="18">
        <v>5.7557576861374221E-2</v>
      </c>
      <c r="AJ18" s="18">
        <v>9.1173890354096579E-2</v>
      </c>
      <c r="AK18" s="18">
        <v>0.13429275284814979</v>
      </c>
      <c r="AL18" s="18">
        <v>2.1393640730353089E-2</v>
      </c>
      <c r="AM18" s="18">
        <v>5.3928597592188883E-2</v>
      </c>
      <c r="AO18" s="18">
        <v>6.8033765668949517E-2</v>
      </c>
      <c r="AP18" s="18">
        <v>0.10068353288504391</v>
      </c>
      <c r="AQ18" s="18">
        <v>4.6921995300717868E-2</v>
      </c>
      <c r="AR18" s="18">
        <v>6.6036469403775194E-2</v>
      </c>
      <c r="AS18" s="18">
        <v>7.0797418913884066E-2</v>
      </c>
      <c r="AT18" s="18">
        <v>0.11649998866780539</v>
      </c>
      <c r="AU18" s="18">
        <v>4.4019202772307163E-2</v>
      </c>
      <c r="AV18" s="18">
        <v>4.0382690035763447E-2</v>
      </c>
      <c r="AW18" s="18">
        <v>2.3275201670223958E-2</v>
      </c>
    </row>
    <row r="19" spans="2:49" ht="19" customHeight="1" x14ac:dyDescent="0.35">
      <c r="B19" s="21" t="s">
        <v>396</v>
      </c>
      <c r="C19" s="18">
        <v>4.4921500198655123E-2</v>
      </c>
      <c r="D19" s="18">
        <v>6.0010616684421217E-2</v>
      </c>
      <c r="E19" s="18">
        <v>5.1519980618180382E-2</v>
      </c>
      <c r="F19" s="18">
        <v>5.1846016760058483E-2</v>
      </c>
      <c r="G19" s="18">
        <v>1.9399594786924171E-2</v>
      </c>
      <c r="H19" s="18">
        <v>4.7015662835799672E-2</v>
      </c>
      <c r="I19" s="18">
        <v>4.3704800543554988E-2</v>
      </c>
      <c r="K19" s="18">
        <v>5.260489665682682E-2</v>
      </c>
      <c r="L19" s="18">
        <v>3.7946164214604942E-2</v>
      </c>
      <c r="N19" s="18">
        <v>2.5057031171496959E-2</v>
      </c>
      <c r="O19" s="18">
        <v>5.3342173985841533E-2</v>
      </c>
      <c r="P19" s="18">
        <v>8.566388250766642E-2</v>
      </c>
      <c r="Q19" s="18">
        <v>5.1488743903233228E-2</v>
      </c>
      <c r="R19" s="18">
        <v>2.4226269911886401E-2</v>
      </c>
      <c r="S19" s="18">
        <v>9.0652819171575708E-2</v>
      </c>
      <c r="T19" s="18">
        <v>1.7031402019222489E-2</v>
      </c>
      <c r="V19" s="18">
        <v>5.7749389943164441E-2</v>
      </c>
      <c r="W19" s="18">
        <v>4.4856278681622161E-2</v>
      </c>
      <c r="X19" s="18">
        <v>2.381082691011956E-2</v>
      </c>
      <c r="Y19" s="18">
        <v>3.7551563424332773E-2</v>
      </c>
      <c r="Z19" s="18">
        <v>2.6244349593634111E-2</v>
      </c>
      <c r="AA19" s="18">
        <v>2.793673425132363E-2</v>
      </c>
      <c r="AB19" s="18">
        <v>4.4243869841813818E-2</v>
      </c>
      <c r="AC19" s="18">
        <v>1.1164328801400209E-2</v>
      </c>
      <c r="AD19" s="18">
        <v>3.5162976791421482E-2</v>
      </c>
      <c r="AF19" s="18">
        <v>5.7813292062052081E-2</v>
      </c>
      <c r="AG19" s="18">
        <v>4.5660570873060698E-2</v>
      </c>
      <c r="AH19" s="18">
        <v>2.7997415249542589E-2</v>
      </c>
      <c r="AI19" s="18">
        <v>6.2324587294908133E-2</v>
      </c>
      <c r="AJ19" s="18">
        <v>4.7616725507208232E-2</v>
      </c>
      <c r="AK19" s="18">
        <v>5.2150560992391667E-2</v>
      </c>
      <c r="AL19" s="18">
        <v>0</v>
      </c>
      <c r="AM19" s="18">
        <v>3.4774906292143803E-2</v>
      </c>
      <c r="AO19" s="18">
        <v>3.4912881778364331E-2</v>
      </c>
      <c r="AP19" s="18">
        <v>6.0753209853616853E-2</v>
      </c>
      <c r="AQ19" s="18">
        <v>3.5786389446402077E-2</v>
      </c>
      <c r="AR19" s="18">
        <v>4.3855637550817672E-2</v>
      </c>
      <c r="AS19" s="18">
        <v>4.588930998811349E-2</v>
      </c>
      <c r="AT19" s="18">
        <v>6.3086251345741889E-2</v>
      </c>
      <c r="AU19" s="18">
        <v>3.8092385137570572E-2</v>
      </c>
      <c r="AV19" s="18">
        <v>2.7266842612230731E-2</v>
      </c>
      <c r="AW19" s="18">
        <v>2.668991826513294E-2</v>
      </c>
    </row>
    <row r="20" spans="2:49" ht="19" customHeight="1" x14ac:dyDescent="0.35">
      <c r="B20" s="21" t="s">
        <v>171</v>
      </c>
      <c r="C20" s="18">
        <v>4.177801631683592E-2</v>
      </c>
      <c r="D20" s="18">
        <v>2.7356687391946379E-2</v>
      </c>
      <c r="E20" s="18">
        <v>5.2964520141530018E-2</v>
      </c>
      <c r="F20" s="18">
        <v>3.5907757058244137E-2</v>
      </c>
      <c r="G20" s="18">
        <v>4.9242219863524901E-2</v>
      </c>
      <c r="H20" s="18">
        <v>3.8108259355224612E-2</v>
      </c>
      <c r="I20" s="18">
        <v>4.2050545160232947E-2</v>
      </c>
      <c r="K20" s="18">
        <v>4.8322732103217282E-2</v>
      </c>
      <c r="L20" s="18">
        <v>3.5855038507884303E-2</v>
      </c>
      <c r="N20" s="18">
        <v>4.7054250099189253E-2</v>
      </c>
      <c r="O20" s="18">
        <v>4.4872027505791147E-2</v>
      </c>
      <c r="P20" s="18">
        <v>3.6007042865308952E-2</v>
      </c>
      <c r="Q20" s="18">
        <v>3.7993612454565513E-2</v>
      </c>
      <c r="R20" s="18">
        <v>4.3428172475992392E-2</v>
      </c>
      <c r="S20" s="18">
        <v>2.258833760628471E-2</v>
      </c>
      <c r="T20" s="18">
        <v>2.979550468481389E-2</v>
      </c>
      <c r="V20" s="18">
        <v>4.815839421917311E-2</v>
      </c>
      <c r="W20" s="18">
        <v>4.1229988733876517E-2</v>
      </c>
      <c r="X20" s="18">
        <v>7.2270471826882537E-2</v>
      </c>
      <c r="Y20" s="18">
        <v>0</v>
      </c>
      <c r="Z20" s="18">
        <v>8.5576653310098907E-2</v>
      </c>
      <c r="AA20" s="18">
        <v>6.9086572261014126E-2</v>
      </c>
      <c r="AB20" s="18">
        <v>3.6613289698930747E-2</v>
      </c>
      <c r="AC20" s="18">
        <v>2.271994471653254E-2</v>
      </c>
      <c r="AD20" s="18">
        <v>0</v>
      </c>
      <c r="AF20" s="18">
        <v>6.1460658046550938E-2</v>
      </c>
      <c r="AG20" s="18">
        <v>4.7266889232949458E-2</v>
      </c>
      <c r="AH20" s="18">
        <v>4.7433979957785928E-2</v>
      </c>
      <c r="AI20" s="18">
        <v>9.1667947406677084E-3</v>
      </c>
      <c r="AJ20" s="18">
        <v>4.7117630926282038E-2</v>
      </c>
      <c r="AK20" s="18">
        <v>5.3208450630181293E-2</v>
      </c>
      <c r="AL20" s="18">
        <v>1.5851070439238179E-2</v>
      </c>
      <c r="AM20" s="18">
        <v>2.17467079658685E-2</v>
      </c>
      <c r="AO20" s="18">
        <v>4.7320051025784689E-2</v>
      </c>
      <c r="AP20" s="18">
        <v>3.5153656799127957E-2</v>
      </c>
      <c r="AQ20" s="18">
        <v>9.2068074193366572E-2</v>
      </c>
      <c r="AR20" s="18">
        <v>3.20495712457197E-2</v>
      </c>
      <c r="AS20" s="18">
        <v>4.9148958397059572E-2</v>
      </c>
      <c r="AT20" s="18">
        <v>3.6109621896341697E-2</v>
      </c>
      <c r="AU20" s="18">
        <v>2.7061587910835919E-2</v>
      </c>
      <c r="AV20" s="18">
        <v>1.4832848406638869E-2</v>
      </c>
      <c r="AW20" s="18">
        <v>4.1981276644699882E-2</v>
      </c>
    </row>
    <row r="21" spans="2:49" ht="19" customHeight="1" x14ac:dyDescent="0.35">
      <c r="B21" s="21" t="s">
        <v>174</v>
      </c>
      <c r="C21" s="18">
        <v>3.2501530615097578E-2</v>
      </c>
      <c r="D21" s="18">
        <v>7.9254064177998435E-2</v>
      </c>
      <c r="E21" s="18">
        <v>4.9607146469992473E-2</v>
      </c>
      <c r="F21" s="18">
        <v>3.8251828037967048E-2</v>
      </c>
      <c r="G21" s="18">
        <v>2.3215577460853419E-2</v>
      </c>
      <c r="H21" s="18">
        <v>1.9195229725856411E-2</v>
      </c>
      <c r="I21" s="18">
        <v>1.05310850809724E-2</v>
      </c>
      <c r="K21" s="18">
        <v>2.4380146831529729E-2</v>
      </c>
      <c r="L21" s="18">
        <v>4.0298145071868137E-2</v>
      </c>
      <c r="N21" s="18">
        <v>1.7652230249385899E-2</v>
      </c>
      <c r="O21" s="18">
        <v>4.9114061145803183E-2</v>
      </c>
      <c r="P21" s="18">
        <v>3.4069783479941551E-2</v>
      </c>
      <c r="Q21" s="18">
        <v>3.4731545357725359E-2</v>
      </c>
      <c r="R21" s="18">
        <v>2.9837240954413719E-2</v>
      </c>
      <c r="S21" s="18">
        <v>8.2861949193822282E-2</v>
      </c>
      <c r="T21" s="18">
        <v>0</v>
      </c>
      <c r="V21" s="18">
        <v>2.14642640046484E-2</v>
      </c>
      <c r="W21" s="18">
        <v>4.1664250745980659E-2</v>
      </c>
      <c r="X21" s="18">
        <v>2.269635112460807E-2</v>
      </c>
      <c r="Y21" s="18">
        <v>5.8347380137620378E-2</v>
      </c>
      <c r="Z21" s="18">
        <v>5.8290416551725711E-2</v>
      </c>
      <c r="AA21" s="18">
        <v>0</v>
      </c>
      <c r="AB21" s="18">
        <v>3.6421569705102609E-2</v>
      </c>
      <c r="AC21" s="18">
        <v>2.4857500263450551E-2</v>
      </c>
      <c r="AD21" s="18">
        <v>3.0622311129085561E-2</v>
      </c>
      <c r="AF21" s="18">
        <v>2.6859392550877079E-2</v>
      </c>
      <c r="AG21" s="18">
        <v>3.7435406037826031E-2</v>
      </c>
      <c r="AH21" s="18">
        <v>2.748557924218499E-2</v>
      </c>
      <c r="AI21" s="18">
        <v>7.556656376770228E-2</v>
      </c>
      <c r="AJ21" s="18">
        <v>1.476358862340557E-2</v>
      </c>
      <c r="AK21" s="18">
        <v>0</v>
      </c>
      <c r="AL21" s="18">
        <v>8.460783906340924E-2</v>
      </c>
      <c r="AM21" s="18">
        <v>2.830887863391477E-2</v>
      </c>
      <c r="AO21" s="18">
        <v>3.0094421956981809E-2</v>
      </c>
      <c r="AP21" s="18">
        <v>3.5616811214645168E-2</v>
      </c>
      <c r="AQ21" s="18">
        <v>3.9049532203099979E-2</v>
      </c>
      <c r="AR21" s="18">
        <v>4.8078677357116427E-2</v>
      </c>
      <c r="AS21" s="18">
        <v>2.7918721505607019E-2</v>
      </c>
      <c r="AT21" s="18">
        <v>0</v>
      </c>
      <c r="AU21" s="18">
        <v>3.0234441121205519E-2</v>
      </c>
      <c r="AV21" s="18">
        <v>3.130587151600412E-2</v>
      </c>
      <c r="AW21" s="18">
        <v>1.6219236318183231E-2</v>
      </c>
    </row>
    <row r="22" spans="2:49" ht="19" customHeight="1" x14ac:dyDescent="0.35">
      <c r="B22" s="21" t="s">
        <v>397</v>
      </c>
      <c r="C22" s="18">
        <v>2.9071752905049219E-2</v>
      </c>
      <c r="D22" s="18">
        <v>2.6299689896322229E-2</v>
      </c>
      <c r="E22" s="18">
        <v>1.716552265154966E-2</v>
      </c>
      <c r="F22" s="18">
        <v>1.697109015139198E-2</v>
      </c>
      <c r="G22" s="18">
        <v>2.4704377300987401E-2</v>
      </c>
      <c r="H22" s="18">
        <v>3.1088079811917649E-2</v>
      </c>
      <c r="I22" s="18">
        <v>4.8855896804567631E-2</v>
      </c>
      <c r="K22" s="18">
        <v>3.8123539840005348E-2</v>
      </c>
      <c r="L22" s="18">
        <v>2.0727801815858201E-2</v>
      </c>
      <c r="N22" s="18">
        <v>2.630439052879455E-2</v>
      </c>
      <c r="O22" s="18">
        <v>3.7403391725145493E-2</v>
      </c>
      <c r="P22" s="18">
        <v>4.6729312812389741E-2</v>
      </c>
      <c r="Q22" s="18">
        <v>3.0146217422573781E-2</v>
      </c>
      <c r="R22" s="18">
        <v>8.0350293085681857E-3</v>
      </c>
      <c r="S22" s="18">
        <v>0</v>
      </c>
      <c r="T22" s="18">
        <v>1.7900430980685649E-2</v>
      </c>
      <c r="V22" s="18">
        <v>3.3081713550631497E-2</v>
      </c>
      <c r="W22" s="18">
        <v>3.1422819046827151E-2</v>
      </c>
      <c r="X22" s="18">
        <v>1.6290739788760191E-2</v>
      </c>
      <c r="Y22" s="18">
        <v>4.8478349218117223E-2</v>
      </c>
      <c r="Z22" s="18">
        <v>5.9742770208794857E-2</v>
      </c>
      <c r="AA22" s="18">
        <v>4.2188874594635703E-2</v>
      </c>
      <c r="AB22" s="18">
        <v>2.2117892205088321E-2</v>
      </c>
      <c r="AC22" s="18">
        <v>0</v>
      </c>
      <c r="AD22" s="18">
        <v>2.1847816296151089E-2</v>
      </c>
      <c r="AF22" s="18">
        <v>3.070968318880191E-2</v>
      </c>
      <c r="AG22" s="18">
        <v>3.0945359462514109E-2</v>
      </c>
      <c r="AH22" s="18">
        <v>2.302492222464745E-2</v>
      </c>
      <c r="AI22" s="18">
        <v>3.6763509144755083E-2</v>
      </c>
      <c r="AJ22" s="18">
        <v>3.2103091983738133E-2</v>
      </c>
      <c r="AK22" s="18">
        <v>2.2564217412841831E-2</v>
      </c>
      <c r="AL22" s="18">
        <v>0</v>
      </c>
      <c r="AM22" s="18">
        <v>2.5950054828147051E-2</v>
      </c>
      <c r="AO22" s="18">
        <v>2.1383230929694529E-2</v>
      </c>
      <c r="AP22" s="18">
        <v>2.5652896659675191E-2</v>
      </c>
      <c r="AQ22" s="18">
        <v>3.9696407409077442E-2</v>
      </c>
      <c r="AR22" s="18">
        <v>5.2340365046388122E-2</v>
      </c>
      <c r="AS22" s="18">
        <v>3.1379616102877032E-2</v>
      </c>
      <c r="AT22" s="18">
        <v>2.780917076085768E-2</v>
      </c>
      <c r="AU22" s="18">
        <v>1.660052064842792E-2</v>
      </c>
      <c r="AV22" s="18">
        <v>1.246534885579198E-2</v>
      </c>
      <c r="AW22" s="18">
        <v>4.8534926104365862E-2</v>
      </c>
    </row>
    <row r="23" spans="2:49" ht="19" customHeight="1" x14ac:dyDescent="0.35">
      <c r="B23" s="21" t="s">
        <v>173</v>
      </c>
      <c r="C23" s="18">
        <v>2.6425599284766361E-2</v>
      </c>
      <c r="D23" s="18">
        <v>3.052896313738674E-2</v>
      </c>
      <c r="E23" s="18">
        <v>1.5845829205463131E-2</v>
      </c>
      <c r="F23" s="18">
        <v>3.031855384701946E-2</v>
      </c>
      <c r="G23" s="18">
        <v>9.2023975870608073E-3</v>
      </c>
      <c r="H23" s="18">
        <v>4.5344501344592877E-2</v>
      </c>
      <c r="I23" s="18">
        <v>2.7686848899655399E-2</v>
      </c>
      <c r="K23" s="18">
        <v>2.3421347595040901E-2</v>
      </c>
      <c r="L23" s="18">
        <v>2.938600005650863E-2</v>
      </c>
      <c r="N23" s="18">
        <v>3.0305750970014689E-2</v>
      </c>
      <c r="O23" s="18">
        <v>1.936091048378576E-2</v>
      </c>
      <c r="P23" s="18">
        <v>3.4960110481897483E-2</v>
      </c>
      <c r="Q23" s="18">
        <v>2.1072630031785122E-2</v>
      </c>
      <c r="R23" s="18">
        <v>3.2484905492200428E-2</v>
      </c>
      <c r="S23" s="18">
        <v>9.4821695309804346E-2</v>
      </c>
      <c r="T23" s="18">
        <v>0</v>
      </c>
      <c r="V23" s="18">
        <v>3.6310939100932922E-2</v>
      </c>
      <c r="W23" s="18">
        <v>2.0330373321663361E-2</v>
      </c>
      <c r="X23" s="18">
        <v>8.3846512076897056E-3</v>
      </c>
      <c r="Y23" s="18">
        <v>0</v>
      </c>
      <c r="Z23" s="18">
        <v>9.1952228498259805E-2</v>
      </c>
      <c r="AA23" s="18">
        <v>0</v>
      </c>
      <c r="AB23" s="18">
        <v>2.2509922970121828E-2</v>
      </c>
      <c r="AC23" s="18">
        <v>0</v>
      </c>
      <c r="AD23" s="18">
        <v>6.4196047714816337E-2</v>
      </c>
      <c r="AF23" s="18">
        <v>3.8694410059145277E-2</v>
      </c>
      <c r="AG23" s="18">
        <v>1.969497720341136E-2</v>
      </c>
      <c r="AH23" s="18">
        <v>1.5913855200853259E-2</v>
      </c>
      <c r="AI23" s="18">
        <v>8.0408766071373428E-3</v>
      </c>
      <c r="AJ23" s="18">
        <v>5.9968854277522902E-2</v>
      </c>
      <c r="AK23" s="18">
        <v>0</v>
      </c>
      <c r="AL23" s="18">
        <v>0</v>
      </c>
      <c r="AM23" s="18">
        <v>1.838770364631483E-2</v>
      </c>
      <c r="AO23" s="18">
        <v>1.9817666080588311E-2</v>
      </c>
      <c r="AP23" s="18">
        <v>1.979584964221915E-2</v>
      </c>
      <c r="AQ23" s="18">
        <v>7.2013601520655316E-3</v>
      </c>
      <c r="AR23" s="18">
        <v>1.6946458068844011E-2</v>
      </c>
      <c r="AS23" s="18">
        <v>5.2492514780863531E-2</v>
      </c>
      <c r="AT23" s="18">
        <v>0</v>
      </c>
      <c r="AU23" s="18">
        <v>8.2790824223256607E-3</v>
      </c>
      <c r="AV23" s="18">
        <v>3.2763382076332698E-2</v>
      </c>
      <c r="AW23" s="18">
        <v>4.0796673073343753E-2</v>
      </c>
    </row>
    <row r="24" spans="2:49" ht="19" customHeight="1" x14ac:dyDescent="0.35">
      <c r="B24" s="21" t="s">
        <v>398</v>
      </c>
      <c r="C24" s="18">
        <v>1.99199304251646E-2</v>
      </c>
      <c r="D24" s="18">
        <v>4.5896111983080169E-2</v>
      </c>
      <c r="E24" s="18">
        <v>1.9315221215003259E-2</v>
      </c>
      <c r="F24" s="18">
        <v>2.4025834330158941E-2</v>
      </c>
      <c r="G24" s="18">
        <v>1.98421572016124E-2</v>
      </c>
      <c r="H24" s="18">
        <v>9.6631194622971723E-3</v>
      </c>
      <c r="I24" s="18">
        <v>1.2908645414081399E-2</v>
      </c>
      <c r="K24" s="18">
        <v>2.095069605008525E-2</v>
      </c>
      <c r="L24" s="18">
        <v>1.9057744909620811E-2</v>
      </c>
      <c r="N24" s="18">
        <v>1.317900830876239E-2</v>
      </c>
      <c r="O24" s="18">
        <v>2.054153695238229E-2</v>
      </c>
      <c r="P24" s="18">
        <v>1.5123862249244269E-2</v>
      </c>
      <c r="Q24" s="18">
        <v>2.2346886883816041E-2</v>
      </c>
      <c r="R24" s="18">
        <v>3.264157400428451E-2</v>
      </c>
      <c r="S24" s="18">
        <v>2.7587447698193629E-2</v>
      </c>
      <c r="T24" s="18">
        <v>2.062123825681007E-2</v>
      </c>
      <c r="V24" s="18">
        <v>1.8718446758000159E-2</v>
      </c>
      <c r="W24" s="18">
        <v>2.8186323444189171E-2</v>
      </c>
      <c r="X24" s="18">
        <v>8.8238681001026713E-3</v>
      </c>
      <c r="Y24" s="18">
        <v>2.7025240516061831E-2</v>
      </c>
      <c r="Z24" s="18">
        <v>0</v>
      </c>
      <c r="AA24" s="18">
        <v>0</v>
      </c>
      <c r="AB24" s="18">
        <v>2.136881489088285E-2</v>
      </c>
      <c r="AC24" s="18">
        <v>0</v>
      </c>
      <c r="AD24" s="18">
        <v>7.8547716803186955E-3</v>
      </c>
      <c r="AF24" s="18">
        <v>2.2620991581647321E-2</v>
      </c>
      <c r="AG24" s="18">
        <v>2.508122969037881E-2</v>
      </c>
      <c r="AH24" s="18">
        <v>1.6225478469637511E-2</v>
      </c>
      <c r="AI24" s="18">
        <v>1.6809475316076551E-2</v>
      </c>
      <c r="AJ24" s="18">
        <v>1.043157681723271E-2</v>
      </c>
      <c r="AK24" s="18">
        <v>0</v>
      </c>
      <c r="AL24" s="18">
        <v>0</v>
      </c>
      <c r="AM24" s="18">
        <v>2.183466048206148E-2</v>
      </c>
      <c r="AO24" s="18">
        <v>2.2635027872154191E-2</v>
      </c>
      <c r="AP24" s="18">
        <v>3.2479652538419931E-2</v>
      </c>
      <c r="AQ24" s="18">
        <v>1.63054181907284E-2</v>
      </c>
      <c r="AR24" s="18">
        <v>1.8442413636127988E-2</v>
      </c>
      <c r="AS24" s="18">
        <v>9.578819729806478E-3</v>
      </c>
      <c r="AT24" s="18">
        <v>0</v>
      </c>
      <c r="AU24" s="18">
        <v>2.19077849421088E-2</v>
      </c>
      <c r="AV24" s="18">
        <v>1.164698170359159E-2</v>
      </c>
      <c r="AW24" s="18">
        <v>1.1968433760299419E-2</v>
      </c>
    </row>
    <row r="25" spans="2:49" ht="19" customHeight="1" x14ac:dyDescent="0.35">
      <c r="B25" s="21" t="s">
        <v>399</v>
      </c>
      <c r="C25" s="18">
        <v>1.8321154001023871E-2</v>
      </c>
      <c r="D25" s="18">
        <v>2.418485977011034E-2</v>
      </c>
      <c r="E25" s="18">
        <v>3.9364994255211443E-2</v>
      </c>
      <c r="F25" s="18">
        <v>1.0602286330271009E-2</v>
      </c>
      <c r="G25" s="18">
        <v>2.6852746271026781E-2</v>
      </c>
      <c r="H25" s="18">
        <v>8.5972829407675987E-3</v>
      </c>
      <c r="I25" s="18">
        <v>7.3134963711939567E-3</v>
      </c>
      <c r="K25" s="18">
        <v>1.9170001070849089E-2</v>
      </c>
      <c r="L25" s="18">
        <v>1.762128770714785E-2</v>
      </c>
      <c r="N25" s="18">
        <v>1.479048036145056E-2</v>
      </c>
      <c r="O25" s="18">
        <v>1.663366789570583E-2</v>
      </c>
      <c r="P25" s="18">
        <v>1.5091569595776341E-2</v>
      </c>
      <c r="Q25" s="18">
        <v>2.46262281243874E-2</v>
      </c>
      <c r="R25" s="18">
        <v>1.6560035491599841E-2</v>
      </c>
      <c r="S25" s="18">
        <v>4.4633262821647923E-2</v>
      </c>
      <c r="T25" s="18">
        <v>1.335077553937585E-2</v>
      </c>
      <c r="V25" s="18">
        <v>1.814207527706934E-2</v>
      </c>
      <c r="W25" s="18">
        <v>1.696119497228965E-2</v>
      </c>
      <c r="X25" s="18">
        <v>1.356646350321159E-2</v>
      </c>
      <c r="Y25" s="18">
        <v>4.2615777057431997E-2</v>
      </c>
      <c r="Z25" s="18">
        <v>5.8493846656469388E-2</v>
      </c>
      <c r="AA25" s="18">
        <v>0</v>
      </c>
      <c r="AB25" s="18">
        <v>1.8122947909272252E-2</v>
      </c>
      <c r="AC25" s="18">
        <v>1.6865071896129478E-2</v>
      </c>
      <c r="AD25" s="18">
        <v>9.9656618901900387E-3</v>
      </c>
      <c r="AF25" s="18">
        <v>1.7660568760585419E-2</v>
      </c>
      <c r="AG25" s="18">
        <v>1.187897426353844E-2</v>
      </c>
      <c r="AH25" s="18">
        <v>1.4867387333815639E-2</v>
      </c>
      <c r="AI25" s="18">
        <v>3.8429980190824387E-2</v>
      </c>
      <c r="AJ25" s="18">
        <v>3.4567591911611607E-2</v>
      </c>
      <c r="AK25" s="18">
        <v>0</v>
      </c>
      <c r="AL25" s="18">
        <v>0</v>
      </c>
      <c r="AM25" s="18">
        <v>1.747255461597844E-2</v>
      </c>
      <c r="AO25" s="18">
        <v>1.5522874863015601E-2</v>
      </c>
      <c r="AP25" s="18">
        <v>2.289861278192689E-2</v>
      </c>
      <c r="AQ25" s="18">
        <v>1.16155151092105E-2</v>
      </c>
      <c r="AR25" s="18">
        <v>1.3152466422355701E-2</v>
      </c>
      <c r="AS25" s="18">
        <v>2.9009583435233341E-2</v>
      </c>
      <c r="AT25" s="18">
        <v>0</v>
      </c>
      <c r="AU25" s="18">
        <v>2.1417274822193029E-2</v>
      </c>
      <c r="AV25" s="18">
        <v>0</v>
      </c>
      <c r="AW25" s="18">
        <v>0</v>
      </c>
    </row>
    <row r="26" spans="2:49" ht="19" customHeight="1" x14ac:dyDescent="0.35">
      <c r="B26" s="21" t="s">
        <v>176</v>
      </c>
      <c r="C26" s="18">
        <v>1.418068030643789E-2</v>
      </c>
      <c r="D26" s="18">
        <v>2.212980672957391E-2</v>
      </c>
      <c r="E26" s="18">
        <v>2.8077456569429209E-2</v>
      </c>
      <c r="F26" s="18">
        <v>9.5694062243178064E-3</v>
      </c>
      <c r="G26" s="18">
        <v>1.4442564407174291E-2</v>
      </c>
      <c r="H26" s="18">
        <v>1.282481419565277E-2</v>
      </c>
      <c r="I26" s="18">
        <v>4.8015120666140528E-3</v>
      </c>
      <c r="K26" s="18">
        <v>1.471057767603564E-2</v>
      </c>
      <c r="L26" s="18">
        <v>1.3758317151034909E-2</v>
      </c>
      <c r="N26" s="18">
        <v>1.3765751517222809E-2</v>
      </c>
      <c r="O26" s="18">
        <v>1.600826087147637E-2</v>
      </c>
      <c r="P26" s="18">
        <v>3.410992395564692E-3</v>
      </c>
      <c r="Q26" s="18">
        <v>1.4308463056203841E-2</v>
      </c>
      <c r="R26" s="18">
        <v>1.5559479160634319E-2</v>
      </c>
      <c r="S26" s="18">
        <v>4.7001153978812937E-2</v>
      </c>
      <c r="T26" s="18">
        <v>1.4800025807428851E-2</v>
      </c>
      <c r="V26" s="18">
        <v>1.167290663792101E-2</v>
      </c>
      <c r="W26" s="18">
        <v>1.2570880863913539E-2</v>
      </c>
      <c r="X26" s="18">
        <v>0</v>
      </c>
      <c r="Y26" s="18">
        <v>4.1505618117335587E-2</v>
      </c>
      <c r="Z26" s="18">
        <v>2.6873999783666211E-2</v>
      </c>
      <c r="AA26" s="18">
        <v>0</v>
      </c>
      <c r="AB26" s="18">
        <v>1.6330924951826899E-2</v>
      </c>
      <c r="AC26" s="18">
        <v>3.0124507912082699E-2</v>
      </c>
      <c r="AD26" s="18">
        <v>1.963900603559884E-2</v>
      </c>
      <c r="AF26" s="18">
        <v>8.0526553990804637E-3</v>
      </c>
      <c r="AG26" s="18">
        <v>1.092027226893076E-2</v>
      </c>
      <c r="AH26" s="18">
        <v>6.8200121220649158E-3</v>
      </c>
      <c r="AI26" s="18">
        <v>1.449205310499828E-2</v>
      </c>
      <c r="AJ26" s="18">
        <v>2.2719371204233941E-2</v>
      </c>
      <c r="AK26" s="18">
        <v>2.5166872514502059E-2</v>
      </c>
      <c r="AL26" s="18">
        <v>6.7357851410814032E-2</v>
      </c>
      <c r="AM26" s="18">
        <v>1.4411720332212229E-2</v>
      </c>
      <c r="AO26" s="18">
        <v>1.088366378134752E-2</v>
      </c>
      <c r="AP26" s="18">
        <v>1.3829441231983659E-2</v>
      </c>
      <c r="AQ26" s="18">
        <v>6.8266791211508493E-3</v>
      </c>
      <c r="AR26" s="18">
        <v>1.884595401771106E-2</v>
      </c>
      <c r="AS26" s="18">
        <v>1.9190729213611691E-2</v>
      </c>
      <c r="AT26" s="18">
        <v>3.1016801623007361E-2</v>
      </c>
      <c r="AU26" s="18">
        <v>6.7717492196989002E-3</v>
      </c>
      <c r="AV26" s="18">
        <v>1.2249747321271541E-2</v>
      </c>
      <c r="AW26" s="18">
        <v>1.122952490538583E-2</v>
      </c>
    </row>
    <row r="27" spans="2:49" ht="19" customHeight="1" x14ac:dyDescent="0.35">
      <c r="B27" s="21" t="s">
        <v>178</v>
      </c>
      <c r="C27" s="18">
        <v>1.4121107733675069E-2</v>
      </c>
      <c r="D27" s="18">
        <v>2.3719542988116099E-2</v>
      </c>
      <c r="E27" s="18">
        <v>2.6829695653530342E-2</v>
      </c>
      <c r="F27" s="18">
        <v>1.6405403861749681E-2</v>
      </c>
      <c r="G27" s="18">
        <v>7.7753195770060369E-3</v>
      </c>
      <c r="H27" s="18">
        <v>1.8992044089864629E-2</v>
      </c>
      <c r="I27" s="18">
        <v>0</v>
      </c>
      <c r="K27" s="18">
        <v>1.284126005748684E-2</v>
      </c>
      <c r="L27" s="18">
        <v>1.539744152498392E-2</v>
      </c>
      <c r="N27" s="18">
        <v>1.472087486551862E-2</v>
      </c>
      <c r="O27" s="18">
        <v>1.2062837942291779E-2</v>
      </c>
      <c r="P27" s="18">
        <v>0</v>
      </c>
      <c r="Q27" s="18">
        <v>1.441405403153781E-2</v>
      </c>
      <c r="R27" s="18">
        <v>2.6053810791177669E-2</v>
      </c>
      <c r="S27" s="18">
        <v>6.180650902961464E-2</v>
      </c>
      <c r="T27" s="18">
        <v>0</v>
      </c>
      <c r="V27" s="18">
        <v>1.5368165257246999E-2</v>
      </c>
      <c r="W27" s="18">
        <v>1.214305418059456E-2</v>
      </c>
      <c r="X27" s="18">
        <v>2.7177222550113261E-2</v>
      </c>
      <c r="Y27" s="18">
        <v>2.5967715210805521E-2</v>
      </c>
      <c r="Z27" s="18">
        <v>3.3706317072555718E-2</v>
      </c>
      <c r="AA27" s="18">
        <v>0</v>
      </c>
      <c r="AB27" s="18">
        <v>1.2555684914783861E-2</v>
      </c>
      <c r="AC27" s="18">
        <v>1.3042236534203489E-2</v>
      </c>
      <c r="AD27" s="18">
        <v>0</v>
      </c>
      <c r="AF27" s="18">
        <v>2.0492157992515629E-2</v>
      </c>
      <c r="AG27" s="18">
        <v>1.328607045542532E-2</v>
      </c>
      <c r="AH27" s="18">
        <v>0</v>
      </c>
      <c r="AI27" s="18">
        <v>2.89166317885571E-2</v>
      </c>
      <c r="AJ27" s="18">
        <v>3.749156771213606E-3</v>
      </c>
      <c r="AK27" s="18">
        <v>2.276028279594601E-2</v>
      </c>
      <c r="AL27" s="18">
        <v>0</v>
      </c>
      <c r="AM27" s="18">
        <v>1.7341024582752329E-2</v>
      </c>
      <c r="AO27" s="18">
        <v>1.9398651720499819E-2</v>
      </c>
      <c r="AP27" s="18">
        <v>1.7748467907434382E-2</v>
      </c>
      <c r="AQ27" s="18">
        <v>0</v>
      </c>
      <c r="AR27" s="18">
        <v>3.3599787301577227E-2</v>
      </c>
      <c r="AS27" s="18">
        <v>1.219504769935981E-2</v>
      </c>
      <c r="AT27" s="18">
        <v>0</v>
      </c>
      <c r="AU27" s="18">
        <v>5.9226315974759006E-3</v>
      </c>
      <c r="AV27" s="18">
        <v>0</v>
      </c>
      <c r="AW27" s="18">
        <v>0</v>
      </c>
    </row>
    <row r="28" spans="2:49" ht="19" customHeight="1" x14ac:dyDescent="0.35">
      <c r="B28" s="21" t="s">
        <v>400</v>
      </c>
      <c r="C28" s="18">
        <v>1.3557901493987961E-2</v>
      </c>
      <c r="D28" s="18">
        <v>6.9036791401820589E-3</v>
      </c>
      <c r="E28" s="18">
        <v>3.127520006244823E-2</v>
      </c>
      <c r="F28" s="18">
        <v>1.546919488216458E-2</v>
      </c>
      <c r="G28" s="18">
        <v>8.7949097688801835E-3</v>
      </c>
      <c r="H28" s="18">
        <v>1.2754842612907789E-2</v>
      </c>
      <c r="I28" s="18">
        <v>6.167300808311571E-3</v>
      </c>
      <c r="K28" s="18">
        <v>9.0234220126458875E-3</v>
      </c>
      <c r="L28" s="18">
        <v>1.788674333414882E-2</v>
      </c>
      <c r="N28" s="18">
        <v>1.417287753265316E-2</v>
      </c>
      <c r="O28" s="18">
        <v>1.415797210370327E-2</v>
      </c>
      <c r="P28" s="18">
        <v>8.8129430038353385E-3</v>
      </c>
      <c r="Q28" s="18">
        <v>1.5772446237202791E-2</v>
      </c>
      <c r="R28" s="18">
        <v>9.296113047903851E-3</v>
      </c>
      <c r="S28" s="18">
        <v>4.5628006840915711E-2</v>
      </c>
      <c r="T28" s="18">
        <v>0</v>
      </c>
      <c r="V28" s="18">
        <v>1.0018909430633299E-2</v>
      </c>
      <c r="W28" s="18">
        <v>2.3364188734526621E-2</v>
      </c>
      <c r="X28" s="18">
        <v>8.4949858805894694E-3</v>
      </c>
      <c r="Y28" s="18">
        <v>1.0942289737574849E-2</v>
      </c>
      <c r="Z28" s="18">
        <v>2.6873999783666211E-2</v>
      </c>
      <c r="AA28" s="18">
        <v>0</v>
      </c>
      <c r="AB28" s="18">
        <v>7.2817474626622391E-3</v>
      </c>
      <c r="AC28" s="18">
        <v>3.108986650957106E-2</v>
      </c>
      <c r="AD28" s="18">
        <v>0</v>
      </c>
      <c r="AF28" s="18">
        <v>1.2970714165966219E-2</v>
      </c>
      <c r="AG28" s="18">
        <v>2.1047035910796121E-2</v>
      </c>
      <c r="AH28" s="18">
        <v>2.2248392176486761E-2</v>
      </c>
      <c r="AI28" s="18">
        <v>0</v>
      </c>
      <c r="AJ28" s="18">
        <v>7.6646629149317918E-3</v>
      </c>
      <c r="AK28" s="18">
        <v>0</v>
      </c>
      <c r="AL28" s="18">
        <v>0</v>
      </c>
      <c r="AM28" s="18">
        <v>1.0180810647606099E-2</v>
      </c>
      <c r="AO28" s="18">
        <v>1.1496261845074509E-2</v>
      </c>
      <c r="AP28" s="18">
        <v>2.3664049019885319E-2</v>
      </c>
      <c r="AQ28" s="18">
        <v>1.446788173693659E-2</v>
      </c>
      <c r="AR28" s="18">
        <v>1.488363534255561E-2</v>
      </c>
      <c r="AS28" s="18">
        <v>1.042593941328358E-2</v>
      </c>
      <c r="AT28" s="18">
        <v>0</v>
      </c>
      <c r="AU28" s="18">
        <v>1.1795298673347131E-2</v>
      </c>
      <c r="AV28" s="18">
        <v>0</v>
      </c>
      <c r="AW28" s="18">
        <v>0</v>
      </c>
    </row>
    <row r="29" spans="2:49" ht="19" customHeight="1" x14ac:dyDescent="0.35">
      <c r="B29" s="21" t="s">
        <v>401</v>
      </c>
      <c r="C29" s="18">
        <v>1.0183740145522721E-2</v>
      </c>
      <c r="D29" s="18">
        <v>1.8654033787801859E-2</v>
      </c>
      <c r="E29" s="18">
        <v>5.6185960035136876E-3</v>
      </c>
      <c r="F29" s="18">
        <v>1.552074582946705E-2</v>
      </c>
      <c r="G29" s="18">
        <v>1.839689747752421E-2</v>
      </c>
      <c r="H29" s="18">
        <v>3.4144411646088941E-3</v>
      </c>
      <c r="I29" s="18">
        <v>5.1449231737482294E-3</v>
      </c>
      <c r="K29" s="18">
        <v>9.4452540933377214E-3</v>
      </c>
      <c r="L29" s="18">
        <v>1.0930981273456221E-2</v>
      </c>
      <c r="N29" s="18">
        <v>9.7114146165957274E-3</v>
      </c>
      <c r="O29" s="18">
        <v>4.0262211819095473E-3</v>
      </c>
      <c r="P29" s="18">
        <v>2.0081128891200679E-2</v>
      </c>
      <c r="Q29" s="18">
        <v>9.7924931785952716E-3</v>
      </c>
      <c r="R29" s="18">
        <v>1.3347705994610329E-2</v>
      </c>
      <c r="S29" s="18">
        <v>2.513782862340189E-2</v>
      </c>
      <c r="T29" s="18">
        <v>9.5080307162287801E-3</v>
      </c>
      <c r="V29" s="18">
        <v>1.0744231872995509E-2</v>
      </c>
      <c r="W29" s="18">
        <v>6.6498710795379126E-3</v>
      </c>
      <c r="X29" s="18">
        <v>0</v>
      </c>
      <c r="Y29" s="18">
        <v>3.069528021200895E-2</v>
      </c>
      <c r="Z29" s="18">
        <v>0</v>
      </c>
      <c r="AA29" s="18">
        <v>0</v>
      </c>
      <c r="AB29" s="18">
        <v>1.130674245027978E-2</v>
      </c>
      <c r="AC29" s="18">
        <v>1.098464330669049E-2</v>
      </c>
      <c r="AD29" s="18">
        <v>3.0952387562199032E-2</v>
      </c>
      <c r="AF29" s="18">
        <v>1.08554174337782E-2</v>
      </c>
      <c r="AG29" s="18">
        <v>8.8743413936919376E-3</v>
      </c>
      <c r="AH29" s="18">
        <v>0</v>
      </c>
      <c r="AI29" s="18">
        <v>1.5846133461815438E-2</v>
      </c>
      <c r="AJ29" s="18">
        <v>4.0682114241252371E-3</v>
      </c>
      <c r="AK29" s="18">
        <v>6.1794073578441112E-2</v>
      </c>
      <c r="AL29" s="18">
        <v>1.5668253701433491E-2</v>
      </c>
      <c r="AM29" s="18">
        <v>1.110123265453174E-2</v>
      </c>
      <c r="AO29" s="18">
        <v>1.4474797423527291E-2</v>
      </c>
      <c r="AP29" s="18">
        <v>6.0801895535465564E-3</v>
      </c>
      <c r="AQ29" s="18">
        <v>0</v>
      </c>
      <c r="AR29" s="18">
        <v>2.1519311553188761E-2</v>
      </c>
      <c r="AS29" s="18">
        <v>6.0387258376720567E-3</v>
      </c>
      <c r="AT29" s="18">
        <v>5.9216175557074029E-2</v>
      </c>
      <c r="AU29" s="18">
        <v>0</v>
      </c>
      <c r="AV29" s="18">
        <v>1.7071165655115111E-2</v>
      </c>
      <c r="AW29" s="18">
        <v>1.497266294791005E-2</v>
      </c>
    </row>
    <row r="30" spans="2:49" ht="19" customHeight="1" x14ac:dyDescent="0.35">
      <c r="B30" s="21" t="s">
        <v>177</v>
      </c>
      <c r="C30" s="18">
        <v>8.0453047644944275E-3</v>
      </c>
      <c r="D30" s="18">
        <v>1.992446294300898E-2</v>
      </c>
      <c r="E30" s="18">
        <v>1.8010675660872021E-2</v>
      </c>
      <c r="F30" s="18">
        <v>6.6161529458591819E-3</v>
      </c>
      <c r="G30" s="18">
        <v>6.3786152965685256E-3</v>
      </c>
      <c r="H30" s="18">
        <v>4.7751296401913187E-3</v>
      </c>
      <c r="I30" s="18">
        <v>0</v>
      </c>
      <c r="K30" s="18">
        <v>1.021736249656599E-2</v>
      </c>
      <c r="L30" s="18">
        <v>6.0487622980230256E-3</v>
      </c>
      <c r="N30" s="18">
        <v>5.8027200692012592E-3</v>
      </c>
      <c r="O30" s="18">
        <v>1.2935888586666101E-2</v>
      </c>
      <c r="P30" s="18">
        <v>1.3160328394446349E-2</v>
      </c>
      <c r="Q30" s="18">
        <v>1.362434235589413E-3</v>
      </c>
      <c r="R30" s="18">
        <v>1.7418289407652509E-2</v>
      </c>
      <c r="S30" s="18">
        <v>0</v>
      </c>
      <c r="T30" s="18">
        <v>0</v>
      </c>
      <c r="V30" s="18">
        <v>7.9937113716011948E-3</v>
      </c>
      <c r="W30" s="18">
        <v>1.000814133827644E-2</v>
      </c>
      <c r="X30" s="18">
        <v>1.8949645879464839E-2</v>
      </c>
      <c r="Y30" s="18">
        <v>0</v>
      </c>
      <c r="Z30" s="18">
        <v>0</v>
      </c>
      <c r="AA30" s="18">
        <v>0</v>
      </c>
      <c r="AB30" s="18">
        <v>8.1646035336017976E-3</v>
      </c>
      <c r="AC30" s="18">
        <v>0</v>
      </c>
      <c r="AD30" s="18">
        <v>0</v>
      </c>
      <c r="AF30" s="18">
        <v>6.700161378930555E-3</v>
      </c>
      <c r="AG30" s="18">
        <v>7.7224247333172761E-3</v>
      </c>
      <c r="AH30" s="18">
        <v>1.872828343170773E-2</v>
      </c>
      <c r="AI30" s="18">
        <v>6.6492006753699128E-3</v>
      </c>
      <c r="AJ30" s="18">
        <v>1.024805622535243E-2</v>
      </c>
      <c r="AK30" s="18">
        <v>2.3377756544826041E-2</v>
      </c>
      <c r="AL30" s="18">
        <v>0</v>
      </c>
      <c r="AM30" s="18">
        <v>4.675541701279937E-3</v>
      </c>
      <c r="AO30" s="18">
        <v>1.061807820440022E-2</v>
      </c>
      <c r="AP30" s="18">
        <v>1.094499629137633E-2</v>
      </c>
      <c r="AQ30" s="18">
        <v>2.6275843938078958E-2</v>
      </c>
      <c r="AR30" s="18">
        <v>9.6567292048476503E-3</v>
      </c>
      <c r="AS30" s="18">
        <v>3.6369915572721729E-3</v>
      </c>
      <c r="AT30" s="18">
        <v>0</v>
      </c>
      <c r="AU30" s="18">
        <v>0</v>
      </c>
      <c r="AV30" s="18">
        <v>0</v>
      </c>
      <c r="AW30" s="18">
        <v>0</v>
      </c>
    </row>
    <row r="31" spans="2:49" ht="19" customHeight="1" x14ac:dyDescent="0.35">
      <c r="B31" s="21" t="s">
        <v>402</v>
      </c>
      <c r="C31" s="18">
        <v>5.0302763534348614E-3</v>
      </c>
      <c r="D31" s="18">
        <v>5.1574421707059016E-3</v>
      </c>
      <c r="E31" s="18">
        <v>1.916127847050476E-2</v>
      </c>
      <c r="F31" s="18">
        <v>7.2545901759787394E-3</v>
      </c>
      <c r="G31" s="18">
        <v>0</v>
      </c>
      <c r="H31" s="18">
        <v>0</v>
      </c>
      <c r="I31" s="18">
        <v>0</v>
      </c>
      <c r="K31" s="18">
        <v>5.6964622852822061E-3</v>
      </c>
      <c r="L31" s="18">
        <v>4.431496326323869E-3</v>
      </c>
      <c r="N31" s="18">
        <v>4.0310160043432594E-3</v>
      </c>
      <c r="O31" s="18">
        <v>4.2408868527697204E-3</v>
      </c>
      <c r="P31" s="18">
        <v>0</v>
      </c>
      <c r="Q31" s="18">
        <v>3.7446246347565279E-3</v>
      </c>
      <c r="R31" s="18">
        <v>1.587499406814601E-2</v>
      </c>
      <c r="S31" s="18">
        <v>1.949543419824603E-2</v>
      </c>
      <c r="T31" s="18">
        <v>0</v>
      </c>
      <c r="V31" s="18">
        <v>3.2712848076450391E-3</v>
      </c>
      <c r="W31" s="18">
        <v>9.4543734879894703E-3</v>
      </c>
      <c r="X31" s="18">
        <v>0</v>
      </c>
      <c r="Y31" s="18">
        <v>0</v>
      </c>
      <c r="Z31" s="18">
        <v>0</v>
      </c>
      <c r="AA31" s="18">
        <v>0</v>
      </c>
      <c r="AB31" s="18">
        <v>6.2923923817482172E-3</v>
      </c>
      <c r="AC31" s="18">
        <v>0</v>
      </c>
      <c r="AD31" s="18">
        <v>0</v>
      </c>
      <c r="AF31" s="18">
        <v>2.7422045664317412E-3</v>
      </c>
      <c r="AG31" s="18">
        <v>9.152314023316328E-3</v>
      </c>
      <c r="AH31" s="18">
        <v>9.6883705729688095E-3</v>
      </c>
      <c r="AI31" s="18">
        <v>0</v>
      </c>
      <c r="AJ31" s="18">
        <v>3.5891759071270588E-3</v>
      </c>
      <c r="AK31" s="18">
        <v>0</v>
      </c>
      <c r="AL31" s="18">
        <v>0</v>
      </c>
      <c r="AM31" s="18">
        <v>2.4882526817161178E-3</v>
      </c>
      <c r="AO31" s="18">
        <v>6.1006601999839538E-3</v>
      </c>
      <c r="AP31" s="18">
        <v>1.173835346926159E-2</v>
      </c>
      <c r="AQ31" s="18">
        <v>0</v>
      </c>
      <c r="AR31" s="18">
        <v>5.5455417206007737E-3</v>
      </c>
      <c r="AS31" s="18">
        <v>1.890117320318031E-3</v>
      </c>
      <c r="AT31" s="18">
        <v>0</v>
      </c>
      <c r="AU31" s="18">
        <v>0</v>
      </c>
      <c r="AV31" s="18">
        <v>0</v>
      </c>
      <c r="AW31" s="18">
        <v>0</v>
      </c>
    </row>
    <row r="32" spans="2:49" ht="19" customHeight="1" x14ac:dyDescent="0.35">
      <c r="B32" s="21" t="s">
        <v>80</v>
      </c>
      <c r="C32" s="18">
        <v>0.2067401040082221</v>
      </c>
      <c r="D32" s="18">
        <v>0.24197574746512621</v>
      </c>
      <c r="E32" s="18">
        <v>0.12974290786542431</v>
      </c>
      <c r="F32" s="18">
        <v>0.2382060656817136</v>
      </c>
      <c r="G32" s="18">
        <v>0.1793011982750862</v>
      </c>
      <c r="H32" s="18">
        <v>0.20559283059561301</v>
      </c>
      <c r="I32" s="18">
        <v>0.24202957150567581</v>
      </c>
      <c r="K32" s="18">
        <v>0.10936154725076409</v>
      </c>
      <c r="L32" s="18">
        <v>0.29632933394009942</v>
      </c>
      <c r="N32" s="18">
        <v>0.27809096453677362</v>
      </c>
      <c r="O32" s="18">
        <v>0.23855547715476511</v>
      </c>
      <c r="P32" s="18">
        <v>0.1670619602688769</v>
      </c>
      <c r="Q32" s="18">
        <v>0.1468740295335848</v>
      </c>
      <c r="R32" s="18">
        <v>0.1097187330352052</v>
      </c>
      <c r="S32" s="18">
        <v>8.1628897201302245E-2</v>
      </c>
      <c r="T32" s="18">
        <v>0.36107858274247989</v>
      </c>
      <c r="V32" s="18">
        <v>0.1550684061500304</v>
      </c>
      <c r="W32" s="18">
        <v>0.14543050215980699</v>
      </c>
      <c r="X32" s="18">
        <v>0.18476050370106689</v>
      </c>
      <c r="Y32" s="18">
        <v>0.19901424388825509</v>
      </c>
      <c r="Z32" s="18">
        <v>0.16169728929574481</v>
      </c>
      <c r="AA32" s="18">
        <v>0.1542278074234312</v>
      </c>
      <c r="AB32" s="18">
        <v>0.33901671272368838</v>
      </c>
      <c r="AC32" s="18">
        <v>0.52124886669604942</v>
      </c>
      <c r="AD32" s="18">
        <v>0.18969798853419351</v>
      </c>
      <c r="AF32" s="18">
        <v>0.15522396983648351</v>
      </c>
      <c r="AG32" s="18">
        <v>0.14893035479940109</v>
      </c>
      <c r="AH32" s="18">
        <v>0.20961043028293391</v>
      </c>
      <c r="AI32" s="18">
        <v>0.2257507665644399</v>
      </c>
      <c r="AJ32" s="18">
        <v>0.1519635066486808</v>
      </c>
      <c r="AK32" s="18">
        <v>9.0772138213378914E-2</v>
      </c>
      <c r="AL32" s="18">
        <v>0.51389762432411279</v>
      </c>
      <c r="AM32" s="18">
        <v>0.35390279305199102</v>
      </c>
      <c r="AO32" s="18">
        <v>0.17460555178246381</v>
      </c>
      <c r="AP32" s="18">
        <v>0.13842368992777129</v>
      </c>
      <c r="AQ32" s="18">
        <v>0.20956369621975909</v>
      </c>
      <c r="AR32" s="18">
        <v>0.22018351036930839</v>
      </c>
      <c r="AS32" s="18">
        <v>0.15820914754076029</v>
      </c>
      <c r="AT32" s="18">
        <v>0.1118717235221901</v>
      </c>
      <c r="AU32" s="18">
        <v>0.42257784081037658</v>
      </c>
      <c r="AV32" s="18">
        <v>0.44650529219205598</v>
      </c>
      <c r="AW32" s="18">
        <v>0.25252969089827371</v>
      </c>
    </row>
    <row r="33" spans="2:49" ht="19" customHeight="1" x14ac:dyDescent="0.35">
      <c r="B33" s="21" t="s">
        <v>45</v>
      </c>
      <c r="C33" s="18">
        <v>2.2174807138016971E-2</v>
      </c>
      <c r="D33" s="18">
        <v>2.6417920164168222E-2</v>
      </c>
      <c r="E33" s="18">
        <v>2.0010890970964208E-2</v>
      </c>
      <c r="F33" s="18">
        <v>2.671615528446428E-2</v>
      </c>
      <c r="G33" s="18">
        <v>3.078273449135694E-2</v>
      </c>
      <c r="H33" s="18">
        <v>2.873007785824758E-2</v>
      </c>
      <c r="I33" s="18">
        <v>8.5806907419981628E-3</v>
      </c>
      <c r="K33" s="18">
        <v>2.2143864053132171E-2</v>
      </c>
      <c r="L33" s="18">
        <v>2.1625590346501779E-2</v>
      </c>
      <c r="N33" s="18">
        <v>2.9114093628349321E-2</v>
      </c>
      <c r="O33" s="18">
        <v>1.2757135630822321E-2</v>
      </c>
      <c r="P33" s="18">
        <v>1.7766961766008501E-2</v>
      </c>
      <c r="Q33" s="18">
        <v>2.1622471389538999E-2</v>
      </c>
      <c r="R33" s="18">
        <v>3.5733829336209769E-3</v>
      </c>
      <c r="S33" s="18">
        <v>0</v>
      </c>
      <c r="T33" s="18">
        <v>0.1169877323631037</v>
      </c>
      <c r="V33" s="18">
        <v>1.425847905723261E-2</v>
      </c>
      <c r="W33" s="18">
        <v>1.7377526343153621E-2</v>
      </c>
      <c r="X33" s="18">
        <v>2.7030400810321709E-2</v>
      </c>
      <c r="Y33" s="18">
        <v>1.297913552644568E-2</v>
      </c>
      <c r="Z33" s="18">
        <v>2.6106407016769129E-2</v>
      </c>
      <c r="AA33" s="18">
        <v>5.6935411737718281E-2</v>
      </c>
      <c r="AB33" s="18">
        <v>2.3464418969724489E-2</v>
      </c>
      <c r="AC33" s="18">
        <v>8.9876530618431927E-2</v>
      </c>
      <c r="AD33" s="18">
        <v>3.576191890941751E-2</v>
      </c>
      <c r="AF33" s="18">
        <v>1.283782061271232E-2</v>
      </c>
      <c r="AG33" s="18">
        <v>2.126350742057868E-2</v>
      </c>
      <c r="AH33" s="18">
        <v>1.2577297597088481E-2</v>
      </c>
      <c r="AI33" s="18">
        <v>2.0669324331786271E-2</v>
      </c>
      <c r="AJ33" s="18">
        <v>2.9868282497689261E-2</v>
      </c>
      <c r="AK33" s="18">
        <v>2.7312267576284119E-2</v>
      </c>
      <c r="AL33" s="18">
        <v>6.4464983654266908E-2</v>
      </c>
      <c r="AM33" s="18">
        <v>2.4922155999364821E-2</v>
      </c>
      <c r="AO33" s="18">
        <v>1.4020277125242189E-2</v>
      </c>
      <c r="AP33" s="18">
        <v>1.5879830157128041E-2</v>
      </c>
      <c r="AQ33" s="18">
        <v>1.8291163155373741E-2</v>
      </c>
      <c r="AR33" s="18">
        <v>1.6480844664119261E-2</v>
      </c>
      <c r="AS33" s="18">
        <v>2.2275232586487059E-2</v>
      </c>
      <c r="AT33" s="18">
        <v>5.694517623528942E-2</v>
      </c>
      <c r="AU33" s="18">
        <v>6.298119281056104E-2</v>
      </c>
      <c r="AV33" s="18">
        <v>2.698130861141481E-2</v>
      </c>
      <c r="AW33" s="18">
        <v>2.3661831970711259E-2</v>
      </c>
    </row>
    <row r="35" spans="2:49" x14ac:dyDescent="0.35">
      <c r="B35" t="s">
        <v>490</v>
      </c>
    </row>
    <row r="36" spans="2:49" x14ac:dyDescent="0.35">
      <c r="B36" t="s">
        <v>11</v>
      </c>
    </row>
    <row r="38" spans="2:49" x14ac:dyDescent="0.35">
      <c r="B3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403</v>
      </c>
      <c r="C9" s="18">
        <v>0.67699103375672343</v>
      </c>
      <c r="D9" s="18">
        <v>0.4518989654878689</v>
      </c>
      <c r="E9" s="18">
        <v>0.55562133371309053</v>
      </c>
      <c r="F9" s="18">
        <v>0.59624234344378446</v>
      </c>
      <c r="G9" s="18">
        <v>0.6802219028872587</v>
      </c>
      <c r="H9" s="18">
        <v>0.77452555102532927</v>
      </c>
      <c r="I9" s="18">
        <v>0.85250230627501133</v>
      </c>
      <c r="K9" s="18">
        <v>0.69511000173589443</v>
      </c>
      <c r="L9" s="18">
        <v>0.66263186213474246</v>
      </c>
      <c r="N9" s="18">
        <v>0.68681880626897573</v>
      </c>
      <c r="O9" s="18">
        <v>0.64305086951775559</v>
      </c>
      <c r="P9" s="18">
        <v>0.73892252995072005</v>
      </c>
      <c r="Q9" s="18">
        <v>0.71477200140459418</v>
      </c>
      <c r="R9" s="18">
        <v>0.6382840839967745</v>
      </c>
      <c r="S9" s="18">
        <v>0.48878490870119112</v>
      </c>
      <c r="T9" s="18">
        <v>0.59520868392323623</v>
      </c>
      <c r="V9" s="18">
        <v>0.78427889052117228</v>
      </c>
      <c r="W9" s="18">
        <v>0.66528089671095414</v>
      </c>
      <c r="X9" s="18">
        <v>0.73316882555291474</v>
      </c>
      <c r="Y9" s="18">
        <v>0.5723292754087248</v>
      </c>
      <c r="Z9" s="18">
        <v>0.71408485435307245</v>
      </c>
      <c r="AA9" s="18">
        <v>0.77505010503152238</v>
      </c>
      <c r="AB9" s="18">
        <v>0.58115529223934026</v>
      </c>
      <c r="AC9" s="18">
        <v>0.39039808904876011</v>
      </c>
      <c r="AD9" s="18">
        <v>0.63152257676761248</v>
      </c>
      <c r="AF9" s="18">
        <v>0.74285643521503431</v>
      </c>
      <c r="AG9" s="18">
        <v>0.69252839580034375</v>
      </c>
      <c r="AH9" s="18">
        <v>0.69571616603586917</v>
      </c>
      <c r="AI9" s="18">
        <v>0.63579495883883741</v>
      </c>
      <c r="AJ9" s="18">
        <v>0.72712029784998455</v>
      </c>
      <c r="AK9" s="18">
        <v>0.66045129614680476</v>
      </c>
      <c r="AL9" s="18">
        <v>0.32462483968984979</v>
      </c>
      <c r="AM9" s="18">
        <v>0.60692051822409787</v>
      </c>
      <c r="AO9" s="18">
        <v>0.73844178534102245</v>
      </c>
      <c r="AP9" s="18">
        <v>0.6745471612784314</v>
      </c>
      <c r="AQ9" s="18">
        <v>0.70976416433767209</v>
      </c>
      <c r="AR9" s="18">
        <v>0.61141181527353061</v>
      </c>
      <c r="AS9" s="18">
        <v>0.7066105357016369</v>
      </c>
      <c r="AT9" s="18">
        <v>0.70500166499852113</v>
      </c>
      <c r="AU9" s="18">
        <v>0.60612514546872098</v>
      </c>
      <c r="AV9" s="18">
        <v>0.55306514228319736</v>
      </c>
      <c r="AW9" s="18">
        <v>0.73734857757593264</v>
      </c>
    </row>
    <row r="10" spans="2:51" ht="46" customHeight="1" x14ac:dyDescent="0.35">
      <c r="B10" s="21" t="s">
        <v>404</v>
      </c>
      <c r="C10" s="18">
        <v>6.3951892141586877E-2</v>
      </c>
      <c r="D10" s="18">
        <v>0.15782910856049909</v>
      </c>
      <c r="E10" s="18">
        <v>0.1241881294537375</v>
      </c>
      <c r="F10" s="18">
        <v>8.7853011010301948E-2</v>
      </c>
      <c r="G10" s="18">
        <v>3.652884581199322E-2</v>
      </c>
      <c r="H10" s="18">
        <v>2.5068490528605328E-2</v>
      </c>
      <c r="I10" s="18">
        <v>6.5397368246878883E-3</v>
      </c>
      <c r="K10" s="18">
        <v>6.9717733383393488E-2</v>
      </c>
      <c r="L10" s="18">
        <v>5.8877581423824051E-2</v>
      </c>
      <c r="N10" s="18">
        <v>6.1312637727315912E-2</v>
      </c>
      <c r="O10" s="18">
        <v>7.6005208556434431E-2</v>
      </c>
      <c r="P10" s="18">
        <v>4.4425114775143007E-2</v>
      </c>
      <c r="Q10" s="18">
        <v>6.079623531485874E-2</v>
      </c>
      <c r="R10" s="18">
        <v>7.5131304649965841E-2</v>
      </c>
      <c r="S10" s="18">
        <v>0.130649881034512</v>
      </c>
      <c r="T10" s="18">
        <v>1.5572953500066589E-2</v>
      </c>
      <c r="V10" s="18">
        <v>5.1205940567101663E-2</v>
      </c>
      <c r="W10" s="18">
        <v>6.8705751732673168E-2</v>
      </c>
      <c r="X10" s="18">
        <v>7.2140457499185962E-2</v>
      </c>
      <c r="Y10" s="18">
        <v>0.14440352471400911</v>
      </c>
      <c r="Z10" s="18">
        <v>8.4483877217908315E-2</v>
      </c>
      <c r="AA10" s="18">
        <v>6.3118753071182115E-2</v>
      </c>
      <c r="AB10" s="18">
        <v>7.0315670525767149E-2</v>
      </c>
      <c r="AC10" s="18">
        <v>4.4704346019561317E-2</v>
      </c>
      <c r="AD10" s="18">
        <v>2.1932602644300119E-2</v>
      </c>
      <c r="AF10" s="18">
        <v>5.6043249392886178E-2</v>
      </c>
      <c r="AG10" s="18">
        <v>6.6042605506523147E-2</v>
      </c>
      <c r="AH10" s="18">
        <v>7.4492173435201092E-2</v>
      </c>
      <c r="AI10" s="18">
        <v>0.1040838506603546</v>
      </c>
      <c r="AJ10" s="18">
        <v>8.6230563044562711E-2</v>
      </c>
      <c r="AK10" s="18">
        <v>6.2797076786045777E-2</v>
      </c>
      <c r="AL10" s="18">
        <v>3.9063277423666089E-2</v>
      </c>
      <c r="AM10" s="18">
        <v>4.05734739594385E-2</v>
      </c>
      <c r="AO10" s="18">
        <v>5.6956880268418317E-2</v>
      </c>
      <c r="AP10" s="18">
        <v>6.8176394779728186E-2</v>
      </c>
      <c r="AQ10" s="18">
        <v>8.0964907756493898E-2</v>
      </c>
      <c r="AR10" s="18">
        <v>8.8634919506226609E-2</v>
      </c>
      <c r="AS10" s="18">
        <v>8.6670162135401158E-2</v>
      </c>
      <c r="AT10" s="18">
        <v>5.5537240406300682E-2</v>
      </c>
      <c r="AU10" s="18">
        <v>1.394358821467211E-2</v>
      </c>
      <c r="AV10" s="18">
        <v>2.2706460106058882E-2</v>
      </c>
      <c r="AW10" s="18">
        <v>1.0886511383152169E-2</v>
      </c>
    </row>
    <row r="11" spans="2:51" ht="32.15" customHeight="1" x14ac:dyDescent="0.35">
      <c r="B11" s="21" t="s">
        <v>405</v>
      </c>
      <c r="C11" s="18">
        <v>0.13119331188070821</v>
      </c>
      <c r="D11" s="18">
        <v>0.22940684692798119</v>
      </c>
      <c r="E11" s="18">
        <v>0.19778355600973341</v>
      </c>
      <c r="F11" s="18">
        <v>0.14620415456316679</v>
      </c>
      <c r="G11" s="18">
        <v>0.12817891701804451</v>
      </c>
      <c r="H11" s="18">
        <v>0.1024157283384772</v>
      </c>
      <c r="I11" s="18">
        <v>5.1017502206969927E-2</v>
      </c>
      <c r="K11" s="18">
        <v>0.13577355621327081</v>
      </c>
      <c r="L11" s="18">
        <v>0.12655583611988111</v>
      </c>
      <c r="N11" s="18">
        <v>0.11511746299870949</v>
      </c>
      <c r="O11" s="18">
        <v>0.11689049260169181</v>
      </c>
      <c r="P11" s="18">
        <v>0.120186958891999</v>
      </c>
      <c r="Q11" s="18">
        <v>0.1166721588484796</v>
      </c>
      <c r="R11" s="18">
        <v>0.22483994077928479</v>
      </c>
      <c r="S11" s="18">
        <v>0.30072951561499828</v>
      </c>
      <c r="T11" s="18">
        <v>9.8121986962266664E-2</v>
      </c>
      <c r="V11" s="18">
        <v>9.9432530993573978E-2</v>
      </c>
      <c r="W11" s="18">
        <v>0.16154275857058109</v>
      </c>
      <c r="X11" s="18">
        <v>8.7856793828810217E-2</v>
      </c>
      <c r="Y11" s="18">
        <v>0.19955023722674681</v>
      </c>
      <c r="Z11" s="18">
        <v>8.2649047966979833E-2</v>
      </c>
      <c r="AA11" s="18">
        <v>4.8120996921772248E-2</v>
      </c>
      <c r="AB11" s="18">
        <v>0.14232569617480781</v>
      </c>
      <c r="AC11" s="18">
        <v>0.1087225595641082</v>
      </c>
      <c r="AD11" s="18">
        <v>0.17271283179696659</v>
      </c>
      <c r="AF11" s="18">
        <v>0.1220377107207319</v>
      </c>
      <c r="AG11" s="18">
        <v>0.14892925371477661</v>
      </c>
      <c r="AH11" s="18">
        <v>0.13791665994584079</v>
      </c>
      <c r="AI11" s="18">
        <v>0.144022367812882</v>
      </c>
      <c r="AJ11" s="18">
        <v>9.2905491109809224E-2</v>
      </c>
      <c r="AK11" s="18">
        <v>0.11539622966985121</v>
      </c>
      <c r="AL11" s="18">
        <v>0.10041430634522309</v>
      </c>
      <c r="AM11" s="18">
        <v>0.13528503168368219</v>
      </c>
      <c r="AO11" s="18">
        <v>0.1339457148921509</v>
      </c>
      <c r="AP11" s="18">
        <v>0.16485105598788649</v>
      </c>
      <c r="AQ11" s="18">
        <v>0.12673724648328549</v>
      </c>
      <c r="AR11" s="18">
        <v>0.1610326724553951</v>
      </c>
      <c r="AS11" s="18">
        <v>0.1119904134099118</v>
      </c>
      <c r="AT11" s="18">
        <v>9.477157261115314E-2</v>
      </c>
      <c r="AU11" s="18">
        <v>0.1209121325899119</v>
      </c>
      <c r="AV11" s="18">
        <v>6.8689714729126883E-2</v>
      </c>
      <c r="AW11" s="18">
        <v>8.0865670102343898E-2</v>
      </c>
    </row>
    <row r="12" spans="2:51" ht="19" customHeight="1" x14ac:dyDescent="0.35">
      <c r="B12" s="21" t="s">
        <v>80</v>
      </c>
      <c r="C12" s="18">
        <v>0.12786376222098161</v>
      </c>
      <c r="D12" s="18">
        <v>0.1608650790236506</v>
      </c>
      <c r="E12" s="18">
        <v>0.1224069808234385</v>
      </c>
      <c r="F12" s="18">
        <v>0.1697004909827467</v>
      </c>
      <c r="G12" s="18">
        <v>0.15507033428270359</v>
      </c>
      <c r="H12" s="18">
        <v>9.7990230107588144E-2</v>
      </c>
      <c r="I12" s="18">
        <v>8.994045469333084E-2</v>
      </c>
      <c r="K12" s="18">
        <v>9.9398708667441202E-2</v>
      </c>
      <c r="L12" s="18">
        <v>0.15193472032155239</v>
      </c>
      <c r="N12" s="18">
        <v>0.13675109300499869</v>
      </c>
      <c r="O12" s="18">
        <v>0.16405342932411821</v>
      </c>
      <c r="P12" s="18">
        <v>9.6465396382137872E-2</v>
      </c>
      <c r="Q12" s="18">
        <v>0.1077596044320674</v>
      </c>
      <c r="R12" s="18">
        <v>6.1744670573974897E-2</v>
      </c>
      <c r="S12" s="18">
        <v>7.9835694649298378E-2</v>
      </c>
      <c r="T12" s="18">
        <v>0.29109637561443058</v>
      </c>
      <c r="V12" s="18">
        <v>6.5082637918151914E-2</v>
      </c>
      <c r="W12" s="18">
        <v>0.1044705929857917</v>
      </c>
      <c r="X12" s="18">
        <v>0.106833923119089</v>
      </c>
      <c r="Y12" s="18">
        <v>8.3716962650519283E-2</v>
      </c>
      <c r="Z12" s="18">
        <v>0.1187822204620395</v>
      </c>
      <c r="AA12" s="18">
        <v>0.11371014497552349</v>
      </c>
      <c r="AB12" s="18">
        <v>0.20620334106008509</v>
      </c>
      <c r="AC12" s="18">
        <v>0.45617500536757</v>
      </c>
      <c r="AD12" s="18">
        <v>0.1738319887911208</v>
      </c>
      <c r="AF12" s="18">
        <v>7.906260467134775E-2</v>
      </c>
      <c r="AG12" s="18">
        <v>9.2499744978356557E-2</v>
      </c>
      <c r="AH12" s="18">
        <v>9.187500058308902E-2</v>
      </c>
      <c r="AI12" s="18">
        <v>0.1160988226879261</v>
      </c>
      <c r="AJ12" s="18">
        <v>9.3743647995643553E-2</v>
      </c>
      <c r="AK12" s="18">
        <v>0.16135539739729829</v>
      </c>
      <c r="AL12" s="18">
        <v>0.53589757654126091</v>
      </c>
      <c r="AM12" s="18">
        <v>0.21722097613278141</v>
      </c>
      <c r="AO12" s="18">
        <v>7.0655619498408512E-2</v>
      </c>
      <c r="AP12" s="18">
        <v>9.2425387953954094E-2</v>
      </c>
      <c r="AQ12" s="18">
        <v>8.2533681422548535E-2</v>
      </c>
      <c r="AR12" s="18">
        <v>0.13892059276484781</v>
      </c>
      <c r="AS12" s="18">
        <v>9.4728888753050175E-2</v>
      </c>
      <c r="AT12" s="18">
        <v>0.1446895219840251</v>
      </c>
      <c r="AU12" s="18">
        <v>0.25901913372669499</v>
      </c>
      <c r="AV12" s="18">
        <v>0.35553868288161689</v>
      </c>
      <c r="AW12" s="18">
        <v>0.17089924093857101</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406</v>
      </c>
      <c r="C9" s="18">
        <v>0.10371127698331151</v>
      </c>
      <c r="D9" s="18">
        <v>0.13415891943320329</v>
      </c>
      <c r="E9" s="18">
        <v>0.1680396716767894</v>
      </c>
      <c r="F9" s="18">
        <v>0.13853511381859329</v>
      </c>
      <c r="G9" s="18">
        <v>8.9825095200117014E-2</v>
      </c>
      <c r="H9" s="18">
        <v>7.932431181980594E-2</v>
      </c>
      <c r="I9" s="18">
        <v>4.5142488216419467E-2</v>
      </c>
      <c r="K9" s="18">
        <v>0.1043177577170907</v>
      </c>
      <c r="L9" s="18">
        <v>0.10295099910870931</v>
      </c>
      <c r="N9" s="18">
        <v>9.4430417550283308E-2</v>
      </c>
      <c r="O9" s="18">
        <v>8.567407855371012E-2</v>
      </c>
      <c r="P9" s="18">
        <v>7.1134384962416183E-2</v>
      </c>
      <c r="Q9" s="18">
        <v>0.11766380407381841</v>
      </c>
      <c r="R9" s="18">
        <v>0.14307267094523091</v>
      </c>
      <c r="S9" s="18">
        <v>0.15673621809422369</v>
      </c>
      <c r="T9" s="18">
        <v>0.13860387166292359</v>
      </c>
      <c r="V9" s="18">
        <v>8.3732973471461622E-2</v>
      </c>
      <c r="W9" s="18">
        <v>0.10844601536883131</v>
      </c>
      <c r="X9" s="18">
        <v>0.10741726526132681</v>
      </c>
      <c r="Y9" s="18">
        <v>0.13920028335657991</v>
      </c>
      <c r="Z9" s="18">
        <v>0.1136177694278067</v>
      </c>
      <c r="AA9" s="18">
        <v>0.130489705372339</v>
      </c>
      <c r="AB9" s="18">
        <v>0.10107947062592811</v>
      </c>
      <c r="AC9" s="18">
        <v>0.12810706764222141</v>
      </c>
      <c r="AD9" s="18">
        <v>0.1527479297116959</v>
      </c>
      <c r="AF9" s="18">
        <v>9.6383825097058673E-2</v>
      </c>
      <c r="AG9" s="18">
        <v>0.11061670146943189</v>
      </c>
      <c r="AH9" s="18">
        <v>0.1147218603869532</v>
      </c>
      <c r="AI9" s="18">
        <v>0.1128065687375219</v>
      </c>
      <c r="AJ9" s="18">
        <v>9.390469827171731E-2</v>
      </c>
      <c r="AK9" s="18">
        <v>0.1610830027794832</v>
      </c>
      <c r="AL9" s="18">
        <v>0.1117057560590026</v>
      </c>
      <c r="AM9" s="18">
        <v>9.262819517307358E-2</v>
      </c>
      <c r="AO9" s="18">
        <v>0.1059193771067496</v>
      </c>
      <c r="AP9" s="18">
        <v>0.1164878946148679</v>
      </c>
      <c r="AQ9" s="18">
        <v>0.13668531307617821</v>
      </c>
      <c r="AR9" s="18">
        <v>9.7597578175384642E-2</v>
      </c>
      <c r="AS9" s="18">
        <v>9.5619949149926081E-2</v>
      </c>
      <c r="AT9" s="18">
        <v>0.1972937918340664</v>
      </c>
      <c r="AU9" s="18">
        <v>9.8954736797843418E-2</v>
      </c>
      <c r="AV9" s="18">
        <v>6.1068769457235633E-2</v>
      </c>
      <c r="AW9" s="18">
        <v>5.7581619544811301E-2</v>
      </c>
    </row>
    <row r="10" spans="2:51" ht="46" customHeight="1" x14ac:dyDescent="0.35">
      <c r="B10" s="21" t="s">
        <v>407</v>
      </c>
      <c r="C10" s="18">
        <v>0.68620714377285863</v>
      </c>
      <c r="D10" s="18">
        <v>0.58881541444835894</v>
      </c>
      <c r="E10" s="18">
        <v>0.58224945970393871</v>
      </c>
      <c r="F10" s="18">
        <v>0.56750338329031791</v>
      </c>
      <c r="G10" s="18">
        <v>0.70804038908340394</v>
      </c>
      <c r="H10" s="18">
        <v>0.7591949759599681</v>
      </c>
      <c r="I10" s="18">
        <v>0.824336164581014</v>
      </c>
      <c r="K10" s="18">
        <v>0.71457738284486882</v>
      </c>
      <c r="L10" s="18">
        <v>0.66217507540209664</v>
      </c>
      <c r="N10" s="18">
        <v>0.67048632929436269</v>
      </c>
      <c r="O10" s="18">
        <v>0.7213413281084794</v>
      </c>
      <c r="P10" s="18">
        <v>0.76027164729034569</v>
      </c>
      <c r="Q10" s="18">
        <v>0.69806804009092438</v>
      </c>
      <c r="R10" s="18">
        <v>0.64883652921725321</v>
      </c>
      <c r="S10" s="18">
        <v>0.53972779290661799</v>
      </c>
      <c r="T10" s="18">
        <v>0.4715060833441585</v>
      </c>
      <c r="V10" s="18">
        <v>0.77095221278890524</v>
      </c>
      <c r="W10" s="18">
        <v>0.67757533707660922</v>
      </c>
      <c r="X10" s="18">
        <v>0.71108584558387933</v>
      </c>
      <c r="Y10" s="18">
        <v>0.66464796589479369</v>
      </c>
      <c r="Z10" s="18">
        <v>0.57197678112483819</v>
      </c>
      <c r="AA10" s="18">
        <v>0.67955297400641757</v>
      </c>
      <c r="AB10" s="18">
        <v>0.62242692775655628</v>
      </c>
      <c r="AC10" s="18">
        <v>0.50264757112297676</v>
      </c>
      <c r="AD10" s="18">
        <v>0.64427534990613944</v>
      </c>
      <c r="AF10" s="18">
        <v>0.73685974318426273</v>
      </c>
      <c r="AG10" s="18">
        <v>0.70015746545909197</v>
      </c>
      <c r="AH10" s="18">
        <v>0.70385813835023869</v>
      </c>
      <c r="AI10" s="18">
        <v>0.69881739573188006</v>
      </c>
      <c r="AJ10" s="18">
        <v>0.72712274801057863</v>
      </c>
      <c r="AK10" s="18">
        <v>0.57544637608855431</v>
      </c>
      <c r="AL10" s="18">
        <v>0.37993000707376279</v>
      </c>
      <c r="AM10" s="18">
        <v>0.62785555505385615</v>
      </c>
      <c r="AO10" s="18">
        <v>0.69827962296546375</v>
      </c>
      <c r="AP10" s="18">
        <v>0.67763966384036711</v>
      </c>
      <c r="AQ10" s="18">
        <v>0.70396425827070996</v>
      </c>
      <c r="AR10" s="18">
        <v>0.69121616061958768</v>
      </c>
      <c r="AS10" s="18">
        <v>0.72063863398949823</v>
      </c>
      <c r="AT10" s="18">
        <v>0.60943791259961388</v>
      </c>
      <c r="AU10" s="18">
        <v>0.54858037326716658</v>
      </c>
      <c r="AV10" s="18">
        <v>0.64381187874659507</v>
      </c>
      <c r="AW10" s="18">
        <v>0.81911634079075135</v>
      </c>
    </row>
    <row r="11" spans="2:51" ht="46" customHeight="1" x14ac:dyDescent="0.35">
      <c r="B11" s="21" t="s">
        <v>408</v>
      </c>
      <c r="C11" s="18">
        <v>9.148591576149398E-2</v>
      </c>
      <c r="D11" s="18">
        <v>0.138764600077244</v>
      </c>
      <c r="E11" s="18">
        <v>0.14553175869285839</v>
      </c>
      <c r="F11" s="18">
        <v>0.13046811779572939</v>
      </c>
      <c r="G11" s="18">
        <v>8.5999413086021576E-2</v>
      </c>
      <c r="H11" s="18">
        <v>4.9441494829238271E-2</v>
      </c>
      <c r="I11" s="18">
        <v>3.6339069857607237E-2</v>
      </c>
      <c r="K11" s="18">
        <v>9.6260311885217428E-2</v>
      </c>
      <c r="L11" s="18">
        <v>8.6553531528654137E-2</v>
      </c>
      <c r="N11" s="18">
        <v>8.3429672424416859E-2</v>
      </c>
      <c r="O11" s="18">
        <v>7.5255316413578632E-2</v>
      </c>
      <c r="P11" s="18">
        <v>8.2191478706163654E-2</v>
      </c>
      <c r="Q11" s="18">
        <v>8.1446686270391561E-2</v>
      </c>
      <c r="R11" s="18">
        <v>0.1314010429240019</v>
      </c>
      <c r="S11" s="18">
        <v>0.25479677728152977</v>
      </c>
      <c r="T11" s="18">
        <v>0.14498092260992049</v>
      </c>
      <c r="V11" s="18">
        <v>8.042951887468211E-2</v>
      </c>
      <c r="W11" s="18">
        <v>0.12011715052765901</v>
      </c>
      <c r="X11" s="18">
        <v>4.7928657729208492E-2</v>
      </c>
      <c r="Y11" s="18">
        <v>8.4397491356201074E-2</v>
      </c>
      <c r="Z11" s="18">
        <v>0.11205185840818729</v>
      </c>
      <c r="AA11" s="18">
        <v>1.8015817963798531E-2</v>
      </c>
      <c r="AB11" s="18">
        <v>8.9111996576318339E-2</v>
      </c>
      <c r="AC11" s="18">
        <v>4.7970827701284267E-2</v>
      </c>
      <c r="AD11" s="18">
        <v>0.10636821736858219</v>
      </c>
      <c r="AF11" s="18">
        <v>0.1066593627695422</v>
      </c>
      <c r="AG11" s="18">
        <v>0.1080393902211763</v>
      </c>
      <c r="AH11" s="18">
        <v>9.9382165570247663E-2</v>
      </c>
      <c r="AI11" s="18">
        <v>9.395307368445939E-2</v>
      </c>
      <c r="AJ11" s="18">
        <v>6.2665010736905127E-2</v>
      </c>
      <c r="AK11" s="18">
        <v>5.8072446969303262E-2</v>
      </c>
      <c r="AL11" s="18">
        <v>4.2728471093344378E-2</v>
      </c>
      <c r="AM11" s="18">
        <v>7.663500221936842E-2</v>
      </c>
      <c r="AO11" s="18">
        <v>0.119532267086393</v>
      </c>
      <c r="AP11" s="18">
        <v>0.11981065151792181</v>
      </c>
      <c r="AQ11" s="18">
        <v>8.5866315502210522E-2</v>
      </c>
      <c r="AR11" s="18">
        <v>0.109138579166955</v>
      </c>
      <c r="AS11" s="18">
        <v>7.6690453136986123E-2</v>
      </c>
      <c r="AT11" s="18">
        <v>2.2497820508290679E-2</v>
      </c>
      <c r="AU11" s="18">
        <v>4.6727215189684028E-2</v>
      </c>
      <c r="AV11" s="18">
        <v>3.8558842392583968E-2</v>
      </c>
      <c r="AW11" s="18">
        <v>3.8456655607327458E-2</v>
      </c>
    </row>
    <row r="12" spans="2:51" ht="19" customHeight="1" x14ac:dyDescent="0.35">
      <c r="B12" s="21" t="s">
        <v>80</v>
      </c>
      <c r="C12" s="18">
        <v>0.11859566348233599</v>
      </c>
      <c r="D12" s="18">
        <v>0.13826106604119359</v>
      </c>
      <c r="E12" s="18">
        <v>0.1041791099264134</v>
      </c>
      <c r="F12" s="18">
        <v>0.16349338509535929</v>
      </c>
      <c r="G12" s="18">
        <v>0.11613510263045761</v>
      </c>
      <c r="H12" s="18">
        <v>0.1120392173909875</v>
      </c>
      <c r="I12" s="18">
        <v>9.4182277344959195E-2</v>
      </c>
      <c r="K12" s="18">
        <v>8.4844547552823002E-2</v>
      </c>
      <c r="L12" s="18">
        <v>0.14832039396053989</v>
      </c>
      <c r="N12" s="18">
        <v>0.15165358073093699</v>
      </c>
      <c r="O12" s="18">
        <v>0.1177292769242317</v>
      </c>
      <c r="P12" s="18">
        <v>8.6402489041074296E-2</v>
      </c>
      <c r="Q12" s="18">
        <v>0.1028214695648655</v>
      </c>
      <c r="R12" s="18">
        <v>7.6689756913513971E-2</v>
      </c>
      <c r="S12" s="18">
        <v>4.8739211717628503E-2</v>
      </c>
      <c r="T12" s="18">
        <v>0.24490912238299739</v>
      </c>
      <c r="V12" s="18">
        <v>6.4885294864950913E-2</v>
      </c>
      <c r="W12" s="18">
        <v>9.3861497026900512E-2</v>
      </c>
      <c r="X12" s="18">
        <v>0.13356823142558519</v>
      </c>
      <c r="Y12" s="18">
        <v>0.1117542593924253</v>
      </c>
      <c r="Z12" s="18">
        <v>0.202353591039168</v>
      </c>
      <c r="AA12" s="18">
        <v>0.17194150265744509</v>
      </c>
      <c r="AB12" s="18">
        <v>0.18738160504119741</v>
      </c>
      <c r="AC12" s="18">
        <v>0.3212745335335172</v>
      </c>
      <c r="AD12" s="18">
        <v>9.6608503013582328E-2</v>
      </c>
      <c r="AF12" s="18">
        <v>6.0097068949136537E-2</v>
      </c>
      <c r="AG12" s="18">
        <v>8.1186442850299925E-2</v>
      </c>
      <c r="AH12" s="18">
        <v>8.2037835692560526E-2</v>
      </c>
      <c r="AI12" s="18">
        <v>9.442296184613877E-2</v>
      </c>
      <c r="AJ12" s="18">
        <v>0.11630754298079909</v>
      </c>
      <c r="AK12" s="18">
        <v>0.20539817416265929</v>
      </c>
      <c r="AL12" s="18">
        <v>0.46563576577389021</v>
      </c>
      <c r="AM12" s="18">
        <v>0.2028812475537019</v>
      </c>
      <c r="AO12" s="18">
        <v>7.6268732841393683E-2</v>
      </c>
      <c r="AP12" s="18">
        <v>8.6061790026843346E-2</v>
      </c>
      <c r="AQ12" s="18">
        <v>7.348411315090124E-2</v>
      </c>
      <c r="AR12" s="18">
        <v>0.1020476820380728</v>
      </c>
      <c r="AS12" s="18">
        <v>0.1070509637235897</v>
      </c>
      <c r="AT12" s="18">
        <v>0.1707704750580292</v>
      </c>
      <c r="AU12" s="18">
        <v>0.30573767474530589</v>
      </c>
      <c r="AV12" s="18">
        <v>0.25656050940358532</v>
      </c>
      <c r="AW12" s="18">
        <v>8.4845384057109827E-2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409</v>
      </c>
      <c r="C9" s="18">
        <v>0.59330586656803086</v>
      </c>
      <c r="D9" s="18">
        <v>0.40218260980226872</v>
      </c>
      <c r="E9" s="18">
        <v>0.48243768335169113</v>
      </c>
      <c r="F9" s="18">
        <v>0.50664640661848703</v>
      </c>
      <c r="G9" s="18">
        <v>0.63150884057651224</v>
      </c>
      <c r="H9" s="18">
        <v>0.72624502994672457</v>
      </c>
      <c r="I9" s="18">
        <v>0.7038497135220757</v>
      </c>
      <c r="K9" s="18">
        <v>0.58955621688960758</v>
      </c>
      <c r="L9" s="18">
        <v>0.59996867811693955</v>
      </c>
      <c r="N9" s="18">
        <v>0.65317025022616781</v>
      </c>
      <c r="O9" s="18">
        <v>0.54273720708158835</v>
      </c>
      <c r="P9" s="18">
        <v>0.61129625345651706</v>
      </c>
      <c r="Q9" s="18">
        <v>0.59482478386760584</v>
      </c>
      <c r="R9" s="18">
        <v>0.5890068060226501</v>
      </c>
      <c r="S9" s="18">
        <v>0.46158420922391841</v>
      </c>
      <c r="T9" s="18">
        <v>0.48268582192321419</v>
      </c>
      <c r="V9" s="18">
        <v>0.6745098302946686</v>
      </c>
      <c r="W9" s="18">
        <v>0.60710770005486481</v>
      </c>
      <c r="X9" s="18">
        <v>0.58720595680729604</v>
      </c>
      <c r="Y9" s="18">
        <v>0.47859517077128461</v>
      </c>
      <c r="Z9" s="18">
        <v>0.49874869479481881</v>
      </c>
      <c r="AA9" s="18">
        <v>0.61057135396022089</v>
      </c>
      <c r="AB9" s="18">
        <v>0.50997599868455734</v>
      </c>
      <c r="AC9" s="18">
        <v>0.41947886858830058</v>
      </c>
      <c r="AD9" s="18">
        <v>0.6020953276469988</v>
      </c>
      <c r="AF9" s="18">
        <v>0.65017029743643306</v>
      </c>
      <c r="AG9" s="18">
        <v>0.64559469334778963</v>
      </c>
      <c r="AH9" s="18">
        <v>0.53415098783232851</v>
      </c>
      <c r="AI9" s="18">
        <v>0.51059244397772219</v>
      </c>
      <c r="AJ9" s="18">
        <v>0.5971319689343253</v>
      </c>
      <c r="AK9" s="18">
        <v>0.49839244518868447</v>
      </c>
      <c r="AL9" s="18">
        <v>0.3188430814253751</v>
      </c>
      <c r="AM9" s="18">
        <v>0.53847594804776744</v>
      </c>
      <c r="AO9" s="18">
        <v>0.63542963558235854</v>
      </c>
      <c r="AP9" s="18">
        <v>0.61305555169571502</v>
      </c>
      <c r="AQ9" s="18">
        <v>0.57922051048612977</v>
      </c>
      <c r="AR9" s="18">
        <v>0.48005225278129998</v>
      </c>
      <c r="AS9" s="18">
        <v>0.62163616099298902</v>
      </c>
      <c r="AT9" s="18">
        <v>0.56281240221842477</v>
      </c>
      <c r="AU9" s="18">
        <v>0.56368219173882006</v>
      </c>
      <c r="AV9" s="18">
        <v>0.49383739146847389</v>
      </c>
      <c r="AW9" s="18">
        <v>0.69917860983284252</v>
      </c>
    </row>
    <row r="10" spans="2:51" ht="46" customHeight="1" x14ac:dyDescent="0.35">
      <c r="B10" s="21" t="s">
        <v>410</v>
      </c>
      <c r="C10" s="18">
        <v>0.105310073956894</v>
      </c>
      <c r="D10" s="18">
        <v>0.2262575916252709</v>
      </c>
      <c r="E10" s="18">
        <v>0.17291457394772289</v>
      </c>
      <c r="F10" s="18">
        <v>0.12540632770119459</v>
      </c>
      <c r="G10" s="18">
        <v>7.5738164477581318E-2</v>
      </c>
      <c r="H10" s="18">
        <v>5.9001905401105073E-2</v>
      </c>
      <c r="I10" s="18">
        <v>3.978519323976247E-2</v>
      </c>
      <c r="K10" s="18">
        <v>0.11537030426001391</v>
      </c>
      <c r="L10" s="18">
        <v>9.5390818221158677E-2</v>
      </c>
      <c r="N10" s="18">
        <v>8.8504455645695396E-2</v>
      </c>
      <c r="O10" s="18">
        <v>0.1190637284507165</v>
      </c>
      <c r="P10" s="18">
        <v>9.5785181105976974E-2</v>
      </c>
      <c r="Q10" s="18">
        <v>0.1029918754852857</v>
      </c>
      <c r="R10" s="18">
        <v>0.12839629918646811</v>
      </c>
      <c r="S10" s="18">
        <v>0.1842283321258173</v>
      </c>
      <c r="T10" s="18">
        <v>7.5052421929234253E-2</v>
      </c>
      <c r="V10" s="18">
        <v>8.3260180843989867E-2</v>
      </c>
      <c r="W10" s="18">
        <v>0.1175803700122844</v>
      </c>
      <c r="X10" s="18">
        <v>0.1159993246003523</v>
      </c>
      <c r="Y10" s="18">
        <v>0.10066982938673651</v>
      </c>
      <c r="Z10" s="18">
        <v>0.16210082093305991</v>
      </c>
      <c r="AA10" s="18">
        <v>9.6077746693027308E-2</v>
      </c>
      <c r="AB10" s="18">
        <v>0.1204979918082532</v>
      </c>
      <c r="AC10" s="18">
        <v>7.92068548770887E-2</v>
      </c>
      <c r="AD10" s="18">
        <v>8.6870283642823148E-2</v>
      </c>
      <c r="AF10" s="18">
        <v>8.6985779841886782E-2</v>
      </c>
      <c r="AG10" s="18">
        <v>0.1068440542649528</v>
      </c>
      <c r="AH10" s="18">
        <v>0.1253241140560879</v>
      </c>
      <c r="AI10" s="18">
        <v>0.12135124366541029</v>
      </c>
      <c r="AJ10" s="18">
        <v>0.1130595415006624</v>
      </c>
      <c r="AK10" s="18">
        <v>0.1190811721648639</v>
      </c>
      <c r="AL10" s="18">
        <v>3.7482123988065337E-2</v>
      </c>
      <c r="AM10" s="18">
        <v>0.108454232474807</v>
      </c>
      <c r="AO10" s="18">
        <v>9.6500415452464308E-2</v>
      </c>
      <c r="AP10" s="18">
        <v>0.11251318559569599</v>
      </c>
      <c r="AQ10" s="18">
        <v>0.15831535114537609</v>
      </c>
      <c r="AR10" s="18">
        <v>0.1338232113181699</v>
      </c>
      <c r="AS10" s="18">
        <v>0.11151937421770131</v>
      </c>
      <c r="AT10" s="18">
        <v>6.5913832881044521E-2</v>
      </c>
      <c r="AU10" s="18">
        <v>8.2066678849663566E-2</v>
      </c>
      <c r="AV10" s="18">
        <v>4.5056458104166593E-2</v>
      </c>
      <c r="AW10" s="18">
        <v>6.6092832649489161E-2</v>
      </c>
    </row>
    <row r="11" spans="2:51" ht="46" customHeight="1" x14ac:dyDescent="0.35">
      <c r="B11" s="21" t="s">
        <v>411</v>
      </c>
      <c r="C11" s="18">
        <v>0.16631825089195629</v>
      </c>
      <c r="D11" s="18">
        <v>0.17977827481880551</v>
      </c>
      <c r="E11" s="18">
        <v>0.22932306760569121</v>
      </c>
      <c r="F11" s="18">
        <v>0.19936255551489199</v>
      </c>
      <c r="G11" s="18">
        <v>0.1472797728005053</v>
      </c>
      <c r="H11" s="18">
        <v>9.9025333737946974E-2</v>
      </c>
      <c r="I11" s="18">
        <v>0.1499134305257474</v>
      </c>
      <c r="K11" s="18">
        <v>0.18423219142492189</v>
      </c>
      <c r="L11" s="18">
        <v>0.15038135323929239</v>
      </c>
      <c r="N11" s="18">
        <v>0.12839298365281041</v>
      </c>
      <c r="O11" s="18">
        <v>0.1704291350182382</v>
      </c>
      <c r="P11" s="18">
        <v>0.1652835381457699</v>
      </c>
      <c r="Q11" s="18">
        <v>0.17409966812035291</v>
      </c>
      <c r="R11" s="18">
        <v>0.21417432634764141</v>
      </c>
      <c r="S11" s="18">
        <v>0.28355943122526378</v>
      </c>
      <c r="T11" s="18">
        <v>0.16642848855133821</v>
      </c>
      <c r="V11" s="18">
        <v>0.16261745255748691</v>
      </c>
      <c r="W11" s="18">
        <v>0.1646922920848326</v>
      </c>
      <c r="X11" s="18">
        <v>0.15277396851550179</v>
      </c>
      <c r="Y11" s="18">
        <v>0.32256436468796501</v>
      </c>
      <c r="Z11" s="18">
        <v>0.20086888615324219</v>
      </c>
      <c r="AA11" s="18">
        <v>0.13881995952348111</v>
      </c>
      <c r="AB11" s="18">
        <v>0.15884621394113549</v>
      </c>
      <c r="AC11" s="18">
        <v>0.12201757606712731</v>
      </c>
      <c r="AD11" s="18">
        <v>0.167179344084283</v>
      </c>
      <c r="AF11" s="18">
        <v>0.18040496222866609</v>
      </c>
      <c r="AG11" s="18">
        <v>0.15451039385006199</v>
      </c>
      <c r="AH11" s="18">
        <v>0.2136434919642555</v>
      </c>
      <c r="AI11" s="18">
        <v>0.24774160437977949</v>
      </c>
      <c r="AJ11" s="18">
        <v>0.16801082372752851</v>
      </c>
      <c r="AK11" s="18">
        <v>0.15791460071915719</v>
      </c>
      <c r="AL11" s="18">
        <v>0.13318731377179591</v>
      </c>
      <c r="AM11" s="18">
        <v>0.1385719129824354</v>
      </c>
      <c r="AO11" s="18">
        <v>0.16871009848021379</v>
      </c>
      <c r="AP11" s="18">
        <v>0.17910685069337409</v>
      </c>
      <c r="AQ11" s="18">
        <v>0.17845357550860949</v>
      </c>
      <c r="AR11" s="18">
        <v>0.24761983986795241</v>
      </c>
      <c r="AS11" s="18">
        <v>0.1650825673498223</v>
      </c>
      <c r="AT11" s="18">
        <v>0.1768235632433956</v>
      </c>
      <c r="AU11" s="18">
        <v>8.6579709835990393E-2</v>
      </c>
      <c r="AV11" s="18">
        <v>9.6402807237327415E-2</v>
      </c>
      <c r="AW11" s="18">
        <v>0.1131035111361578</v>
      </c>
    </row>
    <row r="12" spans="2:51" ht="19" customHeight="1" x14ac:dyDescent="0.35">
      <c r="B12" s="21" t="s">
        <v>80</v>
      </c>
      <c r="C12" s="18">
        <v>0.13506580858311901</v>
      </c>
      <c r="D12" s="18">
        <v>0.1917815237536549</v>
      </c>
      <c r="E12" s="18">
        <v>0.11532467509489459</v>
      </c>
      <c r="F12" s="18">
        <v>0.1685847101654262</v>
      </c>
      <c r="G12" s="18">
        <v>0.1454732221454012</v>
      </c>
      <c r="H12" s="18">
        <v>0.1157277309142231</v>
      </c>
      <c r="I12" s="18">
        <v>0.1064516627124145</v>
      </c>
      <c r="K12" s="18">
        <v>0.1108412874254566</v>
      </c>
      <c r="L12" s="18">
        <v>0.15425915042260929</v>
      </c>
      <c r="N12" s="18">
        <v>0.12993231047532619</v>
      </c>
      <c r="O12" s="18">
        <v>0.1677699294494569</v>
      </c>
      <c r="P12" s="18">
        <v>0.12763502729173609</v>
      </c>
      <c r="Q12" s="18">
        <v>0.12808367252675551</v>
      </c>
      <c r="R12" s="18">
        <v>6.8422568443240406E-2</v>
      </c>
      <c r="S12" s="18">
        <v>7.0628027425000392E-2</v>
      </c>
      <c r="T12" s="18">
        <v>0.27583326759621341</v>
      </c>
      <c r="V12" s="18">
        <v>7.9612536303854411E-2</v>
      </c>
      <c r="W12" s="18">
        <v>0.1106196378480183</v>
      </c>
      <c r="X12" s="18">
        <v>0.14402075007684981</v>
      </c>
      <c r="Y12" s="18">
        <v>9.8170635154014002E-2</v>
      </c>
      <c r="Z12" s="18">
        <v>0.1382815981188793</v>
      </c>
      <c r="AA12" s="18">
        <v>0.1545309398232709</v>
      </c>
      <c r="AB12" s="18">
        <v>0.21067979556605401</v>
      </c>
      <c r="AC12" s="18">
        <v>0.37929670046748298</v>
      </c>
      <c r="AD12" s="18">
        <v>0.14385504462589491</v>
      </c>
      <c r="AF12" s="18">
        <v>8.2438960493014232E-2</v>
      </c>
      <c r="AG12" s="18">
        <v>9.3050858537195802E-2</v>
      </c>
      <c r="AH12" s="18">
        <v>0.1268814061473279</v>
      </c>
      <c r="AI12" s="18">
        <v>0.120314707977088</v>
      </c>
      <c r="AJ12" s="18">
        <v>0.1217976658374838</v>
      </c>
      <c r="AK12" s="18">
        <v>0.22461178192729461</v>
      </c>
      <c r="AL12" s="18">
        <v>0.51048748081476358</v>
      </c>
      <c r="AM12" s="18">
        <v>0.21449790649499009</v>
      </c>
      <c r="AO12" s="18">
        <v>9.9359850484963472E-2</v>
      </c>
      <c r="AP12" s="18">
        <v>9.5324412015215063E-2</v>
      </c>
      <c r="AQ12" s="18">
        <v>8.4010562859884577E-2</v>
      </c>
      <c r="AR12" s="18">
        <v>0.1385046960325777</v>
      </c>
      <c r="AS12" s="18">
        <v>0.1017618974394872</v>
      </c>
      <c r="AT12" s="18">
        <v>0.1944502016571352</v>
      </c>
      <c r="AU12" s="18">
        <v>0.26767141957552598</v>
      </c>
      <c r="AV12" s="18">
        <v>0.364703343190032</v>
      </c>
      <c r="AW12" s="18">
        <v>0.1216250463815103</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412</v>
      </c>
      <c r="C9" s="18">
        <v>0.65422748209631321</v>
      </c>
      <c r="D9" s="18">
        <v>0.57552874105647356</v>
      </c>
      <c r="E9" s="18">
        <v>0.52947938270763639</v>
      </c>
      <c r="F9" s="18">
        <v>0.55063242813995195</v>
      </c>
      <c r="G9" s="18">
        <v>0.68350935588709838</v>
      </c>
      <c r="H9" s="18">
        <v>0.74263516577420219</v>
      </c>
      <c r="I9" s="18">
        <v>0.77282152770031121</v>
      </c>
      <c r="K9" s="18">
        <v>0.65899319818286772</v>
      </c>
      <c r="L9" s="18">
        <v>0.65043793123429772</v>
      </c>
      <c r="N9" s="18">
        <v>0.62943643547400907</v>
      </c>
      <c r="O9" s="18">
        <v>0.66807828281769976</v>
      </c>
      <c r="P9" s="18">
        <v>0.67827340019673532</v>
      </c>
      <c r="Q9" s="18">
        <v>0.69205702399259994</v>
      </c>
      <c r="R9" s="18">
        <v>0.64593654840877646</v>
      </c>
      <c r="S9" s="18">
        <v>0.4493505718131498</v>
      </c>
      <c r="T9" s="18">
        <v>0.55183889320814472</v>
      </c>
      <c r="V9" s="18">
        <v>0.70209459206794234</v>
      </c>
      <c r="W9" s="18">
        <v>0.64416749505587589</v>
      </c>
      <c r="X9" s="18">
        <v>0.71521731959110846</v>
      </c>
      <c r="Y9" s="18">
        <v>0.63488363288032801</v>
      </c>
      <c r="Z9" s="18">
        <v>0.50851030384980511</v>
      </c>
      <c r="AA9" s="18">
        <v>0.77630453328506577</v>
      </c>
      <c r="AB9" s="18">
        <v>0.609236637065803</v>
      </c>
      <c r="AC9" s="18">
        <v>0.44959296483379257</v>
      </c>
      <c r="AD9" s="18">
        <v>0.69432484077908718</v>
      </c>
      <c r="AF9" s="18">
        <v>0.66295581631354095</v>
      </c>
      <c r="AG9" s="18">
        <v>0.67318996448098967</v>
      </c>
      <c r="AH9" s="18">
        <v>0.71924352421805049</v>
      </c>
      <c r="AI9" s="18">
        <v>0.67238939364481032</v>
      </c>
      <c r="AJ9" s="18">
        <v>0.63750008418622617</v>
      </c>
      <c r="AK9" s="18">
        <v>0.65962861716092502</v>
      </c>
      <c r="AL9" s="18">
        <v>0.30940634626420599</v>
      </c>
      <c r="AM9" s="18">
        <v>0.63810146296735659</v>
      </c>
      <c r="AO9" s="18">
        <v>0.65286891404104808</v>
      </c>
      <c r="AP9" s="18">
        <v>0.61409073450055451</v>
      </c>
      <c r="AQ9" s="18">
        <v>0.72448029074652187</v>
      </c>
      <c r="AR9" s="18">
        <v>0.7253448824674088</v>
      </c>
      <c r="AS9" s="18">
        <v>0.65003610852361771</v>
      </c>
      <c r="AT9" s="18">
        <v>0.76461687001078948</v>
      </c>
      <c r="AU9" s="18">
        <v>0.58588342414091366</v>
      </c>
      <c r="AV9" s="18">
        <v>0.62865334861014999</v>
      </c>
      <c r="AW9" s="18">
        <v>0.78107805317307444</v>
      </c>
    </row>
    <row r="10" spans="2:51" ht="46" customHeight="1" x14ac:dyDescent="0.35">
      <c r="B10" s="21" t="s">
        <v>413</v>
      </c>
      <c r="C10" s="18">
        <v>6.503813480600093E-2</v>
      </c>
      <c r="D10" s="18">
        <v>0.14475021476180799</v>
      </c>
      <c r="E10" s="18">
        <v>0.12726763964049859</v>
      </c>
      <c r="F10" s="18">
        <v>7.5686900659632544E-2</v>
      </c>
      <c r="G10" s="18">
        <v>3.9577727690268842E-2</v>
      </c>
      <c r="H10" s="18">
        <v>3.0109083677149508E-2</v>
      </c>
      <c r="I10" s="18">
        <v>1.7980127524857809E-2</v>
      </c>
      <c r="K10" s="18">
        <v>7.3840083767139589E-2</v>
      </c>
      <c r="L10" s="18">
        <v>5.6379001558212842E-2</v>
      </c>
      <c r="N10" s="18">
        <v>5.5380064767399692E-2</v>
      </c>
      <c r="O10" s="18">
        <v>7.5804857204591666E-2</v>
      </c>
      <c r="P10" s="18">
        <v>4.7076237621342693E-2</v>
      </c>
      <c r="Q10" s="18">
        <v>6.6025835015193435E-2</v>
      </c>
      <c r="R10" s="18">
        <v>6.6297254805544339E-2</v>
      </c>
      <c r="S10" s="18">
        <v>0.23184029918922411</v>
      </c>
      <c r="T10" s="18">
        <v>2.3607632363308921E-2</v>
      </c>
      <c r="V10" s="18">
        <v>5.5410118757664099E-2</v>
      </c>
      <c r="W10" s="18">
        <v>9.2991683809779735E-2</v>
      </c>
      <c r="X10" s="18">
        <v>3.3326977298808708E-2</v>
      </c>
      <c r="Y10" s="18">
        <v>0.13925075677286511</v>
      </c>
      <c r="Z10" s="18">
        <v>4.9832254697559322E-2</v>
      </c>
      <c r="AA10" s="18">
        <v>0</v>
      </c>
      <c r="AB10" s="18">
        <v>5.471218512537953E-2</v>
      </c>
      <c r="AC10" s="18">
        <v>4.5477383326389488E-2</v>
      </c>
      <c r="AD10" s="18">
        <v>3.246428657673496E-2</v>
      </c>
      <c r="AF10" s="18">
        <v>5.5339824104219032E-2</v>
      </c>
      <c r="AG10" s="18">
        <v>6.9904141571319967E-2</v>
      </c>
      <c r="AH10" s="18">
        <v>8.3927665013399808E-2</v>
      </c>
      <c r="AI10" s="18">
        <v>0.1163693574603181</v>
      </c>
      <c r="AJ10" s="18">
        <v>7.152075595096799E-2</v>
      </c>
      <c r="AK10" s="18">
        <v>6.0470730050895927E-2</v>
      </c>
      <c r="AL10" s="18">
        <v>6.5632482524155031E-2</v>
      </c>
      <c r="AM10" s="18">
        <v>4.1221092164284927E-2</v>
      </c>
      <c r="AO10" s="18">
        <v>7.765792003061206E-2</v>
      </c>
      <c r="AP10" s="18">
        <v>8.8734844927378195E-2</v>
      </c>
      <c r="AQ10" s="18">
        <v>4.9338730720125658E-2</v>
      </c>
      <c r="AR10" s="18">
        <v>9.4686779670101806E-2</v>
      </c>
      <c r="AS10" s="18">
        <v>5.0749716285377063E-2</v>
      </c>
      <c r="AT10" s="18">
        <v>0</v>
      </c>
      <c r="AU10" s="18">
        <v>4.4091449561509843E-2</v>
      </c>
      <c r="AV10" s="18">
        <v>1.9997724495717281E-2</v>
      </c>
      <c r="AW10" s="18">
        <v>3.3404199504805568E-2</v>
      </c>
    </row>
    <row r="11" spans="2:51" ht="32.15" customHeight="1" x14ac:dyDescent="0.35">
      <c r="B11" s="21" t="s">
        <v>414</v>
      </c>
      <c r="C11" s="18">
        <v>0.1916871839034647</v>
      </c>
      <c r="D11" s="18">
        <v>0.18199254500870929</v>
      </c>
      <c r="E11" s="18">
        <v>0.23945219222889219</v>
      </c>
      <c r="F11" s="18">
        <v>0.24790957696982679</v>
      </c>
      <c r="G11" s="18">
        <v>0.16227939841440009</v>
      </c>
      <c r="H11" s="18">
        <v>0.16502395993496091</v>
      </c>
      <c r="I11" s="18">
        <v>0.15905254947527689</v>
      </c>
      <c r="K11" s="18">
        <v>0.20044581372946901</v>
      </c>
      <c r="L11" s="18">
        <v>0.18447978535788451</v>
      </c>
      <c r="N11" s="18">
        <v>0.21633613635269311</v>
      </c>
      <c r="O11" s="18">
        <v>0.16187307217278671</v>
      </c>
      <c r="P11" s="18">
        <v>0.1760541755952072</v>
      </c>
      <c r="Q11" s="18">
        <v>0.16908919377059539</v>
      </c>
      <c r="R11" s="18">
        <v>0.24114181018726541</v>
      </c>
      <c r="S11" s="18">
        <v>0.29523474418367213</v>
      </c>
      <c r="T11" s="18">
        <v>0.19136177176690319</v>
      </c>
      <c r="V11" s="18">
        <v>0.20068411336718439</v>
      </c>
      <c r="W11" s="18">
        <v>0.189226544371391</v>
      </c>
      <c r="X11" s="18">
        <v>0.1696050463739544</v>
      </c>
      <c r="Y11" s="18">
        <v>0.14041686611155541</v>
      </c>
      <c r="Z11" s="18">
        <v>0.35507410588818811</v>
      </c>
      <c r="AA11" s="18">
        <v>0.1495507918675317</v>
      </c>
      <c r="AB11" s="18">
        <v>0.19562244802502751</v>
      </c>
      <c r="AC11" s="18">
        <v>0.11690722000018949</v>
      </c>
      <c r="AD11" s="18">
        <v>0.1959206650838223</v>
      </c>
      <c r="AF11" s="18">
        <v>0.25112268504128199</v>
      </c>
      <c r="AG11" s="18">
        <v>0.193770914345233</v>
      </c>
      <c r="AH11" s="18">
        <v>0.1290975305344115</v>
      </c>
      <c r="AI11" s="18">
        <v>0.14104487698484491</v>
      </c>
      <c r="AJ11" s="18">
        <v>0.21257222264216699</v>
      </c>
      <c r="AK11" s="18">
        <v>0.13457697061228549</v>
      </c>
      <c r="AL11" s="18">
        <v>0.15297488204085691</v>
      </c>
      <c r="AM11" s="18">
        <v>0.1667958987942314</v>
      </c>
      <c r="AO11" s="18">
        <v>0.22740680147557291</v>
      </c>
      <c r="AP11" s="18">
        <v>0.2215613629191088</v>
      </c>
      <c r="AQ11" s="18">
        <v>0.16780033330173011</v>
      </c>
      <c r="AR11" s="18">
        <v>0.11625363022845139</v>
      </c>
      <c r="AS11" s="18">
        <v>0.23156743642839131</v>
      </c>
      <c r="AT11" s="18">
        <v>0.16830160979379991</v>
      </c>
      <c r="AU11" s="18">
        <v>0.13305231854155231</v>
      </c>
      <c r="AV11" s="18">
        <v>0.123893369384804</v>
      </c>
      <c r="AW11" s="18">
        <v>8.6183419554219182E-2</v>
      </c>
    </row>
    <row r="12" spans="2:51" ht="19" customHeight="1" x14ac:dyDescent="0.35">
      <c r="B12" s="21" t="s">
        <v>80</v>
      </c>
      <c r="C12" s="18">
        <v>8.9047199194221202E-2</v>
      </c>
      <c r="D12" s="18">
        <v>9.7728499173008965E-2</v>
      </c>
      <c r="E12" s="18">
        <v>0.10380078542297259</v>
      </c>
      <c r="F12" s="18">
        <v>0.1257710942305886</v>
      </c>
      <c r="G12" s="18">
        <v>0.1146335180082329</v>
      </c>
      <c r="H12" s="18">
        <v>6.2231790613687173E-2</v>
      </c>
      <c r="I12" s="18">
        <v>5.0145795299554007E-2</v>
      </c>
      <c r="K12" s="18">
        <v>6.6720904320523716E-2</v>
      </c>
      <c r="L12" s="18">
        <v>0.10870328184960509</v>
      </c>
      <c r="N12" s="18">
        <v>9.8847363405897989E-2</v>
      </c>
      <c r="O12" s="18">
        <v>9.4243787804921722E-2</v>
      </c>
      <c r="P12" s="18">
        <v>9.8596186586714707E-2</v>
      </c>
      <c r="Q12" s="18">
        <v>7.2827947221611233E-2</v>
      </c>
      <c r="R12" s="18">
        <v>4.6624386598414003E-2</v>
      </c>
      <c r="S12" s="18">
        <v>2.3574384813953859E-2</v>
      </c>
      <c r="T12" s="18">
        <v>0.2331917026616431</v>
      </c>
      <c r="V12" s="18">
        <v>4.1811175807208931E-2</v>
      </c>
      <c r="W12" s="18">
        <v>7.3614276762953512E-2</v>
      </c>
      <c r="X12" s="18">
        <v>8.1850656736128416E-2</v>
      </c>
      <c r="Y12" s="18">
        <v>8.5448744235251547E-2</v>
      </c>
      <c r="Z12" s="18">
        <v>8.6583335564447556E-2</v>
      </c>
      <c r="AA12" s="18">
        <v>7.4144674847402878E-2</v>
      </c>
      <c r="AB12" s="18">
        <v>0.14042872978379009</v>
      </c>
      <c r="AC12" s="18">
        <v>0.38802243183962831</v>
      </c>
      <c r="AD12" s="18">
        <v>7.7290207560355387E-2</v>
      </c>
      <c r="AF12" s="18">
        <v>3.0581674540957959E-2</v>
      </c>
      <c r="AG12" s="18">
        <v>6.3134979602457508E-2</v>
      </c>
      <c r="AH12" s="18">
        <v>6.7731280234138144E-2</v>
      </c>
      <c r="AI12" s="18">
        <v>7.0196371910026714E-2</v>
      </c>
      <c r="AJ12" s="18">
        <v>7.8406937220639017E-2</v>
      </c>
      <c r="AK12" s="18">
        <v>0.14532368217589359</v>
      </c>
      <c r="AL12" s="18">
        <v>0.47198628917078211</v>
      </c>
      <c r="AM12" s="18">
        <v>0.15388154607412721</v>
      </c>
      <c r="AO12" s="18">
        <v>4.2066364452767097E-2</v>
      </c>
      <c r="AP12" s="18">
        <v>7.5613057652958629E-2</v>
      </c>
      <c r="AQ12" s="18">
        <v>5.8380645231622293E-2</v>
      </c>
      <c r="AR12" s="18">
        <v>6.3714707634038109E-2</v>
      </c>
      <c r="AS12" s="18">
        <v>6.7646738762613998E-2</v>
      </c>
      <c r="AT12" s="18">
        <v>6.7081520195410818E-2</v>
      </c>
      <c r="AU12" s="18">
        <v>0.23697280775602431</v>
      </c>
      <c r="AV12" s="18">
        <v>0.2274555575093288</v>
      </c>
      <c r="AW12" s="18">
        <v>9.9334327767900604E-2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415</v>
      </c>
      <c r="C9" s="18">
        <v>0.35787133845115121</v>
      </c>
      <c r="D9" s="18">
        <v>0.42957148957121227</v>
      </c>
      <c r="E9" s="18">
        <v>0.37380453853400569</v>
      </c>
      <c r="F9" s="18">
        <v>0.35064684873116397</v>
      </c>
      <c r="G9" s="18">
        <v>0.32399969396651812</v>
      </c>
      <c r="H9" s="18">
        <v>0.34454765990738268</v>
      </c>
      <c r="I9" s="18">
        <v>0.35084537216499451</v>
      </c>
      <c r="K9" s="18">
        <v>0.34687471549325011</v>
      </c>
      <c r="L9" s="18">
        <v>0.36836256612294621</v>
      </c>
      <c r="N9" s="18">
        <v>0.34233671480946648</v>
      </c>
      <c r="O9" s="18">
        <v>0.34509348021684733</v>
      </c>
      <c r="P9" s="18">
        <v>0.33902800807112993</v>
      </c>
      <c r="Q9" s="18">
        <v>0.40217982915603961</v>
      </c>
      <c r="R9" s="18">
        <v>0.3746752912021985</v>
      </c>
      <c r="S9" s="18">
        <v>0.2484451118887013</v>
      </c>
      <c r="T9" s="18">
        <v>0.30958905430858441</v>
      </c>
      <c r="V9" s="18">
        <v>0.35504246127017891</v>
      </c>
      <c r="W9" s="18">
        <v>0.37405683490190877</v>
      </c>
      <c r="X9" s="18">
        <v>0.34923935565047909</v>
      </c>
      <c r="Y9" s="18">
        <v>0.46083571986141197</v>
      </c>
      <c r="Z9" s="18">
        <v>0.30208975768235141</v>
      </c>
      <c r="AA9" s="18">
        <v>0.34750048912207349</v>
      </c>
      <c r="AB9" s="18">
        <v>0.36306217738260088</v>
      </c>
      <c r="AC9" s="18">
        <v>0.1358025050768773</v>
      </c>
      <c r="AD9" s="18">
        <v>0.36124571735900501</v>
      </c>
      <c r="AF9" s="18">
        <v>0.33426182485158612</v>
      </c>
      <c r="AG9" s="18">
        <v>0.38288584406935711</v>
      </c>
      <c r="AH9" s="18">
        <v>0.41972118652821688</v>
      </c>
      <c r="AI9" s="18">
        <v>0.41834383674832148</v>
      </c>
      <c r="AJ9" s="18">
        <v>0.30585410541755842</v>
      </c>
      <c r="AK9" s="18">
        <v>0.39182363955475108</v>
      </c>
      <c r="AL9" s="18">
        <v>0.24017361911104099</v>
      </c>
      <c r="AM9" s="18">
        <v>0.34536148667931199</v>
      </c>
      <c r="AO9" s="18">
        <v>0.34848019368006178</v>
      </c>
      <c r="AP9" s="18">
        <v>0.38385816374941478</v>
      </c>
      <c r="AQ9" s="18">
        <v>0.4279435565753793</v>
      </c>
      <c r="AR9" s="18">
        <v>0.41209782878522472</v>
      </c>
      <c r="AS9" s="18">
        <v>0.3353292637040452</v>
      </c>
      <c r="AT9" s="18">
        <v>0.46396104941360578</v>
      </c>
      <c r="AU9" s="18">
        <v>0.22717596759987399</v>
      </c>
      <c r="AV9" s="18">
        <v>0.33151593520615658</v>
      </c>
      <c r="AW9" s="18">
        <v>0.31437791368875212</v>
      </c>
    </row>
    <row r="10" spans="2:51" ht="46" customHeight="1" x14ac:dyDescent="0.35">
      <c r="B10" s="21" t="s">
        <v>416</v>
      </c>
      <c r="C10" s="18">
        <v>0.1909279769237178</v>
      </c>
      <c r="D10" s="18">
        <v>0.18957713724071851</v>
      </c>
      <c r="E10" s="18">
        <v>0.20145783957923721</v>
      </c>
      <c r="F10" s="18">
        <v>0.1670896929417898</v>
      </c>
      <c r="G10" s="18">
        <v>0.21387890216742381</v>
      </c>
      <c r="H10" s="18">
        <v>0.23202304918818409</v>
      </c>
      <c r="I10" s="18">
        <v>0.15830177440662799</v>
      </c>
      <c r="K10" s="18">
        <v>0.21767789062506199</v>
      </c>
      <c r="L10" s="18">
        <v>0.16608586459846261</v>
      </c>
      <c r="N10" s="18">
        <v>0.18162104828977479</v>
      </c>
      <c r="O10" s="18">
        <v>0.2158097422821417</v>
      </c>
      <c r="P10" s="18">
        <v>0.21271762877224221</v>
      </c>
      <c r="Q10" s="18">
        <v>0.18110703770892039</v>
      </c>
      <c r="R10" s="18">
        <v>0.18351086033239949</v>
      </c>
      <c r="S10" s="18">
        <v>0.17786882991928329</v>
      </c>
      <c r="T10" s="18">
        <v>0.13541576770902641</v>
      </c>
      <c r="V10" s="18">
        <v>0.20740866357375559</v>
      </c>
      <c r="W10" s="18">
        <v>0.20056823357000969</v>
      </c>
      <c r="X10" s="18">
        <v>0.13976260466415069</v>
      </c>
      <c r="Y10" s="18">
        <v>0.1872407106925261</v>
      </c>
      <c r="Z10" s="18">
        <v>0.29896370012994039</v>
      </c>
      <c r="AA10" s="18">
        <v>0.21079639097981889</v>
      </c>
      <c r="AB10" s="18">
        <v>0.1723409193761625</v>
      </c>
      <c r="AC10" s="18">
        <v>0.17179552707361359</v>
      </c>
      <c r="AD10" s="18">
        <v>0.13052446852504279</v>
      </c>
      <c r="AF10" s="18">
        <v>0.21303467209144039</v>
      </c>
      <c r="AG10" s="18">
        <v>0.20731755300343191</v>
      </c>
      <c r="AH10" s="18">
        <v>0.13348249490686309</v>
      </c>
      <c r="AI10" s="18">
        <v>0.18710914390325289</v>
      </c>
      <c r="AJ10" s="18">
        <v>0.22172404779230501</v>
      </c>
      <c r="AK10" s="18">
        <v>0.14200269832621859</v>
      </c>
      <c r="AL10" s="18">
        <v>6.4927829156077851E-2</v>
      </c>
      <c r="AM10" s="18">
        <v>0.16183369951832971</v>
      </c>
      <c r="AO10" s="18">
        <v>0.20251032197784391</v>
      </c>
      <c r="AP10" s="18">
        <v>0.19098512739170029</v>
      </c>
      <c r="AQ10" s="18">
        <v>0.16998645704005219</v>
      </c>
      <c r="AR10" s="18">
        <v>0.1809020625059283</v>
      </c>
      <c r="AS10" s="18">
        <v>0.20963997217015901</v>
      </c>
      <c r="AT10" s="18">
        <v>0.167566508848394</v>
      </c>
      <c r="AU10" s="18">
        <v>0.18549206819980441</v>
      </c>
      <c r="AV10" s="18">
        <v>0.14391765629662581</v>
      </c>
      <c r="AW10" s="18">
        <v>0.21001200789735519</v>
      </c>
    </row>
    <row r="11" spans="2:51" ht="46" customHeight="1" x14ac:dyDescent="0.35">
      <c r="B11" s="21" t="s">
        <v>417</v>
      </c>
      <c r="C11" s="18">
        <v>0.21292808038196939</v>
      </c>
      <c r="D11" s="18">
        <v>0.2110721106005396</v>
      </c>
      <c r="E11" s="18">
        <v>0.26423171240356441</v>
      </c>
      <c r="F11" s="18">
        <v>0.22619601990994381</v>
      </c>
      <c r="G11" s="18">
        <v>0.18398512981751611</v>
      </c>
      <c r="H11" s="18">
        <v>0.1774976694588323</v>
      </c>
      <c r="I11" s="18">
        <v>0.21054577472662561</v>
      </c>
      <c r="K11" s="18">
        <v>0.24309819706889541</v>
      </c>
      <c r="L11" s="18">
        <v>0.18573180358567989</v>
      </c>
      <c r="N11" s="18">
        <v>0.23184601769943211</v>
      </c>
      <c r="O11" s="18">
        <v>0.1492523552353614</v>
      </c>
      <c r="P11" s="18">
        <v>0.2146533604304332</v>
      </c>
      <c r="Q11" s="18">
        <v>0.20831085297385271</v>
      </c>
      <c r="R11" s="18">
        <v>0.29859642102927492</v>
      </c>
      <c r="S11" s="18">
        <v>0.48998793425271742</v>
      </c>
      <c r="T11" s="18">
        <v>9.4328904189654353E-2</v>
      </c>
      <c r="V11" s="18">
        <v>0.22959861211464089</v>
      </c>
      <c r="W11" s="18">
        <v>0.21888937180173701</v>
      </c>
      <c r="X11" s="18">
        <v>0.24294635000052489</v>
      </c>
      <c r="Y11" s="18">
        <v>0.20255336515699709</v>
      </c>
      <c r="Z11" s="18">
        <v>0.22041097812500091</v>
      </c>
      <c r="AA11" s="18">
        <v>0.2170876243638051</v>
      </c>
      <c r="AB11" s="18">
        <v>0.1774567279258677</v>
      </c>
      <c r="AC11" s="18">
        <v>0.13388095846517101</v>
      </c>
      <c r="AD11" s="18">
        <v>0.24917820081978659</v>
      </c>
      <c r="AF11" s="18">
        <v>0.23369682852605339</v>
      </c>
      <c r="AG11" s="18">
        <v>0.2144472097167654</v>
      </c>
      <c r="AH11" s="18">
        <v>0.19121219185519031</v>
      </c>
      <c r="AI11" s="18">
        <v>0.24506979307277341</v>
      </c>
      <c r="AJ11" s="18">
        <v>0.26970562520898461</v>
      </c>
      <c r="AK11" s="18">
        <v>0.22395454016609051</v>
      </c>
      <c r="AL11" s="18">
        <v>0.14426055024855519</v>
      </c>
      <c r="AM11" s="18">
        <v>0.1580902157512718</v>
      </c>
      <c r="AO11" s="18">
        <v>0.2265551233417632</v>
      </c>
      <c r="AP11" s="18">
        <v>0.23380166621206441</v>
      </c>
      <c r="AQ11" s="18">
        <v>0.19238935813021149</v>
      </c>
      <c r="AR11" s="18">
        <v>0.22485486216616199</v>
      </c>
      <c r="AS11" s="18">
        <v>0.25224935044057212</v>
      </c>
      <c r="AT11" s="18">
        <v>0.1898167915898698</v>
      </c>
      <c r="AU11" s="18">
        <v>0.15825713046732079</v>
      </c>
      <c r="AV11" s="18">
        <v>8.9881618766791446E-2</v>
      </c>
      <c r="AW11" s="18">
        <v>0.13476776949329741</v>
      </c>
    </row>
    <row r="12" spans="2:51" ht="19" customHeight="1" x14ac:dyDescent="0.35">
      <c r="B12" s="21" t="s">
        <v>80</v>
      </c>
      <c r="C12" s="18">
        <v>0.23827260424316171</v>
      </c>
      <c r="D12" s="18">
        <v>0.16977926258752951</v>
      </c>
      <c r="E12" s="18">
        <v>0.16050590948319249</v>
      </c>
      <c r="F12" s="18">
        <v>0.25606743841710239</v>
      </c>
      <c r="G12" s="18">
        <v>0.27813627404854219</v>
      </c>
      <c r="H12" s="18">
        <v>0.2459316214456006</v>
      </c>
      <c r="I12" s="18">
        <v>0.28030707870175192</v>
      </c>
      <c r="K12" s="18">
        <v>0.19234919681279239</v>
      </c>
      <c r="L12" s="18">
        <v>0.27981976569291123</v>
      </c>
      <c r="N12" s="18">
        <v>0.24419621920132659</v>
      </c>
      <c r="O12" s="18">
        <v>0.28984442226564933</v>
      </c>
      <c r="P12" s="18">
        <v>0.23360100272619461</v>
      </c>
      <c r="Q12" s="18">
        <v>0.2084022801611872</v>
      </c>
      <c r="R12" s="18">
        <v>0.14321742743612731</v>
      </c>
      <c r="S12" s="18">
        <v>8.369812393929793E-2</v>
      </c>
      <c r="T12" s="18">
        <v>0.46066627379273478</v>
      </c>
      <c r="V12" s="18">
        <v>0.20795026304142439</v>
      </c>
      <c r="W12" s="18">
        <v>0.20648555972634461</v>
      </c>
      <c r="X12" s="18">
        <v>0.26805168968484522</v>
      </c>
      <c r="Y12" s="18">
        <v>0.14937020428906489</v>
      </c>
      <c r="Z12" s="18">
        <v>0.1785355640627074</v>
      </c>
      <c r="AA12" s="18">
        <v>0.2246154955343026</v>
      </c>
      <c r="AB12" s="18">
        <v>0.28714017531536912</v>
      </c>
      <c r="AC12" s="18">
        <v>0.55852100938433791</v>
      </c>
      <c r="AD12" s="18">
        <v>0.25905161329616572</v>
      </c>
      <c r="AF12" s="18">
        <v>0.21900667453092021</v>
      </c>
      <c r="AG12" s="18">
        <v>0.1953493932104457</v>
      </c>
      <c r="AH12" s="18">
        <v>0.25558412670972958</v>
      </c>
      <c r="AI12" s="18">
        <v>0.1494772262756521</v>
      </c>
      <c r="AJ12" s="18">
        <v>0.20271622158115221</v>
      </c>
      <c r="AK12" s="18">
        <v>0.2422191219529399</v>
      </c>
      <c r="AL12" s="18">
        <v>0.55063800148432596</v>
      </c>
      <c r="AM12" s="18">
        <v>0.33471459805108661</v>
      </c>
      <c r="AO12" s="18">
        <v>0.22245436100033131</v>
      </c>
      <c r="AP12" s="18">
        <v>0.19135504264682079</v>
      </c>
      <c r="AQ12" s="18">
        <v>0.20968062825435699</v>
      </c>
      <c r="AR12" s="18">
        <v>0.18214524654268491</v>
      </c>
      <c r="AS12" s="18">
        <v>0.20278141368522379</v>
      </c>
      <c r="AT12" s="18">
        <v>0.17865565014813051</v>
      </c>
      <c r="AU12" s="18">
        <v>0.4290748337330007</v>
      </c>
      <c r="AV12" s="18">
        <v>0.43468478973042612</v>
      </c>
      <c r="AW12" s="18">
        <v>0.34084230892059492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418</v>
      </c>
      <c r="C9" s="18">
        <v>0.44716405719207469</v>
      </c>
      <c r="D9" s="18">
        <v>0.43902521381646309</v>
      </c>
      <c r="E9" s="18">
        <v>0.41230975257929348</v>
      </c>
      <c r="F9" s="18">
        <v>0.39283721723542309</v>
      </c>
      <c r="G9" s="18">
        <v>0.4331404003319736</v>
      </c>
      <c r="H9" s="18">
        <v>0.49210539689248961</v>
      </c>
      <c r="I9" s="18">
        <v>0.49289742341588699</v>
      </c>
      <c r="K9" s="18">
        <v>0.43871143454059702</v>
      </c>
      <c r="L9" s="18">
        <v>0.45480520879420627</v>
      </c>
      <c r="N9" s="18">
        <v>0.4635436633250638</v>
      </c>
      <c r="O9" s="18">
        <v>0.4405356879897514</v>
      </c>
      <c r="P9" s="18">
        <v>0.42630363739474009</v>
      </c>
      <c r="Q9" s="18">
        <v>0.47382436948805551</v>
      </c>
      <c r="R9" s="18">
        <v>0.43465731749401437</v>
      </c>
      <c r="S9" s="18">
        <v>0.3084324901171176</v>
      </c>
      <c r="T9" s="18">
        <v>0.35194538969110178</v>
      </c>
      <c r="V9" s="18">
        <v>0.45208781692684302</v>
      </c>
      <c r="W9" s="18">
        <v>0.46583497908908011</v>
      </c>
      <c r="X9" s="18">
        <v>0.45715482391758738</v>
      </c>
      <c r="Y9" s="18">
        <v>0.48981451777771229</v>
      </c>
      <c r="Z9" s="18">
        <v>0.33273535807744042</v>
      </c>
      <c r="AA9" s="18">
        <v>0.51402808749587825</v>
      </c>
      <c r="AB9" s="18">
        <v>0.44524195591505022</v>
      </c>
      <c r="AC9" s="18">
        <v>0.22369282970974899</v>
      </c>
      <c r="AD9" s="18">
        <v>0.4258114778609986</v>
      </c>
      <c r="AF9" s="18">
        <v>0.43688519463451869</v>
      </c>
      <c r="AG9" s="18">
        <v>0.47410380428742133</v>
      </c>
      <c r="AH9" s="18">
        <v>0.48883256329519958</v>
      </c>
      <c r="AI9" s="18">
        <v>0.52693083899583659</v>
      </c>
      <c r="AJ9" s="18">
        <v>0.39166610944806213</v>
      </c>
      <c r="AK9" s="18">
        <v>0.53372546586469827</v>
      </c>
      <c r="AL9" s="18">
        <v>0.24582327193796069</v>
      </c>
      <c r="AM9" s="18">
        <v>0.42595839988881179</v>
      </c>
      <c r="AO9" s="18">
        <v>0.45339256256111837</v>
      </c>
      <c r="AP9" s="18">
        <v>0.44090140495255048</v>
      </c>
      <c r="AQ9" s="18">
        <v>0.55972316312101889</v>
      </c>
      <c r="AR9" s="18">
        <v>0.55193897383818402</v>
      </c>
      <c r="AS9" s="18">
        <v>0.4216888565407631</v>
      </c>
      <c r="AT9" s="18">
        <v>0.5104533005570403</v>
      </c>
      <c r="AU9" s="18">
        <v>0.36971795352269921</v>
      </c>
      <c r="AV9" s="18">
        <v>0.34613610414841212</v>
      </c>
      <c r="AW9" s="18">
        <v>0.44912588977306422</v>
      </c>
    </row>
    <row r="10" spans="2:51" ht="46" customHeight="1" x14ac:dyDescent="0.35">
      <c r="B10" s="21" t="s">
        <v>419</v>
      </c>
      <c r="C10" s="18">
        <v>9.9507469418563033E-2</v>
      </c>
      <c r="D10" s="18">
        <v>0.1910759262035639</v>
      </c>
      <c r="E10" s="18">
        <v>0.16607449207688821</v>
      </c>
      <c r="F10" s="18">
        <v>0.1224078930746204</v>
      </c>
      <c r="G10" s="18">
        <v>7.2804457565731201E-2</v>
      </c>
      <c r="H10" s="18">
        <v>6.8635130499937538E-2</v>
      </c>
      <c r="I10" s="18">
        <v>3.3430388073349443E-2</v>
      </c>
      <c r="K10" s="18">
        <v>0.1104184191837482</v>
      </c>
      <c r="L10" s="18">
        <v>8.9791191941447773E-2</v>
      </c>
      <c r="N10" s="18">
        <v>0.10440874922483789</v>
      </c>
      <c r="O10" s="18">
        <v>8.5580307079353435E-2</v>
      </c>
      <c r="P10" s="18">
        <v>9.9051418503792732E-2</v>
      </c>
      <c r="Q10" s="18">
        <v>9.5471963052276981E-2</v>
      </c>
      <c r="R10" s="18">
        <v>0.1193246892186209</v>
      </c>
      <c r="S10" s="18">
        <v>0.20392771689326161</v>
      </c>
      <c r="T10" s="18">
        <v>6.4985279691078202E-2</v>
      </c>
      <c r="V10" s="18">
        <v>8.3497847276205184E-2</v>
      </c>
      <c r="W10" s="18">
        <v>0.1111450339867717</v>
      </c>
      <c r="X10" s="18">
        <v>0.1131155089255972</v>
      </c>
      <c r="Y10" s="18">
        <v>0.14092254198121509</v>
      </c>
      <c r="Z10" s="18">
        <v>0.10913791330734331</v>
      </c>
      <c r="AA10" s="18">
        <v>1.8645608972494111E-2</v>
      </c>
      <c r="AB10" s="18">
        <v>0.1033871318994037</v>
      </c>
      <c r="AC10" s="18">
        <v>7.4884874756246028E-2</v>
      </c>
      <c r="AD10" s="18">
        <v>0.1157594576738753</v>
      </c>
      <c r="AF10" s="18">
        <v>8.9979157331032386E-2</v>
      </c>
      <c r="AG10" s="18">
        <v>0.10319358283431029</v>
      </c>
      <c r="AH10" s="18">
        <v>0.11062295986422831</v>
      </c>
      <c r="AI10" s="18">
        <v>0.12915464408090899</v>
      </c>
      <c r="AJ10" s="18">
        <v>0.1097529690031379</v>
      </c>
      <c r="AK10" s="18">
        <v>2.384352898695688E-2</v>
      </c>
      <c r="AL10" s="18">
        <v>4.9583077063413958E-2</v>
      </c>
      <c r="AM10" s="18">
        <v>9.6352261192898525E-2</v>
      </c>
      <c r="AO10" s="18">
        <v>0.10209660237709919</v>
      </c>
      <c r="AP10" s="18">
        <v>0.1113184433881329</v>
      </c>
      <c r="AQ10" s="18">
        <v>0.1136044102448857</v>
      </c>
      <c r="AR10" s="18">
        <v>0.1315865820205453</v>
      </c>
      <c r="AS10" s="18">
        <v>9.9528886789322049E-2</v>
      </c>
      <c r="AT10" s="18">
        <v>6.2816932947280593E-2</v>
      </c>
      <c r="AU10" s="18">
        <v>6.375653996864869E-2</v>
      </c>
      <c r="AV10" s="18">
        <v>5.1151515351457962E-2</v>
      </c>
      <c r="AW10" s="18">
        <v>7.2205182592093811E-2</v>
      </c>
    </row>
    <row r="11" spans="2:51" ht="46" customHeight="1" x14ac:dyDescent="0.35">
      <c r="B11" s="21" t="s">
        <v>420</v>
      </c>
      <c r="C11" s="18">
        <v>0.29420285635287757</v>
      </c>
      <c r="D11" s="18">
        <v>0.24877020976017719</v>
      </c>
      <c r="E11" s="18">
        <v>0.29782243488459542</v>
      </c>
      <c r="F11" s="18">
        <v>0.2854809620845401</v>
      </c>
      <c r="G11" s="18">
        <v>0.33041088439806848</v>
      </c>
      <c r="H11" s="18">
        <v>0.26270440807570788</v>
      </c>
      <c r="I11" s="18">
        <v>0.31589925637492777</v>
      </c>
      <c r="K11" s="18">
        <v>0.3307010324802902</v>
      </c>
      <c r="L11" s="18">
        <v>0.26149620592026512</v>
      </c>
      <c r="N11" s="18">
        <v>0.27303139670016102</v>
      </c>
      <c r="O11" s="18">
        <v>0.28533900939633361</v>
      </c>
      <c r="P11" s="18">
        <v>0.30667411536844169</v>
      </c>
      <c r="Q11" s="18">
        <v>0.29364389486736292</v>
      </c>
      <c r="R11" s="18">
        <v>0.36578570525270582</v>
      </c>
      <c r="S11" s="18">
        <v>0.46406540817566683</v>
      </c>
      <c r="T11" s="18">
        <v>0.1669961420881145</v>
      </c>
      <c r="V11" s="18">
        <v>0.3424608975450808</v>
      </c>
      <c r="W11" s="18">
        <v>0.2985071381011366</v>
      </c>
      <c r="X11" s="18">
        <v>0.25556917354709657</v>
      </c>
      <c r="Y11" s="18">
        <v>0.23297317410778851</v>
      </c>
      <c r="Z11" s="18">
        <v>0.41585916348132979</v>
      </c>
      <c r="AA11" s="18">
        <v>0.22287380208772609</v>
      </c>
      <c r="AB11" s="18">
        <v>0.25123383746868849</v>
      </c>
      <c r="AC11" s="18">
        <v>0.23347551975457351</v>
      </c>
      <c r="AD11" s="18">
        <v>0.26722277906709141</v>
      </c>
      <c r="AF11" s="18">
        <v>0.34849635544637708</v>
      </c>
      <c r="AG11" s="18">
        <v>0.30384506673777772</v>
      </c>
      <c r="AH11" s="18">
        <v>0.2425944690187794</v>
      </c>
      <c r="AI11" s="18">
        <v>0.22336993809861261</v>
      </c>
      <c r="AJ11" s="18">
        <v>0.36698435617738612</v>
      </c>
      <c r="AK11" s="18">
        <v>0.22213190423489271</v>
      </c>
      <c r="AL11" s="18">
        <v>0.202838092833795</v>
      </c>
      <c r="AM11" s="18">
        <v>0.23684230848043819</v>
      </c>
      <c r="AO11" s="18">
        <v>0.33453656573288948</v>
      </c>
      <c r="AP11" s="18">
        <v>0.32805381913743897</v>
      </c>
      <c r="AQ11" s="18">
        <v>0.2306107906922728</v>
      </c>
      <c r="AR11" s="18">
        <v>0.2074758307657249</v>
      </c>
      <c r="AS11" s="18">
        <v>0.3474982334032799</v>
      </c>
      <c r="AT11" s="18">
        <v>0.23759470963425011</v>
      </c>
      <c r="AU11" s="18">
        <v>0.21049335575574851</v>
      </c>
      <c r="AV11" s="18">
        <v>0.1883348266813557</v>
      </c>
      <c r="AW11" s="18">
        <v>0.29990757555320241</v>
      </c>
    </row>
    <row r="12" spans="2:51" ht="19" customHeight="1" x14ac:dyDescent="0.35">
      <c r="B12" s="21" t="s">
        <v>80</v>
      </c>
      <c r="C12" s="18">
        <v>0.15912561703648481</v>
      </c>
      <c r="D12" s="18">
        <v>0.1211286502197957</v>
      </c>
      <c r="E12" s="18">
        <v>0.12379332045922289</v>
      </c>
      <c r="F12" s="18">
        <v>0.19927392760541621</v>
      </c>
      <c r="G12" s="18">
        <v>0.16364425770422689</v>
      </c>
      <c r="H12" s="18">
        <v>0.17655506453186481</v>
      </c>
      <c r="I12" s="18">
        <v>0.15777293213583579</v>
      </c>
      <c r="K12" s="18">
        <v>0.1201691137953646</v>
      </c>
      <c r="L12" s="18">
        <v>0.19390739334408069</v>
      </c>
      <c r="N12" s="18">
        <v>0.1590161907499372</v>
      </c>
      <c r="O12" s="18">
        <v>0.1885449955345615</v>
      </c>
      <c r="P12" s="18">
        <v>0.16797082873302521</v>
      </c>
      <c r="Q12" s="18">
        <v>0.13705977259230459</v>
      </c>
      <c r="R12" s="18">
        <v>8.0232288034658969E-2</v>
      </c>
      <c r="S12" s="18">
        <v>2.3574384813953859E-2</v>
      </c>
      <c r="T12" s="18">
        <v>0.41607318852970548</v>
      </c>
      <c r="V12" s="18">
        <v>0.1219534382518709</v>
      </c>
      <c r="W12" s="18">
        <v>0.1245128488230117</v>
      </c>
      <c r="X12" s="18">
        <v>0.1741604936097188</v>
      </c>
      <c r="Y12" s="18">
        <v>0.13628976613328431</v>
      </c>
      <c r="Z12" s="18">
        <v>0.14226756513388661</v>
      </c>
      <c r="AA12" s="18">
        <v>0.24445250144390171</v>
      </c>
      <c r="AB12" s="18">
        <v>0.20013707471685771</v>
      </c>
      <c r="AC12" s="18">
        <v>0.46794677577943122</v>
      </c>
      <c r="AD12" s="18">
        <v>0.19120628539803469</v>
      </c>
      <c r="AF12" s="18">
        <v>0.1246392925880719</v>
      </c>
      <c r="AG12" s="18">
        <v>0.11885754614049091</v>
      </c>
      <c r="AH12" s="18">
        <v>0.15795000782179261</v>
      </c>
      <c r="AI12" s="18">
        <v>0.1205445788246418</v>
      </c>
      <c r="AJ12" s="18">
        <v>0.1315965653714139</v>
      </c>
      <c r="AK12" s="18">
        <v>0.22029910091345231</v>
      </c>
      <c r="AL12" s="18">
        <v>0.50175555816483031</v>
      </c>
      <c r="AM12" s="18">
        <v>0.24084703043785141</v>
      </c>
      <c r="AO12" s="18">
        <v>0.1099742693288929</v>
      </c>
      <c r="AP12" s="18">
        <v>0.11972633252187791</v>
      </c>
      <c r="AQ12" s="18">
        <v>9.6061635941822598E-2</v>
      </c>
      <c r="AR12" s="18">
        <v>0.1089986133755458</v>
      </c>
      <c r="AS12" s="18">
        <v>0.13128402326663499</v>
      </c>
      <c r="AT12" s="18">
        <v>0.18913505686142909</v>
      </c>
      <c r="AU12" s="18">
        <v>0.35603215075290362</v>
      </c>
      <c r="AV12" s="18">
        <v>0.41437755381877422</v>
      </c>
      <c r="AW12" s="18">
        <v>0.17876135208163951</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421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32.15" customHeight="1" x14ac:dyDescent="0.35">
      <c r="B9" s="21" t="s">
        <v>422</v>
      </c>
      <c r="C9" s="18">
        <v>0.28994936500659269</v>
      </c>
      <c r="D9" s="18">
        <v>0.20961142497058979</v>
      </c>
      <c r="E9" s="18">
        <v>0.18446744172353849</v>
      </c>
      <c r="F9" s="18">
        <v>0.1693274307365997</v>
      </c>
      <c r="G9" s="18">
        <v>0.29698227093519231</v>
      </c>
      <c r="H9" s="18">
        <v>0.39479911248092492</v>
      </c>
      <c r="I9" s="18">
        <v>0.4109505256455433</v>
      </c>
      <c r="K9" s="18">
        <v>0.33716969757816351</v>
      </c>
      <c r="L9" s="18">
        <v>0.24518700737036209</v>
      </c>
      <c r="N9" s="18">
        <v>0.2390881107559808</v>
      </c>
      <c r="O9" s="18">
        <v>0.30711810680397722</v>
      </c>
      <c r="P9" s="18">
        <v>0.39786839901287802</v>
      </c>
      <c r="Q9" s="18">
        <v>0.32787919312809299</v>
      </c>
      <c r="R9" s="18">
        <v>0.26164879528770868</v>
      </c>
      <c r="S9" s="18">
        <v>0.1139626110534557</v>
      </c>
      <c r="T9" s="18">
        <v>0.16500614109869921</v>
      </c>
      <c r="V9" s="18">
        <v>0.32657665189687751</v>
      </c>
      <c r="W9" s="18">
        <v>0.28654915438997541</v>
      </c>
      <c r="X9" s="18">
        <v>0.42568270547722842</v>
      </c>
      <c r="Y9" s="18">
        <v>0.2669938673911012</v>
      </c>
      <c r="Z9" s="18">
        <v>0.24534326880611171</v>
      </c>
      <c r="AA9" s="18">
        <v>0.51117988397118863</v>
      </c>
      <c r="AB9" s="18">
        <v>0.21834446142928851</v>
      </c>
      <c r="AC9" s="18">
        <v>0.1351549968541943</v>
      </c>
      <c r="AD9" s="18">
        <v>0.26795544765538548</v>
      </c>
      <c r="AF9" s="18">
        <v>0.34369432550045997</v>
      </c>
      <c r="AG9" s="18">
        <v>0.33603334787792061</v>
      </c>
      <c r="AH9" s="18">
        <v>0.36005771413635801</v>
      </c>
      <c r="AI9" s="18">
        <v>0.30540543421888022</v>
      </c>
      <c r="AJ9" s="18">
        <v>0.21776394039470731</v>
      </c>
      <c r="AK9" s="18">
        <v>0.44907791009791881</v>
      </c>
      <c r="AL9" s="18">
        <v>8.8741568363569862E-2</v>
      </c>
      <c r="AM9" s="18">
        <v>0.1964812304895463</v>
      </c>
      <c r="AO9" s="18">
        <v>0.34748635003936518</v>
      </c>
      <c r="AP9" s="18">
        <v>0.29872318840417128</v>
      </c>
      <c r="AQ9" s="18">
        <v>0.32871076645423081</v>
      </c>
      <c r="AR9" s="18">
        <v>0.30085324140436842</v>
      </c>
      <c r="AS9" s="18">
        <v>0.25820461169486292</v>
      </c>
      <c r="AT9" s="18">
        <v>0.39055031927708328</v>
      </c>
      <c r="AU9" s="18">
        <v>0.15721268554993939</v>
      </c>
      <c r="AV9" s="18">
        <v>0.31059381038556549</v>
      </c>
      <c r="AW9" s="18">
        <v>0.22098738220606351</v>
      </c>
    </row>
    <row r="10" spans="2:51" ht="19" customHeight="1" x14ac:dyDescent="0.35">
      <c r="B10" s="21" t="s">
        <v>423</v>
      </c>
      <c r="C10" s="18">
        <v>0.37353698538610869</v>
      </c>
      <c r="D10" s="18">
        <v>0.45450232647742012</v>
      </c>
      <c r="E10" s="18">
        <v>0.51998316712174042</v>
      </c>
      <c r="F10" s="18">
        <v>0.47068104922132431</v>
      </c>
      <c r="G10" s="18">
        <v>0.32774105602587661</v>
      </c>
      <c r="H10" s="18">
        <v>0.26351881717689402</v>
      </c>
      <c r="I10" s="18">
        <v>0.26843441775397392</v>
      </c>
      <c r="K10" s="18">
        <v>0.40832497463751088</v>
      </c>
      <c r="L10" s="18">
        <v>0.34216037281656658</v>
      </c>
      <c r="N10" s="18">
        <v>0.36397946473477238</v>
      </c>
      <c r="O10" s="18">
        <v>0.35730134790864859</v>
      </c>
      <c r="P10" s="18">
        <v>0.29706184150727089</v>
      </c>
      <c r="Q10" s="18">
        <v>0.3801566799878176</v>
      </c>
      <c r="R10" s="18">
        <v>0.46622648463354749</v>
      </c>
      <c r="S10" s="18">
        <v>0.63527396198682229</v>
      </c>
      <c r="T10" s="18">
        <v>0.30280865321639261</v>
      </c>
      <c r="V10" s="18">
        <v>0.40588214913351989</v>
      </c>
      <c r="W10" s="18">
        <v>0.41384980983791009</v>
      </c>
      <c r="X10" s="18">
        <v>0.28842870011284633</v>
      </c>
      <c r="Y10" s="18">
        <v>0.38688140180871861</v>
      </c>
      <c r="Z10" s="18">
        <v>0.44841314350465938</v>
      </c>
      <c r="AA10" s="18">
        <v>0.27558992230598972</v>
      </c>
      <c r="AB10" s="18">
        <v>0.3089338380869277</v>
      </c>
      <c r="AC10" s="18">
        <v>0.26310896188561822</v>
      </c>
      <c r="AD10" s="18">
        <v>0.3903477098169596</v>
      </c>
      <c r="AF10" s="18">
        <v>0.39420748783568099</v>
      </c>
      <c r="AG10" s="18">
        <v>0.39018101346768469</v>
      </c>
      <c r="AH10" s="18">
        <v>0.34812165446916921</v>
      </c>
      <c r="AI10" s="18">
        <v>0.40251523114133958</v>
      </c>
      <c r="AJ10" s="18">
        <v>0.47121706469914898</v>
      </c>
      <c r="AK10" s="18">
        <v>0.2563385431233311</v>
      </c>
      <c r="AL10" s="18">
        <v>0.16090833645152941</v>
      </c>
      <c r="AM10" s="18">
        <v>0.29808846498241071</v>
      </c>
      <c r="AO10" s="18">
        <v>0.38127850091557097</v>
      </c>
      <c r="AP10" s="18">
        <v>0.41968498111366132</v>
      </c>
      <c r="AQ10" s="18">
        <v>0.35819512252762098</v>
      </c>
      <c r="AR10" s="18">
        <v>0.34514154587720042</v>
      </c>
      <c r="AS10" s="18">
        <v>0.45058648230192477</v>
      </c>
      <c r="AT10" s="18">
        <v>0.26855433798052297</v>
      </c>
      <c r="AU10" s="18">
        <v>0.25576798067071682</v>
      </c>
      <c r="AV10" s="18">
        <v>0.14615083371272899</v>
      </c>
      <c r="AW10" s="18">
        <v>0.37771451272916268</v>
      </c>
    </row>
    <row r="11" spans="2:51" ht="32.15" customHeight="1" x14ac:dyDescent="0.35">
      <c r="B11" s="21" t="s">
        <v>424</v>
      </c>
      <c r="C11" s="18">
        <v>9.8445767429460818E-2</v>
      </c>
      <c r="D11" s="18">
        <v>0.12621300729623569</v>
      </c>
      <c r="E11" s="18">
        <v>0.1390728571937942</v>
      </c>
      <c r="F11" s="18">
        <v>8.07336353732791E-2</v>
      </c>
      <c r="G11" s="18">
        <v>0.1037260496208405</v>
      </c>
      <c r="H11" s="18">
        <v>8.2215038026679302E-2</v>
      </c>
      <c r="I11" s="18">
        <v>7.7425024864291703E-2</v>
      </c>
      <c r="K11" s="18">
        <v>0.1011015172690338</v>
      </c>
      <c r="L11" s="18">
        <v>9.6473956816010328E-2</v>
      </c>
      <c r="N11" s="18">
        <v>7.6626611630578864E-2</v>
      </c>
      <c r="O11" s="18">
        <v>0.11053126927450981</v>
      </c>
      <c r="P11" s="18">
        <v>0.1209128322087714</v>
      </c>
      <c r="Q11" s="18">
        <v>0.1016989193825413</v>
      </c>
      <c r="R11" s="18">
        <v>0.1061019920800732</v>
      </c>
      <c r="S11" s="18">
        <v>0.14396970285474511</v>
      </c>
      <c r="T11" s="18">
        <v>4.9974715790458493E-2</v>
      </c>
      <c r="V11" s="18">
        <v>8.2949211256038116E-2</v>
      </c>
      <c r="W11" s="18">
        <v>0.1221344415599743</v>
      </c>
      <c r="X11" s="18">
        <v>7.9986799505641998E-2</v>
      </c>
      <c r="Y11" s="18">
        <v>0.2000368900770417</v>
      </c>
      <c r="Z11" s="18">
        <v>7.573676178119168E-2</v>
      </c>
      <c r="AA11" s="18">
        <v>2.556112805998435E-2</v>
      </c>
      <c r="AB11" s="18">
        <v>9.8212757124194472E-2</v>
      </c>
      <c r="AC11" s="18">
        <v>6.2938305809632028E-2</v>
      </c>
      <c r="AD11" s="18">
        <v>6.5766134497073955E-2</v>
      </c>
      <c r="AF11" s="18">
        <v>7.5916077789603409E-2</v>
      </c>
      <c r="AG11" s="18">
        <v>0.1034347667066072</v>
      </c>
      <c r="AH11" s="18">
        <v>9.6923441155158149E-2</v>
      </c>
      <c r="AI11" s="18">
        <v>0.12636977696915691</v>
      </c>
      <c r="AJ11" s="18">
        <v>0.1313080714982218</v>
      </c>
      <c r="AK11" s="18">
        <v>5.1066809979623352E-2</v>
      </c>
      <c r="AL11" s="18">
        <v>0.11672040669959401</v>
      </c>
      <c r="AM11" s="18">
        <v>8.3561947988096283E-2</v>
      </c>
      <c r="AO11" s="18">
        <v>8.7187623840214626E-2</v>
      </c>
      <c r="AP11" s="18">
        <v>0.111699593416142</v>
      </c>
      <c r="AQ11" s="18">
        <v>9.5103796591370596E-2</v>
      </c>
      <c r="AR11" s="18">
        <v>0.13602188663428941</v>
      </c>
      <c r="AS11" s="18">
        <v>8.9126954940273104E-2</v>
      </c>
      <c r="AT11" s="18">
        <v>0.102469706995445</v>
      </c>
      <c r="AU11" s="18">
        <v>0.1034483353925561</v>
      </c>
      <c r="AV11" s="18">
        <v>5.2278276174262991E-2</v>
      </c>
      <c r="AW11" s="18">
        <v>9.3985250945199342E-2</v>
      </c>
    </row>
    <row r="12" spans="2:51" ht="19" customHeight="1" x14ac:dyDescent="0.35">
      <c r="B12" s="21" t="s">
        <v>80</v>
      </c>
      <c r="C12" s="18">
        <v>0.23806788217783781</v>
      </c>
      <c r="D12" s="18">
        <v>0.20967324125575429</v>
      </c>
      <c r="E12" s="18">
        <v>0.15647653396092681</v>
      </c>
      <c r="F12" s="18">
        <v>0.27925788466879681</v>
      </c>
      <c r="G12" s="18">
        <v>0.27155062341809072</v>
      </c>
      <c r="H12" s="18">
        <v>0.25946703231550172</v>
      </c>
      <c r="I12" s="18">
        <v>0.24319003173619089</v>
      </c>
      <c r="K12" s="18">
        <v>0.1534038105152917</v>
      </c>
      <c r="L12" s="18">
        <v>0.31617866299706099</v>
      </c>
      <c r="N12" s="18">
        <v>0.32030581287866777</v>
      </c>
      <c r="O12" s="18">
        <v>0.22504927601286431</v>
      </c>
      <c r="P12" s="18">
        <v>0.18415692727107949</v>
      </c>
      <c r="Q12" s="18">
        <v>0.19026520750154799</v>
      </c>
      <c r="R12" s="18">
        <v>0.16602272799867071</v>
      </c>
      <c r="S12" s="18">
        <v>0.10679372410497689</v>
      </c>
      <c r="T12" s="18">
        <v>0.4822104898944497</v>
      </c>
      <c r="V12" s="18">
        <v>0.18459198771356439</v>
      </c>
      <c r="W12" s="18">
        <v>0.1774665942121402</v>
      </c>
      <c r="X12" s="18">
        <v>0.20590179490428329</v>
      </c>
      <c r="Y12" s="18">
        <v>0.1460878407231386</v>
      </c>
      <c r="Z12" s="18">
        <v>0.23050682590803731</v>
      </c>
      <c r="AA12" s="18">
        <v>0.1876690656628375</v>
      </c>
      <c r="AB12" s="18">
        <v>0.37450894335958951</v>
      </c>
      <c r="AC12" s="18">
        <v>0.53879773545055509</v>
      </c>
      <c r="AD12" s="18">
        <v>0.2759307080305809</v>
      </c>
      <c r="AF12" s="18">
        <v>0.1861821088742556</v>
      </c>
      <c r="AG12" s="18">
        <v>0.17035087194778761</v>
      </c>
      <c r="AH12" s="18">
        <v>0.19489719023931451</v>
      </c>
      <c r="AI12" s="18">
        <v>0.1657095576706232</v>
      </c>
      <c r="AJ12" s="18">
        <v>0.179710923407922</v>
      </c>
      <c r="AK12" s="18">
        <v>0.24351673679912689</v>
      </c>
      <c r="AL12" s="18">
        <v>0.63362968848530676</v>
      </c>
      <c r="AM12" s="18">
        <v>0.42186835653994659</v>
      </c>
      <c r="AO12" s="18">
        <v>0.1840475252048494</v>
      </c>
      <c r="AP12" s="18">
        <v>0.1698922370660256</v>
      </c>
      <c r="AQ12" s="18">
        <v>0.21799031442677749</v>
      </c>
      <c r="AR12" s="18">
        <v>0.21798332608414181</v>
      </c>
      <c r="AS12" s="18">
        <v>0.20208195106293919</v>
      </c>
      <c r="AT12" s="18">
        <v>0.23842563574694869</v>
      </c>
      <c r="AU12" s="18">
        <v>0.4835709983867878</v>
      </c>
      <c r="AV12" s="18">
        <v>0.49097707972744242</v>
      </c>
      <c r="AW12" s="18">
        <v>0.30731285411957432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G18"/>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19" t="s">
        <v>544</v>
      </c>
    </row>
    <row r="6" spans="2:7" ht="50.15" customHeight="1" x14ac:dyDescent="0.35">
      <c r="C6" s="20" t="s">
        <v>545</v>
      </c>
      <c r="D6" s="20" t="s">
        <v>546</v>
      </c>
      <c r="E6" s="20" t="s">
        <v>547</v>
      </c>
      <c r="F6" s="20" t="s">
        <v>548</v>
      </c>
      <c r="G6" s="20" t="s">
        <v>549</v>
      </c>
    </row>
    <row r="7" spans="2:7" x14ac:dyDescent="0.35">
      <c r="B7" s="21" t="s">
        <v>170</v>
      </c>
      <c r="C7" s="18">
        <v>0.1019324107377953</v>
      </c>
      <c r="D7" s="18">
        <v>0.57597095191612957</v>
      </c>
      <c r="E7" s="18">
        <v>0.4950611533295054</v>
      </c>
      <c r="F7" s="18">
        <v>0.33752294424994927</v>
      </c>
      <c r="G7" s="18">
        <v>0.59298301734025871</v>
      </c>
    </row>
    <row r="8" spans="2:7" x14ac:dyDescent="0.35">
      <c r="B8" s="21" t="s">
        <v>426</v>
      </c>
      <c r="C8" s="18">
        <v>0.50302825955257591</v>
      </c>
      <c r="D8" s="18">
        <v>0.1727581261415897</v>
      </c>
      <c r="E8" s="18">
        <v>0.1341379855688915</v>
      </c>
      <c r="F8" s="18">
        <v>7.0075614832632499E-2</v>
      </c>
      <c r="G8" s="18">
        <v>5.9694289661256852E-2</v>
      </c>
    </row>
    <row r="9" spans="2:7" x14ac:dyDescent="0.35">
      <c r="B9" s="21" t="s">
        <v>394</v>
      </c>
      <c r="C9" s="18">
        <v>0.1794672348999117</v>
      </c>
      <c r="D9" s="18">
        <v>7.6964616689526394E-2</v>
      </c>
      <c r="E9" s="18">
        <v>0.17693293804192259</v>
      </c>
      <c r="F9" s="18">
        <v>0.39036379673447019</v>
      </c>
      <c r="G9" s="18">
        <v>0.16017655309110879</v>
      </c>
    </row>
    <row r="10" spans="2:7" x14ac:dyDescent="0.35">
      <c r="B10" s="21" t="s">
        <v>45</v>
      </c>
      <c r="C10" s="18">
        <v>8.5435626991704886E-2</v>
      </c>
      <c r="D10" s="18">
        <v>6.0609961740958312E-2</v>
      </c>
      <c r="E10" s="18">
        <v>5.2740358239775638E-2</v>
      </c>
      <c r="F10" s="18">
        <v>5.1132048880447187E-2</v>
      </c>
      <c r="G10" s="18">
        <v>5.2552874908952378E-2</v>
      </c>
    </row>
    <row r="11" spans="2:7" x14ac:dyDescent="0.35">
      <c r="B11" s="21" t="s">
        <v>80</v>
      </c>
      <c r="C11" s="18">
        <v>0.13013646781801219</v>
      </c>
      <c r="D11" s="18">
        <v>0.11369634351179619</v>
      </c>
      <c r="E11" s="18">
        <v>0.1411275648199049</v>
      </c>
      <c r="F11" s="18">
        <v>0.15090559530250089</v>
      </c>
      <c r="G11" s="18">
        <v>0.13459326499842331</v>
      </c>
    </row>
    <row r="14" spans="2:7" x14ac:dyDescent="0.35">
      <c r="B14" t="s">
        <v>490</v>
      </c>
    </row>
    <row r="15" spans="2:7" x14ac:dyDescent="0.35">
      <c r="B15" t="s">
        <v>11</v>
      </c>
    </row>
    <row r="18" spans="2:2" x14ac:dyDescent="0.35">
      <c r="B18" t="str">
        <f>HYPERLINK("#Contents!A1", "Return to Contents")</f>
        <v>Return to Contents</v>
      </c>
    </row>
  </sheetData>
  <pageMargins left="0.75" right="0.75" top="1" bottom="1" header="0.5" footer="0.5"/>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425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170</v>
      </c>
      <c r="C9" s="18">
        <v>0.1019324107377953</v>
      </c>
      <c r="D9" s="18">
        <v>0.20191285910533049</v>
      </c>
      <c r="E9" s="18">
        <v>0.17060162609018281</v>
      </c>
      <c r="F9" s="18">
        <v>9.7783395545593232E-2</v>
      </c>
      <c r="G9" s="18">
        <v>8.3545753517138957E-2</v>
      </c>
      <c r="H9" s="18">
        <v>6.8609144139942749E-2</v>
      </c>
      <c r="I9" s="18">
        <v>4.6178558105038188E-2</v>
      </c>
      <c r="K9" s="18">
        <v>0.1138237424953548</v>
      </c>
      <c r="L9" s="18">
        <v>9.1308582032853844E-2</v>
      </c>
      <c r="N9" s="18">
        <v>7.2410089866068089E-2</v>
      </c>
      <c r="O9" s="18">
        <v>0.1404276673842462</v>
      </c>
      <c r="P9" s="18">
        <v>8.5936043071455984E-2</v>
      </c>
      <c r="Q9" s="18">
        <v>9.9780382928348677E-2</v>
      </c>
      <c r="R9" s="18">
        <v>0.1209798818087305</v>
      </c>
      <c r="S9" s="18">
        <v>0.17018862116954611</v>
      </c>
      <c r="T9" s="18">
        <v>4.4647833826823191E-2</v>
      </c>
      <c r="V9" s="18">
        <v>9.3715483781269995E-2</v>
      </c>
      <c r="W9" s="18">
        <v>9.9475078532729175E-2</v>
      </c>
      <c r="X9" s="18">
        <v>7.4199034526595431E-2</v>
      </c>
      <c r="Y9" s="18">
        <v>0.21142210764993699</v>
      </c>
      <c r="Z9" s="18">
        <v>0.1131992859320347</v>
      </c>
      <c r="AA9" s="18">
        <v>8.9647497302361448E-2</v>
      </c>
      <c r="AB9" s="18">
        <v>0.11696320088362119</v>
      </c>
      <c r="AC9" s="18">
        <v>9.3636968885179958E-2</v>
      </c>
      <c r="AD9" s="18">
        <v>6.242628365713622E-2</v>
      </c>
      <c r="AF9" s="18">
        <v>0.1005351951883547</v>
      </c>
      <c r="AG9" s="18">
        <v>0.1048842491128102</v>
      </c>
      <c r="AH9" s="18">
        <v>7.3460210133063988E-2</v>
      </c>
      <c r="AI9" s="18">
        <v>0.14394675708623761</v>
      </c>
      <c r="AJ9" s="18">
        <v>9.4889625092897154E-2</v>
      </c>
      <c r="AK9" s="18">
        <v>0.14263773707713071</v>
      </c>
      <c r="AL9" s="18">
        <v>8.7263536072982206E-2</v>
      </c>
      <c r="AM9" s="18">
        <v>9.6628589201312676E-2</v>
      </c>
      <c r="AO9" s="18">
        <v>0.11338835723006389</v>
      </c>
      <c r="AP9" s="18">
        <v>0.10567662285399181</v>
      </c>
      <c r="AQ9" s="18">
        <v>0.1012586094001299</v>
      </c>
      <c r="AR9" s="18">
        <v>0.1489853734462368</v>
      </c>
      <c r="AS9" s="18">
        <v>9.7320685902120341E-2</v>
      </c>
      <c r="AT9" s="18">
        <v>0.15403702352737569</v>
      </c>
      <c r="AU9" s="18">
        <v>6.4100006412433505E-2</v>
      </c>
      <c r="AV9" s="18">
        <v>5.1493989851247521E-2</v>
      </c>
      <c r="AW9" s="18">
        <v>7.4079609695427623E-2</v>
      </c>
    </row>
    <row r="10" spans="2:51" ht="19" customHeight="1" x14ac:dyDescent="0.35">
      <c r="B10" s="21" t="s">
        <v>426</v>
      </c>
      <c r="C10" s="18">
        <v>0.50302825955257591</v>
      </c>
      <c r="D10" s="18">
        <v>0.50180056103323378</v>
      </c>
      <c r="E10" s="18">
        <v>0.43145266061310839</v>
      </c>
      <c r="F10" s="18">
        <v>0.47749397925061771</v>
      </c>
      <c r="G10" s="18">
        <v>0.48294708020169058</v>
      </c>
      <c r="H10" s="18">
        <v>0.52410211880297319</v>
      </c>
      <c r="I10" s="18">
        <v>0.57141478847819804</v>
      </c>
      <c r="K10" s="18">
        <v>0.53706231683784822</v>
      </c>
      <c r="L10" s="18">
        <v>0.47022010225690741</v>
      </c>
      <c r="N10" s="18">
        <v>0.45261401358708808</v>
      </c>
      <c r="O10" s="18">
        <v>0.4971743642795014</v>
      </c>
      <c r="P10" s="18">
        <v>0.55740209217958925</v>
      </c>
      <c r="Q10" s="18">
        <v>0.54439281047859744</v>
      </c>
      <c r="R10" s="18">
        <v>0.56136567797278558</v>
      </c>
      <c r="S10" s="18">
        <v>0.40942087348057088</v>
      </c>
      <c r="T10" s="18">
        <v>0.34270223109374992</v>
      </c>
      <c r="V10" s="18">
        <v>0.49586128621978037</v>
      </c>
      <c r="W10" s="18">
        <v>0.54222378786058034</v>
      </c>
      <c r="X10" s="18">
        <v>0.62862040399941599</v>
      </c>
      <c r="Y10" s="18">
        <v>0.53361224847858646</v>
      </c>
      <c r="Z10" s="18">
        <v>0.35107539884820482</v>
      </c>
      <c r="AA10" s="18">
        <v>0.51625553893764164</v>
      </c>
      <c r="AB10" s="18">
        <v>0.47461521859194422</v>
      </c>
      <c r="AC10" s="18">
        <v>0.29790411003787409</v>
      </c>
      <c r="AD10" s="18">
        <v>0.4453605048367964</v>
      </c>
      <c r="AF10" s="18">
        <v>0.52244462758458965</v>
      </c>
      <c r="AG10" s="18">
        <v>0.55004725006162658</v>
      </c>
      <c r="AH10" s="18">
        <v>0.65485342484910269</v>
      </c>
      <c r="AI10" s="18">
        <v>0.58730878521340713</v>
      </c>
      <c r="AJ10" s="18">
        <v>0.3869916498815178</v>
      </c>
      <c r="AK10" s="18">
        <v>0.3914628965080067</v>
      </c>
      <c r="AL10" s="18">
        <v>0.17480140103425831</v>
      </c>
      <c r="AM10" s="18">
        <v>0.46438119071440997</v>
      </c>
      <c r="AO10" s="18">
        <v>0.49296175827734601</v>
      </c>
      <c r="AP10" s="18">
        <v>0.55585075525087002</v>
      </c>
      <c r="AQ10" s="18">
        <v>0.64087383400199793</v>
      </c>
      <c r="AR10" s="18">
        <v>0.59837128721445498</v>
      </c>
      <c r="AS10" s="18">
        <v>0.43789456998641868</v>
      </c>
      <c r="AT10" s="18">
        <v>0.3554361138109326</v>
      </c>
      <c r="AU10" s="18">
        <v>0.38084694022423488</v>
      </c>
      <c r="AV10" s="18">
        <v>0.43076369724458202</v>
      </c>
      <c r="AW10" s="18">
        <v>0.48799329879566639</v>
      </c>
    </row>
    <row r="11" spans="2:51" ht="19" customHeight="1" x14ac:dyDescent="0.35">
      <c r="B11" s="21" t="s">
        <v>394</v>
      </c>
      <c r="C11" s="18">
        <v>0.1794672348999117</v>
      </c>
      <c r="D11" s="18">
        <v>0.13387268851299089</v>
      </c>
      <c r="E11" s="18">
        <v>0.26428736039859219</v>
      </c>
      <c r="F11" s="18">
        <v>0.22556809532076369</v>
      </c>
      <c r="G11" s="18">
        <v>0.20616171576302339</v>
      </c>
      <c r="H11" s="18">
        <v>0.121557860431669</v>
      </c>
      <c r="I11" s="18">
        <v>0.12845476205638701</v>
      </c>
      <c r="K11" s="18">
        <v>0.20265044984265049</v>
      </c>
      <c r="L11" s="18">
        <v>0.15865311986363601</v>
      </c>
      <c r="N11" s="18">
        <v>0.19075489295117209</v>
      </c>
      <c r="O11" s="18">
        <v>0.1630242037091183</v>
      </c>
      <c r="P11" s="18">
        <v>0.15671420578489759</v>
      </c>
      <c r="Q11" s="18">
        <v>0.1889176327784157</v>
      </c>
      <c r="R11" s="18">
        <v>0.17638364690218711</v>
      </c>
      <c r="S11" s="18">
        <v>0.34262403743858022</v>
      </c>
      <c r="T11" s="18">
        <v>0.1248040631902373</v>
      </c>
      <c r="V11" s="18">
        <v>0.21568276755295299</v>
      </c>
      <c r="W11" s="18">
        <v>0.18033168236641209</v>
      </c>
      <c r="X11" s="18">
        <v>0.13874173794539299</v>
      </c>
      <c r="Y11" s="18">
        <v>0.1148000199458161</v>
      </c>
      <c r="Z11" s="18">
        <v>0.31615814056070962</v>
      </c>
      <c r="AA11" s="18">
        <v>7.1815758762733911E-2</v>
      </c>
      <c r="AB11" s="18">
        <v>0.14800200818317399</v>
      </c>
      <c r="AC11" s="18">
        <v>8.6869424716642218E-2</v>
      </c>
      <c r="AD11" s="18">
        <v>0.2386538304240591</v>
      </c>
      <c r="AF11" s="18">
        <v>0.19454384383744081</v>
      </c>
      <c r="AG11" s="18">
        <v>0.18270417606144521</v>
      </c>
      <c r="AH11" s="18">
        <v>0.13175230520040829</v>
      </c>
      <c r="AI11" s="18">
        <v>7.2534091890728042E-2</v>
      </c>
      <c r="AJ11" s="18">
        <v>0.30383653708318992</v>
      </c>
      <c r="AK11" s="18">
        <v>0.1438985905922851</v>
      </c>
      <c r="AL11" s="18">
        <v>0.13057556360362771</v>
      </c>
      <c r="AM11" s="18">
        <v>0.132859257125193</v>
      </c>
      <c r="AO11" s="18">
        <v>0.20239353296890211</v>
      </c>
      <c r="AP11" s="18">
        <v>0.1827537636872574</v>
      </c>
      <c r="AQ11" s="18">
        <v>0.14099346007562091</v>
      </c>
      <c r="AR11" s="18">
        <v>9.6139304743207477E-2</v>
      </c>
      <c r="AS11" s="18">
        <v>0.25227532211469311</v>
      </c>
      <c r="AT11" s="18">
        <v>9.5190014454465094E-2</v>
      </c>
      <c r="AU11" s="18">
        <v>0.11995552562239439</v>
      </c>
      <c r="AV11" s="18">
        <v>8.7964028179200002E-2</v>
      </c>
      <c r="AW11" s="18">
        <v>0.25073316153211139</v>
      </c>
    </row>
    <row r="12" spans="2:51" ht="19" customHeight="1" x14ac:dyDescent="0.35">
      <c r="B12" s="21" t="s">
        <v>45</v>
      </c>
      <c r="C12" s="18">
        <v>8.5435626991704886E-2</v>
      </c>
      <c r="D12" s="18">
        <v>4.599922240867646E-2</v>
      </c>
      <c r="E12" s="18">
        <v>4.3419252207565692E-2</v>
      </c>
      <c r="F12" s="18">
        <v>5.9495500923031082E-2</v>
      </c>
      <c r="G12" s="18">
        <v>7.8207005540731123E-2</v>
      </c>
      <c r="H12" s="18">
        <v>0.14663081895148719</v>
      </c>
      <c r="I12" s="18">
        <v>0.11450229250773</v>
      </c>
      <c r="K12" s="18">
        <v>6.6944721250386682E-2</v>
      </c>
      <c r="L12" s="18">
        <v>0.10255194285750641</v>
      </c>
      <c r="N12" s="18">
        <v>0.1158945803018135</v>
      </c>
      <c r="O12" s="18">
        <v>7.1053163895718682E-2</v>
      </c>
      <c r="P12" s="18">
        <v>6.0248207444841897E-2</v>
      </c>
      <c r="Q12" s="18">
        <v>7.7306962514265484E-2</v>
      </c>
      <c r="R12" s="18">
        <v>6.7446582538468122E-2</v>
      </c>
      <c r="S12" s="18">
        <v>0</v>
      </c>
      <c r="T12" s="18">
        <v>0.17824597837637821</v>
      </c>
      <c r="V12" s="18">
        <v>9.8725006068097615E-2</v>
      </c>
      <c r="W12" s="18">
        <v>6.7116436736187862E-2</v>
      </c>
      <c r="X12" s="18">
        <v>4.1636038625124577E-2</v>
      </c>
      <c r="Y12" s="18">
        <v>3.8743733021693642E-2</v>
      </c>
      <c r="Z12" s="18">
        <v>9.6922512348463719E-2</v>
      </c>
      <c r="AA12" s="18">
        <v>0.20355094274564181</v>
      </c>
      <c r="AB12" s="18">
        <v>8.5379404195401715E-2</v>
      </c>
      <c r="AC12" s="18">
        <v>0.12529852189227941</v>
      </c>
      <c r="AD12" s="18">
        <v>0.1172166623067636</v>
      </c>
      <c r="AF12" s="18">
        <v>9.6407264698841991E-2</v>
      </c>
      <c r="AG12" s="18">
        <v>5.9083568114020733E-2</v>
      </c>
      <c r="AH12" s="18">
        <v>4.5702608543324433E-2</v>
      </c>
      <c r="AI12" s="18">
        <v>6.287425672227076E-2</v>
      </c>
      <c r="AJ12" s="18">
        <v>0.114502438053557</v>
      </c>
      <c r="AK12" s="18">
        <v>0.17445147422981669</v>
      </c>
      <c r="AL12" s="18">
        <v>0.17085325347606861</v>
      </c>
      <c r="AM12" s="18">
        <v>9.8887296169854436E-2</v>
      </c>
      <c r="AO12" s="18">
        <v>8.8102110119922625E-2</v>
      </c>
      <c r="AP12" s="18">
        <v>5.6979303624547097E-2</v>
      </c>
      <c r="AQ12" s="18">
        <v>3.7890104742085658E-2</v>
      </c>
      <c r="AR12" s="18">
        <v>4.7006199052517753E-2</v>
      </c>
      <c r="AS12" s="18">
        <v>0.1051855345785264</v>
      </c>
      <c r="AT12" s="18">
        <v>0.2075360499903863</v>
      </c>
      <c r="AU12" s="18">
        <v>0.15393293607384931</v>
      </c>
      <c r="AV12" s="18">
        <v>0.1230120025535522</v>
      </c>
      <c r="AW12" s="18">
        <v>9.1368182848044321E-2</v>
      </c>
    </row>
    <row r="13" spans="2:51" ht="19" customHeight="1" x14ac:dyDescent="0.35">
      <c r="B13" s="21" t="s">
        <v>80</v>
      </c>
      <c r="C13" s="18">
        <v>0.13013646781801219</v>
      </c>
      <c r="D13" s="18">
        <v>0.11641466893976821</v>
      </c>
      <c r="E13" s="18">
        <v>9.0239100690550869E-2</v>
      </c>
      <c r="F13" s="18">
        <v>0.13965902895999421</v>
      </c>
      <c r="G13" s="18">
        <v>0.14913844497741599</v>
      </c>
      <c r="H13" s="18">
        <v>0.1391000576739275</v>
      </c>
      <c r="I13" s="18">
        <v>0.13944959885264679</v>
      </c>
      <c r="K13" s="18">
        <v>7.9518769573759793E-2</v>
      </c>
      <c r="L13" s="18">
        <v>0.1772662529890964</v>
      </c>
      <c r="N13" s="18">
        <v>0.16832642329385811</v>
      </c>
      <c r="O13" s="18">
        <v>0.12832060073141541</v>
      </c>
      <c r="P13" s="18">
        <v>0.13969945151921509</v>
      </c>
      <c r="Q13" s="18">
        <v>8.9602211300372533E-2</v>
      </c>
      <c r="R13" s="18">
        <v>7.3824210777828844E-2</v>
      </c>
      <c r="S13" s="18">
        <v>7.7766467911302706E-2</v>
      </c>
      <c r="T13" s="18">
        <v>0.30959989351281147</v>
      </c>
      <c r="V13" s="18">
        <v>9.6015456377898795E-2</v>
      </c>
      <c r="W13" s="18">
        <v>0.11085301450409051</v>
      </c>
      <c r="X13" s="18">
        <v>0.1168027849034709</v>
      </c>
      <c r="Y13" s="18">
        <v>0.1014218909039669</v>
      </c>
      <c r="Z13" s="18">
        <v>0.1226446623105871</v>
      </c>
      <c r="AA13" s="18">
        <v>0.11873026225162139</v>
      </c>
      <c r="AB13" s="18">
        <v>0.17504016814585899</v>
      </c>
      <c r="AC13" s="18">
        <v>0.39629097446802392</v>
      </c>
      <c r="AD13" s="18">
        <v>0.13634271877524459</v>
      </c>
      <c r="AF13" s="18">
        <v>8.6069068690772882E-2</v>
      </c>
      <c r="AG13" s="18">
        <v>0.10328075665009739</v>
      </c>
      <c r="AH13" s="18">
        <v>9.4231451274100458E-2</v>
      </c>
      <c r="AI13" s="18">
        <v>0.13333610908735641</v>
      </c>
      <c r="AJ13" s="18">
        <v>9.9779749888838129E-2</v>
      </c>
      <c r="AK13" s="18">
        <v>0.147549301592761</v>
      </c>
      <c r="AL13" s="18">
        <v>0.43650624581306319</v>
      </c>
      <c r="AM13" s="18">
        <v>0.2072436667892299</v>
      </c>
      <c r="AO13" s="18">
        <v>0.1031542414037655</v>
      </c>
      <c r="AP13" s="18">
        <v>9.8739554583333874E-2</v>
      </c>
      <c r="AQ13" s="18">
        <v>7.8983991780165713E-2</v>
      </c>
      <c r="AR13" s="18">
        <v>0.1094978355435831</v>
      </c>
      <c r="AS13" s="18">
        <v>0.1073238874182415</v>
      </c>
      <c r="AT13" s="18">
        <v>0.18780079821684051</v>
      </c>
      <c r="AU13" s="18">
        <v>0.28116459166708779</v>
      </c>
      <c r="AV13" s="18">
        <v>0.30676628217141833</v>
      </c>
      <c r="AW13" s="18">
        <v>9.5825747128750111E-2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427</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170</v>
      </c>
      <c r="C9" s="18">
        <v>0.57597095191612957</v>
      </c>
      <c r="D9" s="18">
        <v>0.50242706943109849</v>
      </c>
      <c r="E9" s="18">
        <v>0.5356737854072936</v>
      </c>
      <c r="F9" s="18">
        <v>0.53107441783840459</v>
      </c>
      <c r="G9" s="18">
        <v>0.56724545787370595</v>
      </c>
      <c r="H9" s="18">
        <v>0.61661269211054637</v>
      </c>
      <c r="I9" s="18">
        <v>0.64734765869674771</v>
      </c>
      <c r="K9" s="18">
        <v>0.6250678054336325</v>
      </c>
      <c r="L9" s="18">
        <v>0.53292895149645991</v>
      </c>
      <c r="N9" s="18">
        <v>0.51762951035695715</v>
      </c>
      <c r="O9" s="18">
        <v>0.58570088817636801</v>
      </c>
      <c r="P9" s="18">
        <v>0.64751261005785077</v>
      </c>
      <c r="Q9" s="18">
        <v>0.61826323194814425</v>
      </c>
      <c r="R9" s="18">
        <v>0.58920320771891488</v>
      </c>
      <c r="S9" s="18">
        <v>0.61110404768902182</v>
      </c>
      <c r="T9" s="18">
        <v>0.39204981932732302</v>
      </c>
      <c r="V9" s="18">
        <v>0.64266363912330582</v>
      </c>
      <c r="W9" s="18">
        <v>0.5703433877689088</v>
      </c>
      <c r="X9" s="18">
        <v>0.59641772534240334</v>
      </c>
      <c r="Y9" s="18">
        <v>0.59382887244746463</v>
      </c>
      <c r="Z9" s="18">
        <v>0.51454186848395589</v>
      </c>
      <c r="AA9" s="18">
        <v>0.54395059710184668</v>
      </c>
      <c r="AB9" s="18">
        <v>0.54029829250411787</v>
      </c>
      <c r="AC9" s="18">
        <v>0.32683752478298489</v>
      </c>
      <c r="AD9" s="18">
        <v>0.51162710712434978</v>
      </c>
      <c r="AF9" s="18">
        <v>0.64559227370439798</v>
      </c>
      <c r="AG9" s="18">
        <v>0.6075210646470115</v>
      </c>
      <c r="AH9" s="18">
        <v>0.54890665959135254</v>
      </c>
      <c r="AI9" s="18">
        <v>0.55037257956321184</v>
      </c>
      <c r="AJ9" s="18">
        <v>0.52522884387398372</v>
      </c>
      <c r="AK9" s="18">
        <v>0.47089908848738432</v>
      </c>
      <c r="AL9" s="18">
        <v>0.26426565759825971</v>
      </c>
      <c r="AM9" s="18">
        <v>0.55836400070742476</v>
      </c>
      <c r="AO9" s="18">
        <v>0.60679257913555085</v>
      </c>
      <c r="AP9" s="18">
        <v>0.60013937016051933</v>
      </c>
      <c r="AQ9" s="18">
        <v>0.55888876095363171</v>
      </c>
      <c r="AR9" s="18">
        <v>0.58791938851274039</v>
      </c>
      <c r="AS9" s="18">
        <v>0.60288750958747472</v>
      </c>
      <c r="AT9" s="18">
        <v>0.46153371811066002</v>
      </c>
      <c r="AU9" s="18">
        <v>0.47449859780886539</v>
      </c>
      <c r="AV9" s="18">
        <v>0.46464802658131171</v>
      </c>
      <c r="AW9" s="18">
        <v>0.57221857021441425</v>
      </c>
    </row>
    <row r="10" spans="2:51" ht="19" customHeight="1" x14ac:dyDescent="0.35">
      <c r="B10" s="21" t="s">
        <v>426</v>
      </c>
      <c r="C10" s="18">
        <v>0.1727581261415897</v>
      </c>
      <c r="D10" s="18">
        <v>0.2272387973235159</v>
      </c>
      <c r="E10" s="18">
        <v>0.21706308180125461</v>
      </c>
      <c r="F10" s="18">
        <v>0.1841863411514256</v>
      </c>
      <c r="G10" s="18">
        <v>0.17463867681078071</v>
      </c>
      <c r="H10" s="18">
        <v>0.13652357147889599</v>
      </c>
      <c r="I10" s="18">
        <v>0.13227298695026729</v>
      </c>
      <c r="K10" s="18">
        <v>0.17052564238387541</v>
      </c>
      <c r="L10" s="18">
        <v>0.1730617533844109</v>
      </c>
      <c r="N10" s="18">
        <v>0.16861355747846729</v>
      </c>
      <c r="O10" s="18">
        <v>0.19221591718224809</v>
      </c>
      <c r="P10" s="18">
        <v>0.16162278151546641</v>
      </c>
      <c r="Q10" s="18">
        <v>0.14481164805178559</v>
      </c>
      <c r="R10" s="18">
        <v>0.21266980683795059</v>
      </c>
      <c r="S10" s="18">
        <v>0.13845633634694901</v>
      </c>
      <c r="T10" s="18">
        <v>0.19948507934799761</v>
      </c>
      <c r="V10" s="18">
        <v>0.1246694925301683</v>
      </c>
      <c r="W10" s="18">
        <v>0.2143051371481467</v>
      </c>
      <c r="X10" s="18">
        <v>0.19139107900996361</v>
      </c>
      <c r="Y10" s="18">
        <v>0.2070672847216396</v>
      </c>
      <c r="Z10" s="18">
        <v>0.1322999080910453</v>
      </c>
      <c r="AA10" s="18">
        <v>0.22472966301442121</v>
      </c>
      <c r="AB10" s="18">
        <v>0.17749408592975871</v>
      </c>
      <c r="AC10" s="18">
        <v>0.17892688853756361</v>
      </c>
      <c r="AD10" s="18">
        <v>0.13645587975811541</v>
      </c>
      <c r="AF10" s="18">
        <v>0.14063686541923029</v>
      </c>
      <c r="AG10" s="18">
        <v>0.20745153253430779</v>
      </c>
      <c r="AH10" s="18">
        <v>0.25003916217024891</v>
      </c>
      <c r="AI10" s="18">
        <v>0.18965228245141141</v>
      </c>
      <c r="AJ10" s="18">
        <v>0.13125143981546439</v>
      </c>
      <c r="AK10" s="18">
        <v>0.20133839259677869</v>
      </c>
      <c r="AL10" s="18">
        <v>0.14677112269520359</v>
      </c>
      <c r="AM10" s="18">
        <v>0.1441621024548625</v>
      </c>
      <c r="AO10" s="18">
        <v>0.1639571538418432</v>
      </c>
      <c r="AP10" s="18">
        <v>0.2143550863556421</v>
      </c>
      <c r="AQ10" s="18">
        <v>0.24498991732728839</v>
      </c>
      <c r="AR10" s="18">
        <v>0.2150787408644394</v>
      </c>
      <c r="AS10" s="18">
        <v>0.10233138598007969</v>
      </c>
      <c r="AT10" s="18">
        <v>0.2255682557391808</v>
      </c>
      <c r="AU10" s="18">
        <v>0.11034895372438849</v>
      </c>
      <c r="AV10" s="18">
        <v>0.17419915151529289</v>
      </c>
      <c r="AW10" s="18">
        <v>0.1707593387152628</v>
      </c>
    </row>
    <row r="11" spans="2:51" ht="19" customHeight="1" x14ac:dyDescent="0.35">
      <c r="B11" s="21" t="s">
        <v>394</v>
      </c>
      <c r="C11" s="18">
        <v>7.6964616689526394E-2</v>
      </c>
      <c r="D11" s="18">
        <v>0.12585562068758749</v>
      </c>
      <c r="E11" s="18">
        <v>9.3198945066959069E-2</v>
      </c>
      <c r="F11" s="18">
        <v>9.7997828730094452E-2</v>
      </c>
      <c r="G11" s="18">
        <v>6.4073239470546689E-2</v>
      </c>
      <c r="H11" s="18">
        <v>7.2341078893320698E-2</v>
      </c>
      <c r="I11" s="18">
        <v>4.0225358237416763E-2</v>
      </c>
      <c r="K11" s="18">
        <v>8.1518794547331686E-2</v>
      </c>
      <c r="L11" s="18">
        <v>7.3096756626162399E-2</v>
      </c>
      <c r="N11" s="18">
        <v>8.1686027287856053E-2</v>
      </c>
      <c r="O11" s="18">
        <v>6.4252866903733524E-2</v>
      </c>
      <c r="P11" s="18">
        <v>6.1120998140395219E-2</v>
      </c>
      <c r="Q11" s="18">
        <v>8.8156426013393727E-2</v>
      </c>
      <c r="R11" s="18">
        <v>8.8902535814198685E-2</v>
      </c>
      <c r="S11" s="18">
        <v>0.1436458918590521</v>
      </c>
      <c r="T11" s="18">
        <v>1.9249056789686182E-2</v>
      </c>
      <c r="V11" s="18">
        <v>0.1009116169308145</v>
      </c>
      <c r="W11" s="18">
        <v>8.3632743093472753E-2</v>
      </c>
      <c r="X11" s="18">
        <v>3.7341893457219028E-2</v>
      </c>
      <c r="Y11" s="18">
        <v>9.4272190134344652E-2</v>
      </c>
      <c r="Z11" s="18">
        <v>3.527523475777139E-2</v>
      </c>
      <c r="AA11" s="18">
        <v>6.0602224393709367E-2</v>
      </c>
      <c r="AB11" s="18">
        <v>5.4773455871247892E-2</v>
      </c>
      <c r="AC11" s="18">
        <v>1.111281181184391E-2</v>
      </c>
      <c r="AD11" s="18">
        <v>8.8073787350525817E-2</v>
      </c>
      <c r="AF11" s="18">
        <v>9.3450306786481377E-2</v>
      </c>
      <c r="AG11" s="18">
        <v>7.5641097987377739E-2</v>
      </c>
      <c r="AH11" s="18">
        <v>3.2633797028374531E-2</v>
      </c>
      <c r="AI11" s="18">
        <v>9.7706618232297621E-2</v>
      </c>
      <c r="AJ11" s="18">
        <v>0.14960559171038351</v>
      </c>
      <c r="AK11" s="18">
        <v>8.6878010206232981E-2</v>
      </c>
      <c r="AL11" s="18">
        <v>1.5851070439238179E-2</v>
      </c>
      <c r="AM11" s="18">
        <v>2.9221957080896841E-2</v>
      </c>
      <c r="AO11" s="18">
        <v>0.1030836617762694</v>
      </c>
      <c r="AP11" s="18">
        <v>8.1931696806663096E-2</v>
      </c>
      <c r="AQ11" s="18">
        <v>4.218859014745819E-2</v>
      </c>
      <c r="AR11" s="18">
        <v>6.3891842672864033E-2</v>
      </c>
      <c r="AS11" s="18">
        <v>0.1083202497721112</v>
      </c>
      <c r="AT11" s="18">
        <v>8.188274328428076E-2</v>
      </c>
      <c r="AU11" s="18">
        <v>1.740227831018696E-2</v>
      </c>
      <c r="AV11" s="18">
        <v>1.7192145045195759E-2</v>
      </c>
      <c r="AW11" s="18">
        <v>6.7020217189281944E-2</v>
      </c>
    </row>
    <row r="12" spans="2:51" ht="19" customHeight="1" x14ac:dyDescent="0.35">
      <c r="B12" s="21" t="s">
        <v>45</v>
      </c>
      <c r="C12" s="18">
        <v>6.0609961740958312E-2</v>
      </c>
      <c r="D12" s="18">
        <v>5.1224178549052243E-2</v>
      </c>
      <c r="E12" s="18">
        <v>6.6338013084283359E-2</v>
      </c>
      <c r="F12" s="18">
        <v>4.1876168539349189E-2</v>
      </c>
      <c r="G12" s="18">
        <v>6.2842921003458951E-2</v>
      </c>
      <c r="H12" s="18">
        <v>6.6059778758091645E-2</v>
      </c>
      <c r="I12" s="18">
        <v>6.8903631725247508E-2</v>
      </c>
      <c r="K12" s="18">
        <v>4.676456917389029E-2</v>
      </c>
      <c r="L12" s="18">
        <v>7.2153436746831195E-2</v>
      </c>
      <c r="N12" s="18">
        <v>7.8793290407879052E-2</v>
      </c>
      <c r="O12" s="18">
        <v>4.5401911032037737E-2</v>
      </c>
      <c r="P12" s="18">
        <v>2.8711078464304141E-2</v>
      </c>
      <c r="Q12" s="18">
        <v>6.9332412627745768E-2</v>
      </c>
      <c r="R12" s="18">
        <v>4.7441284418613172E-2</v>
      </c>
      <c r="S12" s="18">
        <v>0</v>
      </c>
      <c r="T12" s="18">
        <v>0.12628911083376251</v>
      </c>
      <c r="V12" s="18">
        <v>5.6663408396596823E-2</v>
      </c>
      <c r="W12" s="18">
        <v>4.0814225710947637E-2</v>
      </c>
      <c r="X12" s="18">
        <v>0.1004498091827269</v>
      </c>
      <c r="Y12" s="18">
        <v>4.1890135228418578E-2</v>
      </c>
      <c r="Z12" s="18">
        <v>7.633622971956798E-2</v>
      </c>
      <c r="AA12" s="18">
        <v>6.526608941503162E-2</v>
      </c>
      <c r="AB12" s="18">
        <v>6.4756730215268954E-2</v>
      </c>
      <c r="AC12" s="18">
        <v>0.1478628006914727</v>
      </c>
      <c r="AD12" s="18">
        <v>9.1391685958153376E-2</v>
      </c>
      <c r="AF12" s="18">
        <v>4.7175214474158608E-2</v>
      </c>
      <c r="AG12" s="18">
        <v>3.7183581765967769E-2</v>
      </c>
      <c r="AH12" s="18">
        <v>0.10913686753406419</v>
      </c>
      <c r="AI12" s="18">
        <v>4.7239410481198563E-2</v>
      </c>
      <c r="AJ12" s="18">
        <v>8.9787370154217755E-2</v>
      </c>
      <c r="AK12" s="18">
        <v>4.7238428805726637E-2</v>
      </c>
      <c r="AL12" s="18">
        <v>8.8421567431349921E-2</v>
      </c>
      <c r="AM12" s="18">
        <v>7.8169207434903742E-2</v>
      </c>
      <c r="AO12" s="18">
        <v>5.0856236270278778E-2</v>
      </c>
      <c r="AP12" s="18">
        <v>3.3783993600689462E-2</v>
      </c>
      <c r="AQ12" s="18">
        <v>8.4101706386029332E-2</v>
      </c>
      <c r="AR12" s="18">
        <v>3.5335016580815698E-2</v>
      </c>
      <c r="AS12" s="18">
        <v>7.3345551336635173E-2</v>
      </c>
      <c r="AT12" s="18">
        <v>2.593535351384783E-2</v>
      </c>
      <c r="AU12" s="18">
        <v>0.1169779245748184</v>
      </c>
      <c r="AV12" s="18">
        <v>9.4302086245194011E-2</v>
      </c>
      <c r="AW12" s="18">
        <v>9.2059626335233152E-2</v>
      </c>
    </row>
    <row r="13" spans="2:51" ht="19" customHeight="1" x14ac:dyDescent="0.35">
      <c r="B13" s="21" t="s">
        <v>80</v>
      </c>
      <c r="C13" s="18">
        <v>0.11369634351179619</v>
      </c>
      <c r="D13" s="18">
        <v>9.3254334008745859E-2</v>
      </c>
      <c r="E13" s="18">
        <v>8.7726174640209126E-2</v>
      </c>
      <c r="F13" s="18">
        <v>0.14486524374072601</v>
      </c>
      <c r="G13" s="18">
        <v>0.13119970484150781</v>
      </c>
      <c r="H13" s="18">
        <v>0.10846287875914511</v>
      </c>
      <c r="I13" s="18">
        <v>0.11125036439032079</v>
      </c>
      <c r="K13" s="18">
        <v>7.6123188461270169E-2</v>
      </c>
      <c r="L13" s="18">
        <v>0.14875910174613549</v>
      </c>
      <c r="N13" s="18">
        <v>0.1532776144688402</v>
      </c>
      <c r="O13" s="18">
        <v>0.1124284167056126</v>
      </c>
      <c r="P13" s="18">
        <v>0.1010325318219833</v>
      </c>
      <c r="Q13" s="18">
        <v>7.943628135893048E-2</v>
      </c>
      <c r="R13" s="18">
        <v>6.178316521032276E-2</v>
      </c>
      <c r="S13" s="18">
        <v>0.10679372410497689</v>
      </c>
      <c r="T13" s="18">
        <v>0.26292693370123071</v>
      </c>
      <c r="V13" s="18">
        <v>7.5091843019114424E-2</v>
      </c>
      <c r="W13" s="18">
        <v>9.0904506278524214E-2</v>
      </c>
      <c r="X13" s="18">
        <v>7.4399493007686932E-2</v>
      </c>
      <c r="Y13" s="18">
        <v>6.2941517468132591E-2</v>
      </c>
      <c r="Z13" s="18">
        <v>0.24154675894765959</v>
      </c>
      <c r="AA13" s="18">
        <v>0.10545142607499131</v>
      </c>
      <c r="AB13" s="18">
        <v>0.16267743547960661</v>
      </c>
      <c r="AC13" s="18">
        <v>0.33525997417613462</v>
      </c>
      <c r="AD13" s="18">
        <v>0.17245153980885539</v>
      </c>
      <c r="AF13" s="18">
        <v>7.3145339615731761E-2</v>
      </c>
      <c r="AG13" s="18">
        <v>7.2202723065335234E-2</v>
      </c>
      <c r="AH13" s="18">
        <v>5.9283513675959632E-2</v>
      </c>
      <c r="AI13" s="18">
        <v>0.11502910927188049</v>
      </c>
      <c r="AJ13" s="18">
        <v>0.1041267544459506</v>
      </c>
      <c r="AK13" s="18">
        <v>0.19364607990387761</v>
      </c>
      <c r="AL13" s="18">
        <v>0.48469058183594871</v>
      </c>
      <c r="AM13" s="18">
        <v>0.19008273232191211</v>
      </c>
      <c r="AO13" s="18">
        <v>7.5310368976057945E-2</v>
      </c>
      <c r="AP13" s="18">
        <v>6.9789853076486219E-2</v>
      </c>
      <c r="AQ13" s="18">
        <v>6.9831025185592407E-2</v>
      </c>
      <c r="AR13" s="18">
        <v>9.7775011369140408E-2</v>
      </c>
      <c r="AS13" s="18">
        <v>0.11311530332369921</v>
      </c>
      <c r="AT13" s="18">
        <v>0.20507992935203079</v>
      </c>
      <c r="AU13" s="18">
        <v>0.28077224558174069</v>
      </c>
      <c r="AV13" s="18">
        <v>0.24965859061300549</v>
      </c>
      <c r="AW13" s="18">
        <v>9.7942247545807673E-2</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428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170</v>
      </c>
      <c r="C9" s="18">
        <v>0.4950611533295054</v>
      </c>
      <c r="D9" s="18">
        <v>0.36539328498883422</v>
      </c>
      <c r="E9" s="18">
        <v>0.41199612427042143</v>
      </c>
      <c r="F9" s="18">
        <v>0.40623869133544482</v>
      </c>
      <c r="G9" s="18">
        <v>0.46718863391152632</v>
      </c>
      <c r="H9" s="18">
        <v>0.59877677396858664</v>
      </c>
      <c r="I9" s="18">
        <v>0.6226969620409214</v>
      </c>
      <c r="K9" s="18">
        <v>0.5596811734288093</v>
      </c>
      <c r="L9" s="18">
        <v>0.43701724091757649</v>
      </c>
      <c r="N9" s="18">
        <v>0.46174253687515832</v>
      </c>
      <c r="O9" s="18">
        <v>0.48262339936515458</v>
      </c>
      <c r="P9" s="18">
        <v>0.59820791311126287</v>
      </c>
      <c r="Q9" s="18">
        <v>0.51833972895934055</v>
      </c>
      <c r="R9" s="18">
        <v>0.50593482367942089</v>
      </c>
      <c r="S9" s="18">
        <v>0.45403239616552282</v>
      </c>
      <c r="T9" s="18">
        <v>0.35090157785407089</v>
      </c>
      <c r="V9" s="18">
        <v>0.58129071766413032</v>
      </c>
      <c r="W9" s="18">
        <v>0.47646976464812629</v>
      </c>
      <c r="X9" s="18">
        <v>0.52025445203805942</v>
      </c>
      <c r="Y9" s="18">
        <v>0.56295947393324342</v>
      </c>
      <c r="Z9" s="18">
        <v>0.57056590926708017</v>
      </c>
      <c r="AA9" s="18">
        <v>0.60235846635082135</v>
      </c>
      <c r="AB9" s="18">
        <v>0.41591992055310872</v>
      </c>
      <c r="AC9" s="18">
        <v>0.1806000766654618</v>
      </c>
      <c r="AD9" s="18">
        <v>0.46471206117008762</v>
      </c>
      <c r="AF9" s="18">
        <v>0.57993420031657805</v>
      </c>
      <c r="AG9" s="18">
        <v>0.51669312533382583</v>
      </c>
      <c r="AH9" s="18">
        <v>0.49302181386756339</v>
      </c>
      <c r="AI9" s="18">
        <v>0.49672679218426341</v>
      </c>
      <c r="AJ9" s="18">
        <v>0.51137850090480752</v>
      </c>
      <c r="AK9" s="18">
        <v>0.45573301914179609</v>
      </c>
      <c r="AL9" s="18">
        <v>0.1780999394522598</v>
      </c>
      <c r="AM9" s="18">
        <v>0.41385875636550568</v>
      </c>
      <c r="AO9" s="18">
        <v>0.53635265991515246</v>
      </c>
      <c r="AP9" s="18">
        <v>0.4955234203532986</v>
      </c>
      <c r="AQ9" s="18">
        <v>0.5184214960249186</v>
      </c>
      <c r="AR9" s="18">
        <v>0.47492237919887248</v>
      </c>
      <c r="AS9" s="18">
        <v>0.5391770517813802</v>
      </c>
      <c r="AT9" s="18">
        <v>0.35942738062552598</v>
      </c>
      <c r="AU9" s="18">
        <v>0.37160692996989492</v>
      </c>
      <c r="AV9" s="18">
        <v>0.42589259822828751</v>
      </c>
      <c r="AW9" s="18">
        <v>0.49397452575930628</v>
      </c>
    </row>
    <row r="10" spans="2:51" ht="19" customHeight="1" x14ac:dyDescent="0.35">
      <c r="B10" s="21" t="s">
        <v>426</v>
      </c>
      <c r="C10" s="18">
        <v>0.1341379855688915</v>
      </c>
      <c r="D10" s="18">
        <v>0.21295582120483891</v>
      </c>
      <c r="E10" s="18">
        <v>0.16176078110229089</v>
      </c>
      <c r="F10" s="18">
        <v>0.16770038831770251</v>
      </c>
      <c r="G10" s="18">
        <v>0.133036020177424</v>
      </c>
      <c r="H10" s="18">
        <v>9.8641204153091591E-2</v>
      </c>
      <c r="I10" s="18">
        <v>8.0391943063236534E-2</v>
      </c>
      <c r="K10" s="18">
        <v>0.13017955395144121</v>
      </c>
      <c r="L10" s="18">
        <v>0.13681637685781201</v>
      </c>
      <c r="N10" s="18">
        <v>0.12889428744371531</v>
      </c>
      <c r="O10" s="18">
        <v>0.13864942571925121</v>
      </c>
      <c r="P10" s="18">
        <v>0.12914153441235621</v>
      </c>
      <c r="Q10" s="18">
        <v>0.12572160809883071</v>
      </c>
      <c r="R10" s="18">
        <v>0.18107247737085461</v>
      </c>
      <c r="S10" s="18">
        <v>0.1088606615241835</v>
      </c>
      <c r="T10" s="18">
        <v>8.4657790947499451E-2</v>
      </c>
      <c r="V10" s="18">
        <v>0.11696900913595169</v>
      </c>
      <c r="W10" s="18">
        <v>0.1636973010496536</v>
      </c>
      <c r="X10" s="18">
        <v>0.1124489374154259</v>
      </c>
      <c r="Y10" s="18">
        <v>0.22210222212611869</v>
      </c>
      <c r="Z10" s="18">
        <v>7.9275888041868706E-2</v>
      </c>
      <c r="AA10" s="18">
        <v>8.464077206347706E-2</v>
      </c>
      <c r="AB10" s="18">
        <v>0.1272350811854491</v>
      </c>
      <c r="AC10" s="18">
        <v>0.12089659068448511</v>
      </c>
      <c r="AD10" s="18">
        <v>0.1072747802890562</v>
      </c>
      <c r="AF10" s="18">
        <v>0.1203889833151853</v>
      </c>
      <c r="AG10" s="18">
        <v>0.1495783827422669</v>
      </c>
      <c r="AH10" s="18">
        <v>0.13019437847148041</v>
      </c>
      <c r="AI10" s="18">
        <v>0.20659020573587161</v>
      </c>
      <c r="AJ10" s="18">
        <v>0.11998967303428459</v>
      </c>
      <c r="AK10" s="18">
        <v>6.8373390090815847E-2</v>
      </c>
      <c r="AL10" s="18">
        <v>0.1110204298329692</v>
      </c>
      <c r="AM10" s="18">
        <v>0.12027588761355271</v>
      </c>
      <c r="AO10" s="18">
        <v>0.1200878415062941</v>
      </c>
      <c r="AP10" s="18">
        <v>0.15964341206513369</v>
      </c>
      <c r="AQ10" s="18">
        <v>0.1230934062308857</v>
      </c>
      <c r="AR10" s="18">
        <v>0.2264150066344236</v>
      </c>
      <c r="AS10" s="18">
        <v>0.1140216607719754</v>
      </c>
      <c r="AT10" s="18">
        <v>0.11246585859628661</v>
      </c>
      <c r="AU10" s="18">
        <v>8.2517899213039148E-2</v>
      </c>
      <c r="AV10" s="18">
        <v>8.1712578287236992E-2</v>
      </c>
      <c r="AW10" s="18">
        <v>0.11261922642585891</v>
      </c>
    </row>
    <row r="11" spans="2:51" ht="19" customHeight="1" x14ac:dyDescent="0.35">
      <c r="B11" s="21" t="s">
        <v>394</v>
      </c>
      <c r="C11" s="18">
        <v>0.17693293804192259</v>
      </c>
      <c r="D11" s="18">
        <v>0.23134612811594751</v>
      </c>
      <c r="E11" s="18">
        <v>0.26502070625558821</v>
      </c>
      <c r="F11" s="18">
        <v>0.22813073101717929</v>
      </c>
      <c r="G11" s="18">
        <v>0.19270858671091121</v>
      </c>
      <c r="H11" s="18">
        <v>0.10797888917204861</v>
      </c>
      <c r="I11" s="18">
        <v>9.0170142058664596E-2</v>
      </c>
      <c r="K11" s="18">
        <v>0.1830333398344299</v>
      </c>
      <c r="L11" s="18">
        <v>0.1711105896590368</v>
      </c>
      <c r="N11" s="18">
        <v>0.1602447565931836</v>
      </c>
      <c r="O11" s="18">
        <v>0.20114265856928901</v>
      </c>
      <c r="P11" s="18">
        <v>9.1909960543926E-2</v>
      </c>
      <c r="Q11" s="18">
        <v>0.2031004374924798</v>
      </c>
      <c r="R11" s="18">
        <v>0.20480881224152511</v>
      </c>
      <c r="S11" s="18">
        <v>0.26404411982523879</v>
      </c>
      <c r="T11" s="18">
        <v>8.1845344511017853E-2</v>
      </c>
      <c r="V11" s="18">
        <v>0.16209733828021011</v>
      </c>
      <c r="W11" s="18">
        <v>0.19668920862440489</v>
      </c>
      <c r="X11" s="18">
        <v>0.14851193024689621</v>
      </c>
      <c r="Y11" s="18">
        <v>0.1208775031633801</v>
      </c>
      <c r="Z11" s="18">
        <v>0.12795374248704719</v>
      </c>
      <c r="AA11" s="18">
        <v>9.1434611249242417E-2</v>
      </c>
      <c r="AB11" s="18">
        <v>0.19987341690852881</v>
      </c>
      <c r="AC11" s="18">
        <v>0.1219820044709771</v>
      </c>
      <c r="AD11" s="18">
        <v>0.21597448621944251</v>
      </c>
      <c r="AF11" s="18">
        <v>0.1700691316473131</v>
      </c>
      <c r="AG11" s="18">
        <v>0.20073007681500499</v>
      </c>
      <c r="AH11" s="18">
        <v>0.18097356814941629</v>
      </c>
      <c r="AI11" s="18">
        <v>9.7036339829724871E-2</v>
      </c>
      <c r="AJ11" s="18">
        <v>0.167919142486289</v>
      </c>
      <c r="AK11" s="18">
        <v>0.14413719404493749</v>
      </c>
      <c r="AL11" s="18">
        <v>0.15115893619586621</v>
      </c>
      <c r="AM11" s="18">
        <v>0.17886830877879639</v>
      </c>
      <c r="AO11" s="18">
        <v>0.19563938171193529</v>
      </c>
      <c r="AP11" s="18">
        <v>0.2015326899486666</v>
      </c>
      <c r="AQ11" s="18">
        <v>0.17376685918549409</v>
      </c>
      <c r="AR11" s="18">
        <v>0.1444798849210972</v>
      </c>
      <c r="AS11" s="18">
        <v>0.15784762328865409</v>
      </c>
      <c r="AT11" s="18">
        <v>0.1872855400181499</v>
      </c>
      <c r="AU11" s="18">
        <v>0.18020342104532791</v>
      </c>
      <c r="AV11" s="18">
        <v>0.123292753265609</v>
      </c>
      <c r="AW11" s="18">
        <v>0.22190765911079419</v>
      </c>
    </row>
    <row r="12" spans="2:51" ht="19" customHeight="1" x14ac:dyDescent="0.35">
      <c r="B12" s="21" t="s">
        <v>45</v>
      </c>
      <c r="C12" s="18">
        <v>5.2740358239775638E-2</v>
      </c>
      <c r="D12" s="18">
        <v>6.1234980770857823E-2</v>
      </c>
      <c r="E12" s="18">
        <v>5.445947511665794E-2</v>
      </c>
      <c r="F12" s="18">
        <v>5.4172382580134668E-2</v>
      </c>
      <c r="G12" s="18">
        <v>5.4062523846058398E-2</v>
      </c>
      <c r="H12" s="18">
        <v>6.6021415537281428E-2</v>
      </c>
      <c r="I12" s="18">
        <v>3.6870704206032341E-2</v>
      </c>
      <c r="K12" s="18">
        <v>3.7968527654583382E-2</v>
      </c>
      <c r="L12" s="18">
        <v>6.5451740632052169E-2</v>
      </c>
      <c r="N12" s="18">
        <v>6.1002470300541893E-2</v>
      </c>
      <c r="O12" s="18">
        <v>3.9337389411735847E-2</v>
      </c>
      <c r="P12" s="18">
        <v>4.891147935375361E-2</v>
      </c>
      <c r="Q12" s="18">
        <v>4.4565918074209357E-2</v>
      </c>
      <c r="R12" s="18">
        <v>4.4711315277072908E-2</v>
      </c>
      <c r="S12" s="18">
        <v>4.0199819642199097E-2</v>
      </c>
      <c r="T12" s="18">
        <v>0.17668236509480881</v>
      </c>
      <c r="V12" s="18">
        <v>3.0759943136764341E-2</v>
      </c>
      <c r="W12" s="18">
        <v>4.3422563970661437E-2</v>
      </c>
      <c r="X12" s="18">
        <v>8.498727864338898E-2</v>
      </c>
      <c r="Y12" s="18">
        <v>2.539641623096954E-2</v>
      </c>
      <c r="Z12" s="18">
        <v>0.1191232361822705</v>
      </c>
      <c r="AA12" s="18">
        <v>6.2488962062486532E-2</v>
      </c>
      <c r="AB12" s="18">
        <v>6.808954597405302E-2</v>
      </c>
      <c r="AC12" s="18">
        <v>0.12959899127627009</v>
      </c>
      <c r="AD12" s="18">
        <v>8.0164284546919942E-2</v>
      </c>
      <c r="AF12" s="18">
        <v>1.568820293796826E-2</v>
      </c>
      <c r="AG12" s="18">
        <v>3.256288258659535E-2</v>
      </c>
      <c r="AH12" s="18">
        <v>8.8381686240641341E-2</v>
      </c>
      <c r="AI12" s="18">
        <v>3.4183959496309931E-2</v>
      </c>
      <c r="AJ12" s="18">
        <v>8.3239960878504021E-2</v>
      </c>
      <c r="AK12" s="18">
        <v>8.3773752164081089E-2</v>
      </c>
      <c r="AL12" s="18">
        <v>0.1046887134415318</v>
      </c>
      <c r="AM12" s="18">
        <v>8.267640621021298E-2</v>
      </c>
      <c r="AO12" s="18">
        <v>2.4239754508496691E-2</v>
      </c>
      <c r="AP12" s="18">
        <v>4.1996836841015961E-2</v>
      </c>
      <c r="AQ12" s="18">
        <v>6.7365422808317935E-2</v>
      </c>
      <c r="AR12" s="18">
        <v>4.2094732281121067E-2</v>
      </c>
      <c r="AS12" s="18">
        <v>6.5792793117226966E-2</v>
      </c>
      <c r="AT12" s="18">
        <v>5.4750769034318567E-2</v>
      </c>
      <c r="AU12" s="18">
        <v>0.1087213744314728</v>
      </c>
      <c r="AV12" s="18">
        <v>6.4211088887482892E-2</v>
      </c>
      <c r="AW12" s="18">
        <v>5.1770545849072237E-2</v>
      </c>
    </row>
    <row r="13" spans="2:51" ht="19" customHeight="1" x14ac:dyDescent="0.35">
      <c r="B13" s="21" t="s">
        <v>80</v>
      </c>
      <c r="C13" s="18">
        <v>0.1411275648199049</v>
      </c>
      <c r="D13" s="18">
        <v>0.12906978491952131</v>
      </c>
      <c r="E13" s="18">
        <v>0.1067629132550416</v>
      </c>
      <c r="F13" s="18">
        <v>0.14375780674953861</v>
      </c>
      <c r="G13" s="18">
        <v>0.15300423535408031</v>
      </c>
      <c r="H13" s="18">
        <v>0.1285817171689915</v>
      </c>
      <c r="I13" s="18">
        <v>0.16987024863114511</v>
      </c>
      <c r="K13" s="18">
        <v>8.9137405130736258E-2</v>
      </c>
      <c r="L13" s="18">
        <v>0.18960405193352239</v>
      </c>
      <c r="N13" s="18">
        <v>0.1881159487874009</v>
      </c>
      <c r="O13" s="18">
        <v>0.13824712693456931</v>
      </c>
      <c r="P13" s="18">
        <v>0.13182911257870131</v>
      </c>
      <c r="Q13" s="18">
        <v>0.1082723073751396</v>
      </c>
      <c r="R13" s="18">
        <v>6.3472571431126584E-2</v>
      </c>
      <c r="S13" s="18">
        <v>0.13286300284285571</v>
      </c>
      <c r="T13" s="18">
        <v>0.30591292159260303</v>
      </c>
      <c r="V13" s="18">
        <v>0.1088829917829434</v>
      </c>
      <c r="W13" s="18">
        <v>0.1197211617071537</v>
      </c>
      <c r="X13" s="18">
        <v>0.13379740165622939</v>
      </c>
      <c r="Y13" s="18">
        <v>6.8664384546288246E-2</v>
      </c>
      <c r="Z13" s="18">
        <v>0.1030812240217335</v>
      </c>
      <c r="AA13" s="18">
        <v>0.15907718827397291</v>
      </c>
      <c r="AB13" s="18">
        <v>0.18888203537886061</v>
      </c>
      <c r="AC13" s="18">
        <v>0.44692233690280569</v>
      </c>
      <c r="AD13" s="18">
        <v>0.13187438777449381</v>
      </c>
      <c r="AF13" s="18">
        <v>0.1139194817829554</v>
      </c>
      <c r="AG13" s="18">
        <v>0.100435532522307</v>
      </c>
      <c r="AH13" s="18">
        <v>0.1074285532708984</v>
      </c>
      <c r="AI13" s="18">
        <v>0.16546270275383021</v>
      </c>
      <c r="AJ13" s="18">
        <v>0.1174727226961149</v>
      </c>
      <c r="AK13" s="18">
        <v>0.2479826445583696</v>
      </c>
      <c r="AL13" s="18">
        <v>0.45503198107737303</v>
      </c>
      <c r="AM13" s="18">
        <v>0.2043206410319322</v>
      </c>
      <c r="AO13" s="18">
        <v>0.1236803623581216</v>
      </c>
      <c r="AP13" s="18">
        <v>0.1013036407918852</v>
      </c>
      <c r="AQ13" s="18">
        <v>0.1173528157503836</v>
      </c>
      <c r="AR13" s="18">
        <v>0.11208799696448569</v>
      </c>
      <c r="AS13" s="18">
        <v>0.1231608710407633</v>
      </c>
      <c r="AT13" s="18">
        <v>0.28607045172571888</v>
      </c>
      <c r="AU13" s="18">
        <v>0.25695037534026532</v>
      </c>
      <c r="AV13" s="18">
        <v>0.30489098133138348</v>
      </c>
      <c r="AW13" s="18">
        <v>0.1197280428549681</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429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170</v>
      </c>
      <c r="C9" s="18">
        <v>0.33752294424994927</v>
      </c>
      <c r="D9" s="18">
        <v>0.32404366118338562</v>
      </c>
      <c r="E9" s="18">
        <v>0.31997864894728179</v>
      </c>
      <c r="F9" s="18">
        <v>0.28847657527430037</v>
      </c>
      <c r="G9" s="18">
        <v>0.3239722149024149</v>
      </c>
      <c r="H9" s="18">
        <v>0.36684095239748632</v>
      </c>
      <c r="I9" s="18">
        <v>0.37982895488435919</v>
      </c>
      <c r="K9" s="18">
        <v>0.30463555469523351</v>
      </c>
      <c r="L9" s="18">
        <v>0.37018583239319242</v>
      </c>
      <c r="N9" s="18">
        <v>0.35708851549634268</v>
      </c>
      <c r="O9" s="18">
        <v>0.36433580437020879</v>
      </c>
      <c r="P9" s="18">
        <v>0.37219800993234531</v>
      </c>
      <c r="Q9" s="18">
        <v>0.32591190616859539</v>
      </c>
      <c r="R9" s="18">
        <v>0.26903314578358539</v>
      </c>
      <c r="S9" s="18">
        <v>0.21989970180237939</v>
      </c>
      <c r="T9" s="18">
        <v>0.2698664972071575</v>
      </c>
      <c r="V9" s="18">
        <v>0.3599702398898082</v>
      </c>
      <c r="W9" s="18">
        <v>0.33091074635628731</v>
      </c>
      <c r="X9" s="18">
        <v>0.29370741644962411</v>
      </c>
      <c r="Y9" s="18">
        <v>0.37954478564069322</v>
      </c>
      <c r="Z9" s="18">
        <v>0.44172011933719718</v>
      </c>
      <c r="AA9" s="18">
        <v>0.31459425468929109</v>
      </c>
      <c r="AB9" s="18">
        <v>0.33300353743749472</v>
      </c>
      <c r="AC9" s="18">
        <v>0.2223810112273929</v>
      </c>
      <c r="AD9" s="18">
        <v>0.32201839926158632</v>
      </c>
      <c r="AF9" s="18">
        <v>0.3564246826358739</v>
      </c>
      <c r="AG9" s="18">
        <v>0.32973084847250511</v>
      </c>
      <c r="AH9" s="18">
        <v>0.29320031210772018</v>
      </c>
      <c r="AI9" s="18">
        <v>0.38673373331295607</v>
      </c>
      <c r="AJ9" s="18">
        <v>0.36451694834115261</v>
      </c>
      <c r="AK9" s="18">
        <v>0.3842024413751316</v>
      </c>
      <c r="AL9" s="18">
        <v>0.20134381681891089</v>
      </c>
      <c r="AM9" s="18">
        <v>0.32399069433655919</v>
      </c>
      <c r="AO9" s="18">
        <v>0.33010480431109968</v>
      </c>
      <c r="AP9" s="18">
        <v>0.32995286639531818</v>
      </c>
      <c r="AQ9" s="18">
        <v>0.31174473117427609</v>
      </c>
      <c r="AR9" s="18">
        <v>0.36991425389171129</v>
      </c>
      <c r="AS9" s="18">
        <v>0.35786302244607671</v>
      </c>
      <c r="AT9" s="18">
        <v>0.33844110592110033</v>
      </c>
      <c r="AU9" s="18">
        <v>0.32546915336238319</v>
      </c>
      <c r="AV9" s="18">
        <v>0.32348890059707319</v>
      </c>
      <c r="AW9" s="18">
        <v>0.31280966897793561</v>
      </c>
    </row>
    <row r="10" spans="2:51" ht="19" customHeight="1" x14ac:dyDescent="0.35">
      <c r="B10" s="21" t="s">
        <v>426</v>
      </c>
      <c r="C10" s="18">
        <v>7.0075614832632499E-2</v>
      </c>
      <c r="D10" s="18">
        <v>0.11687667376109021</v>
      </c>
      <c r="E10" s="18">
        <v>0.11275919576491369</v>
      </c>
      <c r="F10" s="18">
        <v>9.8666943033286783E-2</v>
      </c>
      <c r="G10" s="18">
        <v>6.1395941160370469E-2</v>
      </c>
      <c r="H10" s="18">
        <v>3.0297666371950471E-2</v>
      </c>
      <c r="I10" s="18">
        <v>3.1160346889039341E-2</v>
      </c>
      <c r="K10" s="18">
        <v>8.3472063477457975E-2</v>
      </c>
      <c r="L10" s="18">
        <v>5.6935329174260092E-2</v>
      </c>
      <c r="N10" s="18">
        <v>6.3261064105995621E-2</v>
      </c>
      <c r="O10" s="18">
        <v>7.1649814315047883E-2</v>
      </c>
      <c r="P10" s="18">
        <v>8.0627519352422738E-2</v>
      </c>
      <c r="Q10" s="18">
        <v>6.5236000211694872E-2</v>
      </c>
      <c r="R10" s="18">
        <v>8.8123316955662209E-2</v>
      </c>
      <c r="S10" s="18">
        <v>0.13403313631680411</v>
      </c>
      <c r="T10" s="18">
        <v>2.4568209910193439E-2</v>
      </c>
      <c r="V10" s="18">
        <v>4.968993505765331E-2</v>
      </c>
      <c r="W10" s="18">
        <v>0.1050752745821264</v>
      </c>
      <c r="X10" s="18">
        <v>6.407894155135882E-2</v>
      </c>
      <c r="Y10" s="18">
        <v>0.1022378818474154</v>
      </c>
      <c r="Z10" s="18">
        <v>9.2431479751856879E-2</v>
      </c>
      <c r="AA10" s="18">
        <v>2.32299798957602E-2</v>
      </c>
      <c r="AB10" s="18">
        <v>5.6994020876704223E-2</v>
      </c>
      <c r="AC10" s="18">
        <v>4.3462166624206718E-2</v>
      </c>
      <c r="AD10" s="18">
        <v>5.373027901329152E-2</v>
      </c>
      <c r="AF10" s="18">
        <v>4.8815677782270729E-2</v>
      </c>
      <c r="AG10" s="18">
        <v>9.3837519148522841E-2</v>
      </c>
      <c r="AH10" s="18">
        <v>8.8619137885011759E-2</v>
      </c>
      <c r="AI10" s="18">
        <v>9.0777408780202629E-2</v>
      </c>
      <c r="AJ10" s="18">
        <v>6.2034168394838801E-2</v>
      </c>
      <c r="AK10" s="18">
        <v>1.6277282424601369E-2</v>
      </c>
      <c r="AL10" s="18">
        <v>1.9283901377602049E-2</v>
      </c>
      <c r="AM10" s="18">
        <v>5.51905242118561E-2</v>
      </c>
      <c r="AO10" s="18">
        <v>6.4572349227538961E-2</v>
      </c>
      <c r="AP10" s="18">
        <v>9.5125525123340951E-2</v>
      </c>
      <c r="AQ10" s="18">
        <v>7.1144563868683494E-2</v>
      </c>
      <c r="AR10" s="18">
        <v>9.8537196774264438E-2</v>
      </c>
      <c r="AS10" s="18">
        <v>6.5337742657990555E-2</v>
      </c>
      <c r="AT10" s="18">
        <v>0</v>
      </c>
      <c r="AU10" s="18">
        <v>5.4690482221067913E-2</v>
      </c>
      <c r="AV10" s="18">
        <v>1.3374981067080511E-2</v>
      </c>
      <c r="AW10" s="18">
        <v>3.9000210809152343E-2</v>
      </c>
    </row>
    <row r="11" spans="2:51" ht="19" customHeight="1" x14ac:dyDescent="0.35">
      <c r="B11" s="21" t="s">
        <v>394</v>
      </c>
      <c r="C11" s="18">
        <v>0.39036379673447019</v>
      </c>
      <c r="D11" s="18">
        <v>0.39583787248719582</v>
      </c>
      <c r="E11" s="18">
        <v>0.44462875760460929</v>
      </c>
      <c r="F11" s="18">
        <v>0.385090172111623</v>
      </c>
      <c r="G11" s="18">
        <v>0.41468089908772382</v>
      </c>
      <c r="H11" s="18">
        <v>0.36089318111703128</v>
      </c>
      <c r="I11" s="18">
        <v>0.35731231096396182</v>
      </c>
      <c r="K11" s="18">
        <v>0.46700009305380458</v>
      </c>
      <c r="L11" s="18">
        <v>0.31945191069706319</v>
      </c>
      <c r="N11" s="18">
        <v>0.32676701916862039</v>
      </c>
      <c r="O11" s="18">
        <v>0.37709441782944031</v>
      </c>
      <c r="P11" s="18">
        <v>0.35189420519226949</v>
      </c>
      <c r="Q11" s="18">
        <v>0.45752034993835528</v>
      </c>
      <c r="R11" s="18">
        <v>0.50734710000082284</v>
      </c>
      <c r="S11" s="18">
        <v>0.48803933213428602</v>
      </c>
      <c r="T11" s="18">
        <v>0.18763614454088859</v>
      </c>
      <c r="V11" s="18">
        <v>0.42541570522513911</v>
      </c>
      <c r="W11" s="18">
        <v>0.38750291219434652</v>
      </c>
      <c r="X11" s="18">
        <v>0.43807437424350149</v>
      </c>
      <c r="Y11" s="18">
        <v>0.41522745446644749</v>
      </c>
      <c r="Z11" s="18">
        <v>0.26469248025377939</v>
      </c>
      <c r="AA11" s="18">
        <v>0.44127930353500988</v>
      </c>
      <c r="AB11" s="18">
        <v>0.36173787962901022</v>
      </c>
      <c r="AC11" s="18">
        <v>0.2128513811422578</v>
      </c>
      <c r="AD11" s="18">
        <v>0.38307551186128552</v>
      </c>
      <c r="AF11" s="18">
        <v>0.43116757154509933</v>
      </c>
      <c r="AG11" s="18">
        <v>0.42586757902292321</v>
      </c>
      <c r="AH11" s="18">
        <v>0.42676343763779201</v>
      </c>
      <c r="AI11" s="18">
        <v>0.3035016241307073</v>
      </c>
      <c r="AJ11" s="18">
        <v>0.37652369395130308</v>
      </c>
      <c r="AK11" s="18">
        <v>0.30304937641556301</v>
      </c>
      <c r="AL11" s="18">
        <v>0.16602555179113321</v>
      </c>
      <c r="AM11" s="18">
        <v>0.35454931082692259</v>
      </c>
      <c r="AO11" s="18">
        <v>0.43058812976829702</v>
      </c>
      <c r="AP11" s="18">
        <v>0.40116519598215072</v>
      </c>
      <c r="AQ11" s="18">
        <v>0.44610560545812999</v>
      </c>
      <c r="AR11" s="18">
        <v>0.39627067276122918</v>
      </c>
      <c r="AS11" s="18">
        <v>0.38806779912648048</v>
      </c>
      <c r="AT11" s="18">
        <v>0.38598212505953328</v>
      </c>
      <c r="AU11" s="18">
        <v>0.2463750760798489</v>
      </c>
      <c r="AV11" s="18">
        <v>0.33081777512200472</v>
      </c>
      <c r="AW11" s="18">
        <v>0.42177547054292802</v>
      </c>
    </row>
    <row r="12" spans="2:51" ht="19" customHeight="1" x14ac:dyDescent="0.35">
      <c r="B12" s="21" t="s">
        <v>45</v>
      </c>
      <c r="C12" s="18">
        <v>5.1132048880447187E-2</v>
      </c>
      <c r="D12" s="18">
        <v>4.3214376750058667E-2</v>
      </c>
      <c r="E12" s="18">
        <v>2.283816027451719E-2</v>
      </c>
      <c r="F12" s="18">
        <v>7.2071261447614207E-2</v>
      </c>
      <c r="G12" s="18">
        <v>5.2548545110103533E-2</v>
      </c>
      <c r="H12" s="18">
        <v>7.8926073491264195E-2</v>
      </c>
      <c r="I12" s="18">
        <v>4.0100409048490687E-2</v>
      </c>
      <c r="K12" s="18">
        <v>3.8116247476108013E-2</v>
      </c>
      <c r="L12" s="18">
        <v>6.2186329139037613E-2</v>
      </c>
      <c r="N12" s="18">
        <v>7.3801167841357623E-2</v>
      </c>
      <c r="O12" s="18">
        <v>3.4077531551019842E-2</v>
      </c>
      <c r="P12" s="18">
        <v>4.7962805807244421E-2</v>
      </c>
      <c r="Q12" s="18">
        <v>3.5345654015058167E-2</v>
      </c>
      <c r="R12" s="18">
        <v>3.7817463869476223E-2</v>
      </c>
      <c r="S12" s="18">
        <v>2.7587447698193629E-2</v>
      </c>
      <c r="T12" s="18">
        <v>0.16234377824007229</v>
      </c>
      <c r="V12" s="18">
        <v>4.5199559730248598E-2</v>
      </c>
      <c r="W12" s="18">
        <v>5.2150189161575287E-2</v>
      </c>
      <c r="X12" s="18">
        <v>5.7636328705354588E-2</v>
      </c>
      <c r="Y12" s="18">
        <v>4.4656417901688381E-2</v>
      </c>
      <c r="Z12" s="18">
        <v>4.9613007928093818E-2</v>
      </c>
      <c r="AA12" s="18">
        <v>7.5226866354582561E-2</v>
      </c>
      <c r="AB12" s="18">
        <v>5.3979310078198249E-2</v>
      </c>
      <c r="AC12" s="18">
        <v>7.1600403729415063E-2</v>
      </c>
      <c r="AD12" s="18">
        <v>4.1746777592075367E-2</v>
      </c>
      <c r="AF12" s="18">
        <v>3.4475299791481277E-2</v>
      </c>
      <c r="AG12" s="18">
        <v>4.113185178474197E-2</v>
      </c>
      <c r="AH12" s="18">
        <v>5.9411304819997388E-2</v>
      </c>
      <c r="AI12" s="18">
        <v>9.8767745073302216E-2</v>
      </c>
      <c r="AJ12" s="18">
        <v>5.6737655431507772E-2</v>
      </c>
      <c r="AK12" s="18">
        <v>1.82546152716891E-2</v>
      </c>
      <c r="AL12" s="18">
        <v>9.7609835192167899E-2</v>
      </c>
      <c r="AM12" s="18">
        <v>6.0137228509703593E-2</v>
      </c>
      <c r="AO12" s="18">
        <v>4.2762592692254249E-2</v>
      </c>
      <c r="AP12" s="18">
        <v>4.6523376477583991E-2</v>
      </c>
      <c r="AQ12" s="18">
        <v>5.8388856883693087E-2</v>
      </c>
      <c r="AR12" s="18">
        <v>2.8929260499962368E-2</v>
      </c>
      <c r="AS12" s="18">
        <v>5.6038689532321738E-2</v>
      </c>
      <c r="AT12" s="18">
        <v>4.5782112388563459E-2</v>
      </c>
      <c r="AU12" s="18">
        <v>7.8043725572761818E-2</v>
      </c>
      <c r="AV12" s="18">
        <v>5.4820426235153367E-2</v>
      </c>
      <c r="AW12" s="18">
        <v>8.3760196611386964E-2</v>
      </c>
    </row>
    <row r="13" spans="2:51" ht="19" customHeight="1" x14ac:dyDescent="0.35">
      <c r="B13" s="21" t="s">
        <v>80</v>
      </c>
      <c r="C13" s="18">
        <v>0.15090559530250089</v>
      </c>
      <c r="D13" s="18">
        <v>0.1200274158182696</v>
      </c>
      <c r="E13" s="18">
        <v>9.9795237408677906E-2</v>
      </c>
      <c r="F13" s="18">
        <v>0.1556950481331755</v>
      </c>
      <c r="G13" s="18">
        <v>0.1474023997393874</v>
      </c>
      <c r="H13" s="18">
        <v>0.16304212662226761</v>
      </c>
      <c r="I13" s="18">
        <v>0.19159797821414901</v>
      </c>
      <c r="K13" s="18">
        <v>0.1067760412973959</v>
      </c>
      <c r="L13" s="18">
        <v>0.19124059859644671</v>
      </c>
      <c r="N13" s="18">
        <v>0.17908223338768359</v>
      </c>
      <c r="O13" s="18">
        <v>0.1528424319342831</v>
      </c>
      <c r="P13" s="18">
        <v>0.14731745971571811</v>
      </c>
      <c r="Q13" s="18">
        <v>0.1159860896662961</v>
      </c>
      <c r="R13" s="18">
        <v>9.7678973390453352E-2</v>
      </c>
      <c r="S13" s="18">
        <v>0.13044038204833669</v>
      </c>
      <c r="T13" s="18">
        <v>0.35558537010168811</v>
      </c>
      <c r="V13" s="18">
        <v>0.1197245600971507</v>
      </c>
      <c r="W13" s="18">
        <v>0.1243608777056647</v>
      </c>
      <c r="X13" s="18">
        <v>0.14650293905016101</v>
      </c>
      <c r="Y13" s="18">
        <v>5.833346014375547E-2</v>
      </c>
      <c r="Z13" s="18">
        <v>0.15154291272907269</v>
      </c>
      <c r="AA13" s="18">
        <v>0.14566959552535641</v>
      </c>
      <c r="AB13" s="18">
        <v>0.19428525197859281</v>
      </c>
      <c r="AC13" s="18">
        <v>0.44970503727672723</v>
      </c>
      <c r="AD13" s="18">
        <v>0.1994290322717614</v>
      </c>
      <c r="AF13" s="18">
        <v>0.1291167682452749</v>
      </c>
      <c r="AG13" s="18">
        <v>0.10943220157130711</v>
      </c>
      <c r="AH13" s="18">
        <v>0.13200580754947841</v>
      </c>
      <c r="AI13" s="18">
        <v>0.12021948870283169</v>
      </c>
      <c r="AJ13" s="18">
        <v>0.1401875338811977</v>
      </c>
      <c r="AK13" s="18">
        <v>0.278216284513015</v>
      </c>
      <c r="AL13" s="18">
        <v>0.51573689482018592</v>
      </c>
      <c r="AM13" s="18">
        <v>0.20613224211495829</v>
      </c>
      <c r="AO13" s="18">
        <v>0.1319721240008101</v>
      </c>
      <c r="AP13" s="18">
        <v>0.1272330360216064</v>
      </c>
      <c r="AQ13" s="18">
        <v>0.1126162426152172</v>
      </c>
      <c r="AR13" s="18">
        <v>0.1063486160728328</v>
      </c>
      <c r="AS13" s="18">
        <v>0.13269274623713059</v>
      </c>
      <c r="AT13" s="18">
        <v>0.22979465663080301</v>
      </c>
      <c r="AU13" s="18">
        <v>0.29542156276393822</v>
      </c>
      <c r="AV13" s="18">
        <v>0.27749791697868831</v>
      </c>
      <c r="AW13" s="18">
        <v>0.14265445305859689</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430</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170</v>
      </c>
      <c r="C9" s="18">
        <v>0.59298301734025871</v>
      </c>
      <c r="D9" s="18">
        <v>0.54673945157633896</v>
      </c>
      <c r="E9" s="18">
        <v>0.56089980532545558</v>
      </c>
      <c r="F9" s="18">
        <v>0.53705996497090192</v>
      </c>
      <c r="G9" s="18">
        <v>0.60579516727115368</v>
      </c>
      <c r="H9" s="18">
        <v>0.61951132379395946</v>
      </c>
      <c r="I9" s="18">
        <v>0.64988742098042884</v>
      </c>
      <c r="K9" s="18">
        <v>0.61952844188837708</v>
      </c>
      <c r="L9" s="18">
        <v>0.56923562826703789</v>
      </c>
      <c r="N9" s="18">
        <v>0.59800580440990891</v>
      </c>
      <c r="O9" s="18">
        <v>0.59019329609417848</v>
      </c>
      <c r="P9" s="18">
        <v>0.65770558190510209</v>
      </c>
      <c r="Q9" s="18">
        <v>0.61899111837911469</v>
      </c>
      <c r="R9" s="18">
        <v>0.56514590659752717</v>
      </c>
      <c r="S9" s="18">
        <v>0.49727598647494009</v>
      </c>
      <c r="T9" s="18">
        <v>0.3376091202290139</v>
      </c>
      <c r="V9" s="18">
        <v>0.64557884777886532</v>
      </c>
      <c r="W9" s="18">
        <v>0.58980478879162279</v>
      </c>
      <c r="X9" s="18">
        <v>0.54152570188089133</v>
      </c>
      <c r="Y9" s="18">
        <v>0.63298550476594351</v>
      </c>
      <c r="Z9" s="18">
        <v>0.56282114732571475</v>
      </c>
      <c r="AA9" s="18">
        <v>0.56371681572845123</v>
      </c>
      <c r="AB9" s="18">
        <v>0.55882954207571489</v>
      </c>
      <c r="AC9" s="18">
        <v>0.45495376655624542</v>
      </c>
      <c r="AD9" s="18">
        <v>0.58364763704042677</v>
      </c>
      <c r="AF9" s="18">
        <v>0.62596466023125075</v>
      </c>
      <c r="AG9" s="18">
        <v>0.59792219712589667</v>
      </c>
      <c r="AH9" s="18">
        <v>0.60083243639281869</v>
      </c>
      <c r="AI9" s="18">
        <v>0.63420460904063669</v>
      </c>
      <c r="AJ9" s="18">
        <v>0.60776959078038073</v>
      </c>
      <c r="AK9" s="18">
        <v>0.61273260053797496</v>
      </c>
      <c r="AL9" s="18">
        <v>0.25696639243514707</v>
      </c>
      <c r="AM9" s="18">
        <v>0.56544940156495416</v>
      </c>
      <c r="AO9" s="18">
        <v>0.60007485711041952</v>
      </c>
      <c r="AP9" s="18">
        <v>0.5827808715945344</v>
      </c>
      <c r="AQ9" s="18">
        <v>0.56793222374874563</v>
      </c>
      <c r="AR9" s="18">
        <v>0.6284765108372341</v>
      </c>
      <c r="AS9" s="18">
        <v>0.62653645551691817</v>
      </c>
      <c r="AT9" s="18">
        <v>0.6246149399417088</v>
      </c>
      <c r="AU9" s="18">
        <v>0.50345323141529275</v>
      </c>
      <c r="AV9" s="18">
        <v>0.56229719107060938</v>
      </c>
      <c r="AW9" s="18">
        <v>0.59682801907653793</v>
      </c>
    </row>
    <row r="10" spans="2:51" ht="19" customHeight="1" x14ac:dyDescent="0.35">
      <c r="B10" s="21" t="s">
        <v>426</v>
      </c>
      <c r="C10" s="18">
        <v>5.9694289661256852E-2</v>
      </c>
      <c r="D10" s="18">
        <v>7.7764058205651743E-2</v>
      </c>
      <c r="E10" s="18">
        <v>8.9985873640455599E-2</v>
      </c>
      <c r="F10" s="18">
        <v>8.9690822764191325E-2</v>
      </c>
      <c r="G10" s="18">
        <v>6.5021726729252827E-2</v>
      </c>
      <c r="H10" s="18">
        <v>4.1759196555093407E-2</v>
      </c>
      <c r="I10" s="18">
        <v>1.7461927003705271E-2</v>
      </c>
      <c r="K10" s="18">
        <v>5.9098662296291508E-2</v>
      </c>
      <c r="L10" s="18">
        <v>6.0569658023985687E-2</v>
      </c>
      <c r="N10" s="18">
        <v>5.0841110012931318E-2</v>
      </c>
      <c r="O10" s="18">
        <v>7.4608313532409695E-2</v>
      </c>
      <c r="P10" s="18">
        <v>5.2965797241496561E-2</v>
      </c>
      <c r="Q10" s="18">
        <v>5.2951471109948307E-2</v>
      </c>
      <c r="R10" s="18">
        <v>7.3881674802175987E-2</v>
      </c>
      <c r="S10" s="18">
        <v>6.6979271556522391E-2</v>
      </c>
      <c r="T10" s="18">
        <v>4.9363963740520232E-2</v>
      </c>
      <c r="V10" s="18">
        <v>3.6763038835307543E-2</v>
      </c>
      <c r="W10" s="18">
        <v>7.8585833604980726E-2</v>
      </c>
      <c r="X10" s="18">
        <v>6.9050515954607206E-2</v>
      </c>
      <c r="Y10" s="18">
        <v>0.13699057022980199</v>
      </c>
      <c r="Z10" s="18">
        <v>7.6040784178493151E-2</v>
      </c>
      <c r="AA10" s="18">
        <v>4.6826501166463308E-2</v>
      </c>
      <c r="AB10" s="18">
        <v>5.4379267472076567E-2</v>
      </c>
      <c r="AC10" s="18">
        <v>2.428133116200323E-2</v>
      </c>
      <c r="AD10" s="18">
        <v>6.7717945607320501E-2</v>
      </c>
      <c r="AF10" s="18">
        <v>4.3125507592388548E-2</v>
      </c>
      <c r="AG10" s="18">
        <v>7.3215754155934606E-2</v>
      </c>
      <c r="AH10" s="18">
        <v>8.4531628925655952E-2</v>
      </c>
      <c r="AI10" s="18">
        <v>4.4239807398679713E-2</v>
      </c>
      <c r="AJ10" s="18">
        <v>5.4495514489278439E-2</v>
      </c>
      <c r="AK10" s="18">
        <v>4.4328660023920968E-2</v>
      </c>
      <c r="AL10" s="18">
        <v>6.6050105946375171E-2</v>
      </c>
      <c r="AM10" s="18">
        <v>5.3813798027938863E-2</v>
      </c>
      <c r="AO10" s="18">
        <v>4.9743756512144473E-2</v>
      </c>
      <c r="AP10" s="18">
        <v>6.9625098467804195E-2</v>
      </c>
      <c r="AQ10" s="18">
        <v>9.8147673325820417E-2</v>
      </c>
      <c r="AR10" s="18">
        <v>0.100660212966177</v>
      </c>
      <c r="AS10" s="18">
        <v>5.3121900915082829E-2</v>
      </c>
      <c r="AT10" s="18">
        <v>2.481753672937698E-2</v>
      </c>
      <c r="AU10" s="18">
        <v>3.7161706190725251E-2</v>
      </c>
      <c r="AV10" s="18">
        <v>1.128632502599756E-2</v>
      </c>
      <c r="AW10" s="18">
        <v>4.6680147615789522E-2</v>
      </c>
    </row>
    <row r="11" spans="2:51" ht="19" customHeight="1" x14ac:dyDescent="0.35">
      <c r="B11" s="21" t="s">
        <v>394</v>
      </c>
      <c r="C11" s="18">
        <v>0.16017655309110879</v>
      </c>
      <c r="D11" s="18">
        <v>0.21703030287744129</v>
      </c>
      <c r="E11" s="18">
        <v>0.20283577203568551</v>
      </c>
      <c r="F11" s="18">
        <v>0.17966722406159119</v>
      </c>
      <c r="G11" s="18">
        <v>0.15294386850267311</v>
      </c>
      <c r="H11" s="18">
        <v>0.1202426026501015</v>
      </c>
      <c r="I11" s="18">
        <v>0.122473657362836</v>
      </c>
      <c r="K11" s="18">
        <v>0.17807150634723379</v>
      </c>
      <c r="L11" s="18">
        <v>0.14422494992495549</v>
      </c>
      <c r="N11" s="18">
        <v>0.1355752468446759</v>
      </c>
      <c r="O11" s="18">
        <v>0.15019089143755709</v>
      </c>
      <c r="P11" s="18">
        <v>0.114836875745117</v>
      </c>
      <c r="Q11" s="18">
        <v>0.18581404078252281</v>
      </c>
      <c r="R11" s="18">
        <v>0.20491581819539181</v>
      </c>
      <c r="S11" s="18">
        <v>0.33046918682387533</v>
      </c>
      <c r="T11" s="18">
        <v>0.13740512931490051</v>
      </c>
      <c r="V11" s="18">
        <v>0.1585063819931779</v>
      </c>
      <c r="W11" s="18">
        <v>0.17913282668100899</v>
      </c>
      <c r="X11" s="18">
        <v>0.17701371028625429</v>
      </c>
      <c r="Y11" s="18">
        <v>0.14642428441250591</v>
      </c>
      <c r="Z11" s="18">
        <v>0.16574876605163211</v>
      </c>
      <c r="AA11" s="18">
        <v>0.1158907818878363</v>
      </c>
      <c r="AB11" s="18">
        <v>0.1383198884254751</v>
      </c>
      <c r="AC11" s="18">
        <v>0.1037588240490796</v>
      </c>
      <c r="AD11" s="18">
        <v>0.19730882466499139</v>
      </c>
      <c r="AF11" s="18">
        <v>0.17277628476994131</v>
      </c>
      <c r="AG11" s="18">
        <v>0.1835805594521184</v>
      </c>
      <c r="AH11" s="18">
        <v>0.1694487918548449</v>
      </c>
      <c r="AI11" s="18">
        <v>0.1611456113313765</v>
      </c>
      <c r="AJ11" s="18">
        <v>0.16693092978555671</v>
      </c>
      <c r="AK11" s="18">
        <v>4.2864182361958152E-2</v>
      </c>
      <c r="AL11" s="18">
        <v>0.13112041876439909</v>
      </c>
      <c r="AM11" s="18">
        <v>0.11987441004172859</v>
      </c>
      <c r="AO11" s="18">
        <v>0.18369566547279101</v>
      </c>
      <c r="AP11" s="18">
        <v>0.19654510281216719</v>
      </c>
      <c r="AQ11" s="18">
        <v>0.1861460438054269</v>
      </c>
      <c r="AR11" s="18">
        <v>0.14952231466336069</v>
      </c>
      <c r="AS11" s="18">
        <v>0.1532153060759732</v>
      </c>
      <c r="AT11" s="18">
        <v>3.1016801623007361E-2</v>
      </c>
      <c r="AU11" s="18">
        <v>8.2149214092367778E-2</v>
      </c>
      <c r="AV11" s="18">
        <v>0.10149460605576061</v>
      </c>
      <c r="AW11" s="18">
        <v>0.14221540851400721</v>
      </c>
    </row>
    <row r="12" spans="2:51" ht="19" customHeight="1" x14ac:dyDescent="0.35">
      <c r="B12" s="21" t="s">
        <v>45</v>
      </c>
      <c r="C12" s="18">
        <v>5.2552874908952378E-2</v>
      </c>
      <c r="D12" s="18">
        <v>5.2438800241906162E-2</v>
      </c>
      <c r="E12" s="18">
        <v>4.4080078024697537E-2</v>
      </c>
      <c r="F12" s="18">
        <v>5.7293160619185393E-2</v>
      </c>
      <c r="G12" s="18">
        <v>4.7189264129019533E-2</v>
      </c>
      <c r="H12" s="18">
        <v>8.1789402215663429E-2</v>
      </c>
      <c r="I12" s="18">
        <v>3.890904127110912E-2</v>
      </c>
      <c r="K12" s="18">
        <v>4.7111153346819569E-2</v>
      </c>
      <c r="L12" s="18">
        <v>5.6504034999282783E-2</v>
      </c>
      <c r="N12" s="18">
        <v>5.1289136077413387E-2</v>
      </c>
      <c r="O12" s="18">
        <v>4.3904839400015293E-2</v>
      </c>
      <c r="P12" s="18">
        <v>3.1762963942383773E-2</v>
      </c>
      <c r="Q12" s="18">
        <v>5.1102516909981542E-2</v>
      </c>
      <c r="R12" s="18">
        <v>7.8520468576779398E-2</v>
      </c>
      <c r="S12" s="18">
        <v>0</v>
      </c>
      <c r="T12" s="18">
        <v>0.13576813596366921</v>
      </c>
      <c r="V12" s="18">
        <v>4.9232543796451748E-2</v>
      </c>
      <c r="W12" s="18">
        <v>4.3718900112379701E-2</v>
      </c>
      <c r="X12" s="18">
        <v>5.4577474225366983E-2</v>
      </c>
      <c r="Y12" s="18">
        <v>4.0174093441432038E-2</v>
      </c>
      <c r="Z12" s="18">
        <v>2.4072284038230481E-2</v>
      </c>
      <c r="AA12" s="18">
        <v>6.4140031896611674E-2</v>
      </c>
      <c r="AB12" s="18">
        <v>6.6621765554219115E-2</v>
      </c>
      <c r="AC12" s="18">
        <v>8.9527400290963302E-2</v>
      </c>
      <c r="AD12" s="18">
        <v>5.3873284627454783E-2</v>
      </c>
      <c r="AF12" s="18">
        <v>4.4205217723643553E-2</v>
      </c>
      <c r="AG12" s="18">
        <v>4.8447912320766791E-2</v>
      </c>
      <c r="AH12" s="18">
        <v>2.883878597848601E-2</v>
      </c>
      <c r="AI12" s="18">
        <v>5.0744282205973067E-2</v>
      </c>
      <c r="AJ12" s="18">
        <v>5.2366083753309353E-2</v>
      </c>
      <c r="AK12" s="18">
        <v>6.8944639392799267E-2</v>
      </c>
      <c r="AL12" s="18">
        <v>0.12341262622320801</v>
      </c>
      <c r="AM12" s="18">
        <v>6.4922276984670763E-2</v>
      </c>
      <c r="AO12" s="18">
        <v>3.9870284893623757E-2</v>
      </c>
      <c r="AP12" s="18">
        <v>4.6931078975354222E-2</v>
      </c>
      <c r="AQ12" s="18">
        <v>4.4059748099289871E-2</v>
      </c>
      <c r="AR12" s="18">
        <v>5.1805051889752929E-2</v>
      </c>
      <c r="AS12" s="18">
        <v>5.2145988292396687E-2</v>
      </c>
      <c r="AT12" s="18">
        <v>5.6158704863307332E-2</v>
      </c>
      <c r="AU12" s="18">
        <v>8.3659114081493346E-2</v>
      </c>
      <c r="AV12" s="18">
        <v>7.8748542591595042E-2</v>
      </c>
      <c r="AW12" s="18">
        <v>5.602535708073636E-2</v>
      </c>
    </row>
    <row r="13" spans="2:51" ht="19" customHeight="1" x14ac:dyDescent="0.35">
      <c r="B13" s="21" t="s">
        <v>80</v>
      </c>
      <c r="C13" s="18">
        <v>0.13459326499842331</v>
      </c>
      <c r="D13" s="18">
        <v>0.1060273870986617</v>
      </c>
      <c r="E13" s="18">
        <v>0.1021984709737056</v>
      </c>
      <c r="F13" s="18">
        <v>0.13628882758413019</v>
      </c>
      <c r="G13" s="18">
        <v>0.12904997336790089</v>
      </c>
      <c r="H13" s="18">
        <v>0.1366974747851821</v>
      </c>
      <c r="I13" s="18">
        <v>0.1712679533819208</v>
      </c>
      <c r="K13" s="18">
        <v>9.6190236121278042E-2</v>
      </c>
      <c r="L13" s="18">
        <v>0.16946572878473809</v>
      </c>
      <c r="N13" s="18">
        <v>0.16428870265507031</v>
      </c>
      <c r="O13" s="18">
        <v>0.14110265953583931</v>
      </c>
      <c r="P13" s="18">
        <v>0.14272878116590049</v>
      </c>
      <c r="Q13" s="18">
        <v>9.1140852818432677E-2</v>
      </c>
      <c r="R13" s="18">
        <v>7.7536131828125826E-2</v>
      </c>
      <c r="S13" s="18">
        <v>0.105275555144662</v>
      </c>
      <c r="T13" s="18">
        <v>0.33985365075189622</v>
      </c>
      <c r="V13" s="18">
        <v>0.1099191875961973</v>
      </c>
      <c r="W13" s="18">
        <v>0.10875765081000791</v>
      </c>
      <c r="X13" s="18">
        <v>0.15783259765288021</v>
      </c>
      <c r="Y13" s="18">
        <v>4.3425547150316601E-2</v>
      </c>
      <c r="Z13" s="18">
        <v>0.17131701840592969</v>
      </c>
      <c r="AA13" s="18">
        <v>0.20942586932063781</v>
      </c>
      <c r="AB13" s="18">
        <v>0.18184953647251459</v>
      </c>
      <c r="AC13" s="18">
        <v>0.3274786779417081</v>
      </c>
      <c r="AD13" s="18">
        <v>9.7452308059806425E-2</v>
      </c>
      <c r="AF13" s="18">
        <v>0.113928329682776</v>
      </c>
      <c r="AG13" s="18">
        <v>9.6833576945283648E-2</v>
      </c>
      <c r="AH13" s="18">
        <v>0.1163483568481946</v>
      </c>
      <c r="AI13" s="18">
        <v>0.10966569002333409</v>
      </c>
      <c r="AJ13" s="18">
        <v>0.11843788119147471</v>
      </c>
      <c r="AK13" s="18">
        <v>0.2311299176833467</v>
      </c>
      <c r="AL13" s="18">
        <v>0.42245045663087072</v>
      </c>
      <c r="AM13" s="18">
        <v>0.1959401133807076</v>
      </c>
      <c r="AO13" s="18">
        <v>0.12661543601102129</v>
      </c>
      <c r="AP13" s="18">
        <v>0.10411784815014009</v>
      </c>
      <c r="AQ13" s="18">
        <v>0.1037143110207172</v>
      </c>
      <c r="AR13" s="18">
        <v>6.9535909643475211E-2</v>
      </c>
      <c r="AS13" s="18">
        <v>0.1149803491996292</v>
      </c>
      <c r="AT13" s="18">
        <v>0.26339201684259977</v>
      </c>
      <c r="AU13" s="18">
        <v>0.29357673422012109</v>
      </c>
      <c r="AV13" s="18">
        <v>0.2461733352560373</v>
      </c>
      <c r="AW13" s="18">
        <v>0.15825106771292871</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30" customHeight="1" x14ac:dyDescent="0.35">
      <c r="B9" s="21" t="s">
        <v>431</v>
      </c>
      <c r="C9" s="18">
        <v>0.56417473766168946</v>
      </c>
      <c r="D9" s="18">
        <v>0.46770074993825311</v>
      </c>
      <c r="E9" s="18">
        <v>0.50853434774430584</v>
      </c>
      <c r="F9" s="18">
        <v>0.49781625850366912</v>
      </c>
      <c r="G9" s="18">
        <v>0.57723062893216814</v>
      </c>
      <c r="H9" s="18">
        <v>0.57811471076592713</v>
      </c>
      <c r="I9" s="18">
        <v>0.67592859498831837</v>
      </c>
      <c r="K9" s="18">
        <v>0.55003040947057336</v>
      </c>
      <c r="L9" s="18">
        <v>0.57940953027887399</v>
      </c>
      <c r="N9" s="18">
        <v>0.53038845637979326</v>
      </c>
      <c r="O9" s="18">
        <v>0.53683566662664006</v>
      </c>
      <c r="P9" s="18">
        <v>0.61434520469494902</v>
      </c>
      <c r="Q9" s="18">
        <v>0.62132294781500907</v>
      </c>
      <c r="R9" s="18">
        <v>0.60374706070381357</v>
      </c>
      <c r="S9" s="18">
        <v>0.55950791669935152</v>
      </c>
      <c r="T9" s="18">
        <v>0.33021915008311981</v>
      </c>
      <c r="V9" s="18">
        <v>0.68942966013711793</v>
      </c>
      <c r="W9" s="18">
        <v>0.54491743674892235</v>
      </c>
      <c r="X9" s="18">
        <v>0.50022579171936832</v>
      </c>
      <c r="Y9" s="18">
        <v>0.50157327892547721</v>
      </c>
      <c r="Z9" s="18">
        <v>0.55023221703399183</v>
      </c>
      <c r="AA9" s="18">
        <v>0.54687624592878215</v>
      </c>
      <c r="AB9" s="18">
        <v>0.47494388659721481</v>
      </c>
      <c r="AC9" s="18">
        <v>0.41652535350056519</v>
      </c>
      <c r="AD9" s="18">
        <v>0.52399586526461972</v>
      </c>
      <c r="AF9" s="18">
        <v>0.67355583642206274</v>
      </c>
      <c r="AG9" s="18">
        <v>0.56522173052106928</v>
      </c>
      <c r="AH9" s="18">
        <v>0.56530181947710956</v>
      </c>
      <c r="AI9" s="18">
        <v>0.52685617582474142</v>
      </c>
      <c r="AJ9" s="18">
        <v>0.63720400031135604</v>
      </c>
      <c r="AK9" s="18">
        <v>0.5253949205486137</v>
      </c>
      <c r="AL9" s="18">
        <v>0.30270149378626088</v>
      </c>
      <c r="AM9" s="18">
        <v>0.46166159512987281</v>
      </c>
      <c r="AO9" s="18">
        <v>0.67491677918943804</v>
      </c>
      <c r="AP9" s="18">
        <v>0.54453842567627764</v>
      </c>
      <c r="AQ9" s="18">
        <v>0.55785005686918288</v>
      </c>
      <c r="AR9" s="18">
        <v>0.47510866760244608</v>
      </c>
      <c r="AS9" s="18">
        <v>0.6298243833372652</v>
      </c>
      <c r="AT9" s="18">
        <v>0.63417853897802789</v>
      </c>
      <c r="AU9" s="18">
        <v>0.40072378962799882</v>
      </c>
      <c r="AV9" s="18">
        <v>0.44131150704458949</v>
      </c>
      <c r="AW9" s="18">
        <v>0.60239708007648907</v>
      </c>
    </row>
    <row r="10" spans="2:51" ht="88" customHeight="1" x14ac:dyDescent="0.35">
      <c r="B10" s="21" t="s">
        <v>432</v>
      </c>
      <c r="C10" s="18">
        <v>0.25164612538236381</v>
      </c>
      <c r="D10" s="18">
        <v>0.37114642848623092</v>
      </c>
      <c r="E10" s="18">
        <v>0.33698115613281548</v>
      </c>
      <c r="F10" s="18">
        <v>0.31644646017182121</v>
      </c>
      <c r="G10" s="18">
        <v>0.22029728839401991</v>
      </c>
      <c r="H10" s="18">
        <v>0.20333142344536159</v>
      </c>
      <c r="I10" s="18">
        <v>0.14480543082556521</v>
      </c>
      <c r="K10" s="18">
        <v>0.29507812743393969</v>
      </c>
      <c r="L10" s="18">
        <v>0.20983384052299969</v>
      </c>
      <c r="N10" s="18">
        <v>0.2481594643920837</v>
      </c>
      <c r="O10" s="18">
        <v>0.26955006592430281</v>
      </c>
      <c r="P10" s="18">
        <v>0.21580067994280161</v>
      </c>
      <c r="Q10" s="18">
        <v>0.23883743710211741</v>
      </c>
      <c r="R10" s="18">
        <v>0.27207159705970629</v>
      </c>
      <c r="S10" s="18">
        <v>0.2860936588069441</v>
      </c>
      <c r="T10" s="18">
        <v>0.27534618679595491</v>
      </c>
      <c r="V10" s="18">
        <v>0.1965310379045565</v>
      </c>
      <c r="W10" s="18">
        <v>0.30083059739476781</v>
      </c>
      <c r="X10" s="18">
        <v>0.24777847418494711</v>
      </c>
      <c r="Y10" s="18">
        <v>0.35278460398622169</v>
      </c>
      <c r="Z10" s="18">
        <v>0.22923136699685201</v>
      </c>
      <c r="AA10" s="18">
        <v>0.24885385953007469</v>
      </c>
      <c r="AB10" s="18">
        <v>0.26300097408502482</v>
      </c>
      <c r="AC10" s="18">
        <v>0.1344922836822719</v>
      </c>
      <c r="AD10" s="18">
        <v>0.26279811435637818</v>
      </c>
      <c r="AF10" s="18">
        <v>0.19700183333925081</v>
      </c>
      <c r="AG10" s="18">
        <v>0.28942520469293392</v>
      </c>
      <c r="AH10" s="18">
        <v>0.23721241312832289</v>
      </c>
      <c r="AI10" s="18">
        <v>0.30535725075999498</v>
      </c>
      <c r="AJ10" s="18">
        <v>0.2170921514610922</v>
      </c>
      <c r="AK10" s="18">
        <v>0.2350617005296978</v>
      </c>
      <c r="AL10" s="18">
        <v>0.17349687650720219</v>
      </c>
      <c r="AM10" s="18">
        <v>0.25986705007378158</v>
      </c>
      <c r="AO10" s="18">
        <v>0.21078593818026559</v>
      </c>
      <c r="AP10" s="18">
        <v>0.31550326006152118</v>
      </c>
      <c r="AQ10" s="18">
        <v>0.28489964437449361</v>
      </c>
      <c r="AR10" s="18">
        <v>0.32028927457686779</v>
      </c>
      <c r="AS10" s="18">
        <v>0.22395237697935799</v>
      </c>
      <c r="AT10" s="18">
        <v>0.1581800778021854</v>
      </c>
      <c r="AU10" s="18">
        <v>0.218815155168533</v>
      </c>
      <c r="AV10" s="18">
        <v>0.1664029130647047</v>
      </c>
      <c r="AW10" s="18">
        <v>0.1642436972458888</v>
      </c>
    </row>
    <row r="11" spans="2:51" ht="19" customHeight="1" x14ac:dyDescent="0.35">
      <c r="B11" s="21" t="s">
        <v>80</v>
      </c>
      <c r="C11" s="18">
        <v>0.1841791369559469</v>
      </c>
      <c r="D11" s="18">
        <v>0.16115282157551611</v>
      </c>
      <c r="E11" s="18">
        <v>0.15448449612287851</v>
      </c>
      <c r="F11" s="18">
        <v>0.18573728132450959</v>
      </c>
      <c r="G11" s="18">
        <v>0.202472082673812</v>
      </c>
      <c r="H11" s="18">
        <v>0.218553865788711</v>
      </c>
      <c r="I11" s="18">
        <v>0.17926597418611651</v>
      </c>
      <c r="K11" s="18">
        <v>0.15489146309548679</v>
      </c>
      <c r="L11" s="18">
        <v>0.21075662919812629</v>
      </c>
      <c r="N11" s="18">
        <v>0.22145207922812299</v>
      </c>
      <c r="O11" s="18">
        <v>0.19361426744905699</v>
      </c>
      <c r="P11" s="18">
        <v>0.16985411536224909</v>
      </c>
      <c r="Q11" s="18">
        <v>0.1398396150828734</v>
      </c>
      <c r="R11" s="18">
        <v>0.1241813422364801</v>
      </c>
      <c r="S11" s="18">
        <v>0.15439842449370431</v>
      </c>
      <c r="T11" s="18">
        <v>0.39443466312092529</v>
      </c>
      <c r="V11" s="18">
        <v>0.1140393019583254</v>
      </c>
      <c r="W11" s="18">
        <v>0.15425196585631001</v>
      </c>
      <c r="X11" s="18">
        <v>0.25199573409568471</v>
      </c>
      <c r="Y11" s="18">
        <v>0.14564211708830119</v>
      </c>
      <c r="Z11" s="18">
        <v>0.22053641596915621</v>
      </c>
      <c r="AA11" s="18">
        <v>0.2042698945411433</v>
      </c>
      <c r="AB11" s="18">
        <v>0.26205513931776059</v>
      </c>
      <c r="AC11" s="18">
        <v>0.44898236281716269</v>
      </c>
      <c r="AD11" s="18">
        <v>0.21320602037900191</v>
      </c>
      <c r="AF11" s="18">
        <v>0.12944233023868659</v>
      </c>
      <c r="AG11" s="18">
        <v>0.14535306478599699</v>
      </c>
      <c r="AH11" s="18">
        <v>0.19748576739456761</v>
      </c>
      <c r="AI11" s="18">
        <v>0.16778657341526351</v>
      </c>
      <c r="AJ11" s="18">
        <v>0.14570384822755181</v>
      </c>
      <c r="AK11" s="18">
        <v>0.2395433789216885</v>
      </c>
      <c r="AL11" s="18">
        <v>0.52380162970653688</v>
      </c>
      <c r="AM11" s="18">
        <v>0.27847135479634572</v>
      </c>
      <c r="AO11" s="18">
        <v>0.1142972826302965</v>
      </c>
      <c r="AP11" s="18">
        <v>0.13995831426220121</v>
      </c>
      <c r="AQ11" s="18">
        <v>0.15725029875632371</v>
      </c>
      <c r="AR11" s="18">
        <v>0.20460205782068619</v>
      </c>
      <c r="AS11" s="18">
        <v>0.146223239683377</v>
      </c>
      <c r="AT11" s="18">
        <v>0.20764138321978681</v>
      </c>
      <c r="AU11" s="18">
        <v>0.38046105520346812</v>
      </c>
      <c r="AV11" s="18">
        <v>0.39228557989070573</v>
      </c>
      <c r="AW11" s="18">
        <v>0.23335922267762191</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88" customHeight="1" x14ac:dyDescent="0.35">
      <c r="B9" s="21" t="s">
        <v>434</v>
      </c>
      <c r="C9" s="18">
        <v>0.51606391774481042</v>
      </c>
      <c r="D9" s="18">
        <v>0.41105068725423588</v>
      </c>
      <c r="E9" s="18">
        <v>0.41964608920836433</v>
      </c>
      <c r="F9" s="18">
        <v>0.46527617978496899</v>
      </c>
      <c r="G9" s="18">
        <v>0.51265313789863876</v>
      </c>
      <c r="H9" s="18">
        <v>0.5508978221887858</v>
      </c>
      <c r="I9" s="18">
        <v>0.64602557319547516</v>
      </c>
      <c r="K9" s="18">
        <v>0.50590506620695097</v>
      </c>
      <c r="L9" s="18">
        <v>0.5266597071964666</v>
      </c>
      <c r="N9" s="18">
        <v>0.51159265231180684</v>
      </c>
      <c r="O9" s="18">
        <v>0.47207008867305322</v>
      </c>
      <c r="P9" s="18">
        <v>0.58777161585961457</v>
      </c>
      <c r="Q9" s="18">
        <v>0.52714037975757611</v>
      </c>
      <c r="R9" s="18">
        <v>0.56555272981103599</v>
      </c>
      <c r="S9" s="18">
        <v>0.51101139196137557</v>
      </c>
      <c r="T9" s="18">
        <v>0.39406210356436921</v>
      </c>
      <c r="V9" s="18">
        <v>0.61996845273951218</v>
      </c>
      <c r="W9" s="18">
        <v>0.50715259931137224</v>
      </c>
      <c r="X9" s="18">
        <v>0.42327113482886702</v>
      </c>
      <c r="Y9" s="18">
        <v>0.46654300757368961</v>
      </c>
      <c r="Z9" s="18">
        <v>0.52240320799028672</v>
      </c>
      <c r="AA9" s="18">
        <v>0.45490552469188372</v>
      </c>
      <c r="AB9" s="18">
        <v>0.44971993787688908</v>
      </c>
      <c r="AC9" s="18">
        <v>0.3776850642299131</v>
      </c>
      <c r="AD9" s="18">
        <v>0.47505291400387772</v>
      </c>
      <c r="AF9" s="18">
        <v>0.6352634984355281</v>
      </c>
      <c r="AG9" s="18">
        <v>0.50356784176983238</v>
      </c>
      <c r="AH9" s="18">
        <v>0.50833934076331833</v>
      </c>
      <c r="AI9" s="18">
        <v>0.45917706257344248</v>
      </c>
      <c r="AJ9" s="18">
        <v>0.56659247237983679</v>
      </c>
      <c r="AK9" s="18">
        <v>0.41102756808069052</v>
      </c>
      <c r="AL9" s="18">
        <v>0.28733380112387258</v>
      </c>
      <c r="AM9" s="18">
        <v>0.45363951539384922</v>
      </c>
      <c r="AO9" s="18">
        <v>0.59376045918607034</v>
      </c>
      <c r="AP9" s="18">
        <v>0.50287731444593142</v>
      </c>
      <c r="AQ9" s="18">
        <v>0.54065207937274096</v>
      </c>
      <c r="AR9" s="18">
        <v>0.45533861627810618</v>
      </c>
      <c r="AS9" s="18">
        <v>0.57143859315174006</v>
      </c>
      <c r="AT9" s="18">
        <v>0.53846749728004129</v>
      </c>
      <c r="AU9" s="18">
        <v>0.39848522154214711</v>
      </c>
      <c r="AV9" s="18">
        <v>0.39130231792847192</v>
      </c>
      <c r="AW9" s="18">
        <v>0.52269369412343447</v>
      </c>
    </row>
    <row r="10" spans="2:51" ht="88" customHeight="1" x14ac:dyDescent="0.35">
      <c r="B10" s="21" t="s">
        <v>435</v>
      </c>
      <c r="C10" s="18">
        <v>0.27989665345942299</v>
      </c>
      <c r="D10" s="18">
        <v>0.39842276857125508</v>
      </c>
      <c r="E10" s="18">
        <v>0.40110774759510243</v>
      </c>
      <c r="F10" s="18">
        <v>0.31745229990902107</v>
      </c>
      <c r="G10" s="18">
        <v>0.2337388121224851</v>
      </c>
      <c r="H10" s="18">
        <v>0.2339144733803008</v>
      </c>
      <c r="I10" s="18">
        <v>0.1753762472687648</v>
      </c>
      <c r="K10" s="18">
        <v>0.34164073231740189</v>
      </c>
      <c r="L10" s="18">
        <v>0.22341304065928261</v>
      </c>
      <c r="N10" s="18">
        <v>0.25626006372921872</v>
      </c>
      <c r="O10" s="18">
        <v>0.30478136024852059</v>
      </c>
      <c r="P10" s="18">
        <v>0.23622594325503629</v>
      </c>
      <c r="Q10" s="18">
        <v>0.29703517293839771</v>
      </c>
      <c r="R10" s="18">
        <v>0.30231560619154652</v>
      </c>
      <c r="S10" s="18">
        <v>0.38340166839195461</v>
      </c>
      <c r="T10" s="18">
        <v>0.18336770414250231</v>
      </c>
      <c r="V10" s="18">
        <v>0.25547070319399873</v>
      </c>
      <c r="W10" s="18">
        <v>0.3083810340206683</v>
      </c>
      <c r="X10" s="18">
        <v>0.33887346241502869</v>
      </c>
      <c r="Y10" s="18">
        <v>0.37155674776563757</v>
      </c>
      <c r="Z10" s="18">
        <v>0.20056845756647479</v>
      </c>
      <c r="AA10" s="18">
        <v>0.30769255716099692</v>
      </c>
      <c r="AB10" s="18">
        <v>0.25219590115386897</v>
      </c>
      <c r="AC10" s="18">
        <v>0.19442978384584969</v>
      </c>
      <c r="AD10" s="18">
        <v>0.3229557011075066</v>
      </c>
      <c r="AF10" s="18">
        <v>0.23452075287478361</v>
      </c>
      <c r="AG10" s="18">
        <v>0.32954573300720791</v>
      </c>
      <c r="AH10" s="18">
        <v>0.28998941194721539</v>
      </c>
      <c r="AI10" s="18">
        <v>0.33973015001915258</v>
      </c>
      <c r="AJ10" s="18">
        <v>0.27200366745743859</v>
      </c>
      <c r="AK10" s="18">
        <v>0.26472363411506061</v>
      </c>
      <c r="AL10" s="18">
        <v>0.153494901213416</v>
      </c>
      <c r="AM10" s="18">
        <v>0.23923187003548449</v>
      </c>
      <c r="AO10" s="18">
        <v>0.28362003790732182</v>
      </c>
      <c r="AP10" s="18">
        <v>0.33864799775767013</v>
      </c>
      <c r="AQ10" s="18">
        <v>0.30563313247309482</v>
      </c>
      <c r="AR10" s="18">
        <v>0.32341469121514188</v>
      </c>
      <c r="AS10" s="18">
        <v>0.26181062842946318</v>
      </c>
      <c r="AT10" s="18">
        <v>0.16686676841020329</v>
      </c>
      <c r="AU10" s="18">
        <v>0.18656164345384471</v>
      </c>
      <c r="AV10" s="18">
        <v>0.17371196119730109</v>
      </c>
      <c r="AW10" s="18">
        <v>0.22304880952623449</v>
      </c>
    </row>
    <row r="11" spans="2:51" ht="19" customHeight="1" x14ac:dyDescent="0.35">
      <c r="B11" s="21" t="s">
        <v>80</v>
      </c>
      <c r="C11" s="18">
        <v>0.20403942879576659</v>
      </c>
      <c r="D11" s="18">
        <v>0.19052654417450879</v>
      </c>
      <c r="E11" s="18">
        <v>0.17924616319653319</v>
      </c>
      <c r="F11" s="18">
        <v>0.21727152030600991</v>
      </c>
      <c r="G11" s="18">
        <v>0.25360804997887632</v>
      </c>
      <c r="H11" s="18">
        <v>0.21518770443091309</v>
      </c>
      <c r="I11" s="18">
        <v>0.17859817953575999</v>
      </c>
      <c r="K11" s="18">
        <v>0.15245420147564701</v>
      </c>
      <c r="L11" s="18">
        <v>0.24992725214425079</v>
      </c>
      <c r="N11" s="18">
        <v>0.23214728395897441</v>
      </c>
      <c r="O11" s="18">
        <v>0.22314855107842621</v>
      </c>
      <c r="P11" s="18">
        <v>0.176002440885349</v>
      </c>
      <c r="Q11" s="18">
        <v>0.17582444730402619</v>
      </c>
      <c r="R11" s="18">
        <v>0.1321316639974176</v>
      </c>
      <c r="S11" s="18">
        <v>0.10558693964666981</v>
      </c>
      <c r="T11" s="18">
        <v>0.42257019229312859</v>
      </c>
      <c r="V11" s="18">
        <v>0.124560844066489</v>
      </c>
      <c r="W11" s="18">
        <v>0.1844663666679596</v>
      </c>
      <c r="X11" s="18">
        <v>0.2378554027561042</v>
      </c>
      <c r="Y11" s="18">
        <v>0.1619002446606729</v>
      </c>
      <c r="Z11" s="18">
        <v>0.27702833444323871</v>
      </c>
      <c r="AA11" s="18">
        <v>0.23740191814711969</v>
      </c>
      <c r="AB11" s="18">
        <v>0.29808416096924212</v>
      </c>
      <c r="AC11" s="18">
        <v>0.42788515192423687</v>
      </c>
      <c r="AD11" s="18">
        <v>0.20199138488861559</v>
      </c>
      <c r="AF11" s="18">
        <v>0.13021574868968841</v>
      </c>
      <c r="AG11" s="18">
        <v>0.16688642522295991</v>
      </c>
      <c r="AH11" s="18">
        <v>0.201671247289466</v>
      </c>
      <c r="AI11" s="18">
        <v>0.20109278740740499</v>
      </c>
      <c r="AJ11" s="18">
        <v>0.16140386016272459</v>
      </c>
      <c r="AK11" s="18">
        <v>0.32424879780424892</v>
      </c>
      <c r="AL11" s="18">
        <v>0.55917129766271134</v>
      </c>
      <c r="AM11" s="18">
        <v>0.30712861457066631</v>
      </c>
      <c r="AO11" s="18">
        <v>0.122619502906608</v>
      </c>
      <c r="AP11" s="18">
        <v>0.15847468779639859</v>
      </c>
      <c r="AQ11" s="18">
        <v>0.1537147881541642</v>
      </c>
      <c r="AR11" s="18">
        <v>0.22124669250675191</v>
      </c>
      <c r="AS11" s="18">
        <v>0.16675077841879671</v>
      </c>
      <c r="AT11" s="18">
        <v>0.29466573430975551</v>
      </c>
      <c r="AU11" s="18">
        <v>0.41495313500400821</v>
      </c>
      <c r="AV11" s="18">
        <v>0.43498572087422688</v>
      </c>
      <c r="AW11" s="18">
        <v>0.25425749635033079</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433</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88" customHeight="1" x14ac:dyDescent="0.35">
      <c r="B9" s="21" t="s">
        <v>436</v>
      </c>
      <c r="C9" s="18">
        <v>0.53088327541971581</v>
      </c>
      <c r="D9" s="18">
        <v>0.45659219069090501</v>
      </c>
      <c r="E9" s="18">
        <v>0.50672686648005305</v>
      </c>
      <c r="F9" s="18">
        <v>0.48611201458871628</v>
      </c>
      <c r="G9" s="18">
        <v>0.4903688097128639</v>
      </c>
      <c r="H9" s="18">
        <v>0.53957771596336024</v>
      </c>
      <c r="I9" s="18">
        <v>0.63325359164034711</v>
      </c>
      <c r="K9" s="18">
        <v>0.52219795570533378</v>
      </c>
      <c r="L9" s="18">
        <v>0.53988204651274174</v>
      </c>
      <c r="N9" s="18">
        <v>0.49255874239197789</v>
      </c>
      <c r="O9" s="18">
        <v>0.48264683290268828</v>
      </c>
      <c r="P9" s="18">
        <v>0.58144557260228913</v>
      </c>
      <c r="Q9" s="18">
        <v>0.58676994079635758</v>
      </c>
      <c r="R9" s="18">
        <v>0.58291605879361819</v>
      </c>
      <c r="S9" s="18">
        <v>0.51785190601664344</v>
      </c>
      <c r="T9" s="18">
        <v>0.43997515776580309</v>
      </c>
      <c r="V9" s="18">
        <v>0.5894600785287285</v>
      </c>
      <c r="W9" s="18">
        <v>0.54745610441980452</v>
      </c>
      <c r="X9" s="18">
        <v>0.51514127692458711</v>
      </c>
      <c r="Y9" s="18">
        <v>0.53341496490570095</v>
      </c>
      <c r="Z9" s="18">
        <v>0.42347511492422119</v>
      </c>
      <c r="AA9" s="18">
        <v>0.63870529385008212</v>
      </c>
      <c r="AB9" s="18">
        <v>0.4494105100774875</v>
      </c>
      <c r="AC9" s="18">
        <v>0.37400407690029303</v>
      </c>
      <c r="AD9" s="18">
        <v>0.53787054988692584</v>
      </c>
      <c r="AF9" s="18">
        <v>0.58177451586143036</v>
      </c>
      <c r="AG9" s="18">
        <v>0.57240550515380073</v>
      </c>
      <c r="AH9" s="18">
        <v>0.5656310969777294</v>
      </c>
      <c r="AI9" s="18">
        <v>0.55724645674244289</v>
      </c>
      <c r="AJ9" s="18">
        <v>0.51911956116286206</v>
      </c>
      <c r="AK9" s="18">
        <v>0.42138215183011152</v>
      </c>
      <c r="AL9" s="18">
        <v>0.2756373118793386</v>
      </c>
      <c r="AM9" s="18">
        <v>0.44866876704818642</v>
      </c>
      <c r="AO9" s="18">
        <v>0.58301541765718801</v>
      </c>
      <c r="AP9" s="18">
        <v>0.567741864609559</v>
      </c>
      <c r="AQ9" s="18">
        <v>0.61668100027029005</v>
      </c>
      <c r="AR9" s="18">
        <v>0.48732027747182782</v>
      </c>
      <c r="AS9" s="18">
        <v>0.5075674925931033</v>
      </c>
      <c r="AT9" s="18">
        <v>0.51729380576880613</v>
      </c>
      <c r="AU9" s="18">
        <v>0.38472670972890449</v>
      </c>
      <c r="AV9" s="18">
        <v>0.4909092164584945</v>
      </c>
      <c r="AW9" s="18">
        <v>0.49547967693294748</v>
      </c>
    </row>
    <row r="10" spans="2:51" ht="88" customHeight="1" x14ac:dyDescent="0.35">
      <c r="B10" s="21" t="s">
        <v>437</v>
      </c>
      <c r="C10" s="18">
        <v>0.27632934751313121</v>
      </c>
      <c r="D10" s="18">
        <v>0.35188867539252378</v>
      </c>
      <c r="E10" s="18">
        <v>0.33388209502276228</v>
      </c>
      <c r="F10" s="18">
        <v>0.31327720732042741</v>
      </c>
      <c r="G10" s="18">
        <v>0.26838175642948758</v>
      </c>
      <c r="H10" s="18">
        <v>0.24454646402659599</v>
      </c>
      <c r="I10" s="18">
        <v>0.20223227393517679</v>
      </c>
      <c r="K10" s="18">
        <v>0.32205343693710642</v>
      </c>
      <c r="L10" s="18">
        <v>0.234866616697437</v>
      </c>
      <c r="N10" s="18">
        <v>0.29246135446029459</v>
      </c>
      <c r="O10" s="18">
        <v>0.30071121610140389</v>
      </c>
      <c r="P10" s="18">
        <v>0.25807862438768042</v>
      </c>
      <c r="Q10" s="18">
        <v>0.23430390113160979</v>
      </c>
      <c r="R10" s="18">
        <v>0.31452517769100402</v>
      </c>
      <c r="S10" s="18">
        <v>0.34753389814301239</v>
      </c>
      <c r="T10" s="18">
        <v>0.18577380770769009</v>
      </c>
      <c r="V10" s="18">
        <v>0.2800032911769561</v>
      </c>
      <c r="W10" s="18">
        <v>0.28197193456916309</v>
      </c>
      <c r="X10" s="18">
        <v>0.26974217148700991</v>
      </c>
      <c r="Y10" s="18">
        <v>0.31823545179187362</v>
      </c>
      <c r="Z10" s="18">
        <v>0.3872526926358742</v>
      </c>
      <c r="AA10" s="18">
        <v>0.22776096138581611</v>
      </c>
      <c r="AB10" s="18">
        <v>0.26109784919676982</v>
      </c>
      <c r="AC10" s="18">
        <v>0.22244092870176749</v>
      </c>
      <c r="AD10" s="18">
        <v>0.2768590664851196</v>
      </c>
      <c r="AF10" s="18">
        <v>0.27095470092675472</v>
      </c>
      <c r="AG10" s="18">
        <v>0.27502754551945707</v>
      </c>
      <c r="AH10" s="18">
        <v>0.26317357114662232</v>
      </c>
      <c r="AI10" s="18">
        <v>0.27327213069142042</v>
      </c>
      <c r="AJ10" s="18">
        <v>0.32926018475371621</v>
      </c>
      <c r="AK10" s="18">
        <v>0.39243376244291478</v>
      </c>
      <c r="AL10" s="18">
        <v>0.22034581105950829</v>
      </c>
      <c r="AM10" s="18">
        <v>0.24619794423877309</v>
      </c>
      <c r="AO10" s="18">
        <v>0.27651515695239681</v>
      </c>
      <c r="AP10" s="18">
        <v>0.27150445791803202</v>
      </c>
      <c r="AQ10" s="18">
        <v>0.24933384007873319</v>
      </c>
      <c r="AR10" s="18">
        <v>0.32208708871737513</v>
      </c>
      <c r="AS10" s="18">
        <v>0.33393544469914532</v>
      </c>
      <c r="AT10" s="18">
        <v>0.36633621724745202</v>
      </c>
      <c r="AU10" s="18">
        <v>0.21263901788543391</v>
      </c>
      <c r="AV10" s="18">
        <v>0.15060018156194829</v>
      </c>
      <c r="AW10" s="18">
        <v>0.22168325680194151</v>
      </c>
    </row>
    <row r="11" spans="2:51" ht="19" customHeight="1" x14ac:dyDescent="0.35">
      <c r="B11" s="21" t="s">
        <v>80</v>
      </c>
      <c r="C11" s="18">
        <v>0.19278737706715321</v>
      </c>
      <c r="D11" s="18">
        <v>0.1915191339165711</v>
      </c>
      <c r="E11" s="18">
        <v>0.15939103849718461</v>
      </c>
      <c r="F11" s="18">
        <v>0.20061077809085609</v>
      </c>
      <c r="G11" s="18">
        <v>0.2412494338576486</v>
      </c>
      <c r="H11" s="18">
        <v>0.21587582001004349</v>
      </c>
      <c r="I11" s="18">
        <v>0.1645141344244761</v>
      </c>
      <c r="K11" s="18">
        <v>0.1557486073575596</v>
      </c>
      <c r="L11" s="18">
        <v>0.2252513367898214</v>
      </c>
      <c r="N11" s="18">
        <v>0.21497990314772741</v>
      </c>
      <c r="O11" s="18">
        <v>0.2166419509959078</v>
      </c>
      <c r="P11" s="18">
        <v>0.16047580301003039</v>
      </c>
      <c r="Q11" s="18">
        <v>0.17892615807203249</v>
      </c>
      <c r="R11" s="18">
        <v>0.102558763515378</v>
      </c>
      <c r="S11" s="18">
        <v>0.13461419584034401</v>
      </c>
      <c r="T11" s="18">
        <v>0.37425103452650682</v>
      </c>
      <c r="V11" s="18">
        <v>0.13053663029431531</v>
      </c>
      <c r="W11" s="18">
        <v>0.17057196101103261</v>
      </c>
      <c r="X11" s="18">
        <v>0.21511655158840301</v>
      </c>
      <c r="Y11" s="18">
        <v>0.14834958330242551</v>
      </c>
      <c r="Z11" s="18">
        <v>0.1892721924399047</v>
      </c>
      <c r="AA11" s="18">
        <v>0.13353374476410201</v>
      </c>
      <c r="AB11" s="18">
        <v>0.28949164072574279</v>
      </c>
      <c r="AC11" s="18">
        <v>0.40355499439793918</v>
      </c>
      <c r="AD11" s="18">
        <v>0.1852703836279545</v>
      </c>
      <c r="AF11" s="18">
        <v>0.147270783211815</v>
      </c>
      <c r="AG11" s="18">
        <v>0.15256694932674211</v>
      </c>
      <c r="AH11" s="18">
        <v>0.1711953318756482</v>
      </c>
      <c r="AI11" s="18">
        <v>0.1694814125661368</v>
      </c>
      <c r="AJ11" s="18">
        <v>0.15162025408342181</v>
      </c>
      <c r="AK11" s="18">
        <v>0.1861840857269737</v>
      </c>
      <c r="AL11" s="18">
        <v>0.50401687706115306</v>
      </c>
      <c r="AM11" s="18">
        <v>0.30513328871304041</v>
      </c>
      <c r="AO11" s="18">
        <v>0.14046942539041529</v>
      </c>
      <c r="AP11" s="18">
        <v>0.1607536774724091</v>
      </c>
      <c r="AQ11" s="18">
        <v>0.13398515965097671</v>
      </c>
      <c r="AR11" s="18">
        <v>0.1905926338107973</v>
      </c>
      <c r="AS11" s="18">
        <v>0.15849706270775141</v>
      </c>
      <c r="AT11" s="18">
        <v>0.116369976983742</v>
      </c>
      <c r="AU11" s="18">
        <v>0.40263427238566152</v>
      </c>
      <c r="AV11" s="18">
        <v>0.35849060197955718</v>
      </c>
      <c r="AW11" s="18">
        <v>0.2828370662651109</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438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74.150000000000006" customHeight="1" x14ac:dyDescent="0.35">
      <c r="B9" s="21" t="s">
        <v>439</v>
      </c>
      <c r="C9" s="18">
        <v>0.47284127233534201</v>
      </c>
      <c r="D9" s="18">
        <v>0.34434282649248787</v>
      </c>
      <c r="E9" s="18">
        <v>0.3854600033483484</v>
      </c>
      <c r="F9" s="18">
        <v>0.39306713616448857</v>
      </c>
      <c r="G9" s="18">
        <v>0.44793087534988713</v>
      </c>
      <c r="H9" s="18">
        <v>0.53286390985571608</v>
      </c>
      <c r="I9" s="18">
        <v>0.62428404303001883</v>
      </c>
      <c r="K9" s="18">
        <v>0.47223759229823831</v>
      </c>
      <c r="L9" s="18">
        <v>0.47313182442838803</v>
      </c>
      <c r="N9" s="18">
        <v>0.45116911677369759</v>
      </c>
      <c r="O9" s="18">
        <v>0.44860853662390571</v>
      </c>
      <c r="P9" s="18">
        <v>0.49053100853405351</v>
      </c>
      <c r="Q9" s="18">
        <v>0.51847508939304676</v>
      </c>
      <c r="R9" s="18">
        <v>0.49774713151408889</v>
      </c>
      <c r="S9" s="18">
        <v>0.26421636180913272</v>
      </c>
      <c r="T9" s="18">
        <v>0.45540144758069651</v>
      </c>
      <c r="V9" s="18">
        <v>0.50483904634058074</v>
      </c>
      <c r="W9" s="18">
        <v>0.48132584971326292</v>
      </c>
      <c r="X9" s="18">
        <v>0.60462154945998048</v>
      </c>
      <c r="Y9" s="18">
        <v>0.40153641132220158</v>
      </c>
      <c r="Z9" s="18">
        <v>0.40155076767040859</v>
      </c>
      <c r="AA9" s="18">
        <v>0.66835204068924081</v>
      </c>
      <c r="AB9" s="18">
        <v>0.39427443196405948</v>
      </c>
      <c r="AC9" s="18">
        <v>0.33351179307887852</v>
      </c>
      <c r="AD9" s="18">
        <v>0.49141421052149881</v>
      </c>
      <c r="AF9" s="18">
        <v>0.48518505565785791</v>
      </c>
      <c r="AG9" s="18">
        <v>0.53149518894232528</v>
      </c>
      <c r="AH9" s="18">
        <v>0.56002048969181206</v>
      </c>
      <c r="AI9" s="18">
        <v>0.44378976030710687</v>
      </c>
      <c r="AJ9" s="18">
        <v>0.41299979689550648</v>
      </c>
      <c r="AK9" s="18">
        <v>0.48450982200829218</v>
      </c>
      <c r="AL9" s="18">
        <v>0.32193356175117938</v>
      </c>
      <c r="AM9" s="18">
        <v>0.40496142378920352</v>
      </c>
      <c r="AO9" s="18">
        <v>0.51541459126078448</v>
      </c>
      <c r="AP9" s="18">
        <v>0.50561120280653626</v>
      </c>
      <c r="AQ9" s="18">
        <v>0.58933980740990244</v>
      </c>
      <c r="AR9" s="18">
        <v>0.46053498586021951</v>
      </c>
      <c r="AS9" s="18">
        <v>0.41632378570458928</v>
      </c>
      <c r="AT9" s="18">
        <v>0.52430916561887042</v>
      </c>
      <c r="AU9" s="18">
        <v>0.32209517945511468</v>
      </c>
      <c r="AV9" s="18">
        <v>0.4518514818369479</v>
      </c>
      <c r="AW9" s="18">
        <v>0.5048446158530151</v>
      </c>
    </row>
    <row r="10" spans="2:51" ht="60" customHeight="1" x14ac:dyDescent="0.35">
      <c r="B10" s="21" t="s">
        <v>440</v>
      </c>
      <c r="C10" s="18">
        <v>0.27822287656392752</v>
      </c>
      <c r="D10" s="18">
        <v>0.35505418767809171</v>
      </c>
      <c r="E10" s="18">
        <v>0.31512460711644702</v>
      </c>
      <c r="F10" s="18">
        <v>0.28379529311500951</v>
      </c>
      <c r="G10" s="18">
        <v>0.26799007404615027</v>
      </c>
      <c r="H10" s="18">
        <v>0.28181613100558811</v>
      </c>
      <c r="I10" s="18">
        <v>0.21811041614523491</v>
      </c>
      <c r="K10" s="18">
        <v>0.32262444205819962</v>
      </c>
      <c r="L10" s="18">
        <v>0.2380117781783937</v>
      </c>
      <c r="N10" s="18">
        <v>0.28591624862180098</v>
      </c>
      <c r="O10" s="18">
        <v>0.29888706653939551</v>
      </c>
      <c r="P10" s="18">
        <v>0.25876642866433752</v>
      </c>
      <c r="Q10" s="18">
        <v>0.25991336822837258</v>
      </c>
      <c r="R10" s="18">
        <v>0.286535298879878</v>
      </c>
      <c r="S10" s="18">
        <v>0.39943147613230179</v>
      </c>
      <c r="T10" s="18">
        <v>0.18132845978062909</v>
      </c>
      <c r="V10" s="18">
        <v>0.31839182223852508</v>
      </c>
      <c r="W10" s="18">
        <v>0.28021501082212902</v>
      </c>
      <c r="X10" s="18">
        <v>0.18893730557236599</v>
      </c>
      <c r="Y10" s="18">
        <v>0.36491233646993487</v>
      </c>
      <c r="Z10" s="18">
        <v>0.35135845344302707</v>
      </c>
      <c r="AA10" s="18">
        <v>0.1891286469659684</v>
      </c>
      <c r="AB10" s="18">
        <v>0.25453663708860841</v>
      </c>
      <c r="AC10" s="18">
        <v>0.14680001197781131</v>
      </c>
      <c r="AD10" s="18">
        <v>0.26163541752188801</v>
      </c>
      <c r="AF10" s="18">
        <v>0.33491609961858843</v>
      </c>
      <c r="AG10" s="18">
        <v>0.27051673395274722</v>
      </c>
      <c r="AH10" s="18">
        <v>0.19722117165226979</v>
      </c>
      <c r="AI10" s="18">
        <v>0.2997742846787782</v>
      </c>
      <c r="AJ10" s="18">
        <v>0.3497432342150974</v>
      </c>
      <c r="AK10" s="18">
        <v>0.28565769950544179</v>
      </c>
      <c r="AL10" s="18">
        <v>8.9478302495477849E-2</v>
      </c>
      <c r="AM10" s="18">
        <v>0.23107956424016271</v>
      </c>
      <c r="AO10" s="18">
        <v>0.30588575101143622</v>
      </c>
      <c r="AP10" s="18">
        <v>0.28548438329510578</v>
      </c>
      <c r="AQ10" s="18">
        <v>0.2319795931457235</v>
      </c>
      <c r="AR10" s="18">
        <v>0.2506114893702141</v>
      </c>
      <c r="AS10" s="18">
        <v>0.34958454026960362</v>
      </c>
      <c r="AT10" s="18">
        <v>0.24688110252378101</v>
      </c>
      <c r="AU10" s="18">
        <v>0.23848554045312759</v>
      </c>
      <c r="AV10" s="18">
        <v>0.14529682533167521</v>
      </c>
      <c r="AW10" s="18">
        <v>0.19662356921749069</v>
      </c>
    </row>
    <row r="11" spans="2:51" ht="32.15" customHeight="1" x14ac:dyDescent="0.35">
      <c r="B11" s="21" t="s">
        <v>441</v>
      </c>
      <c r="C11" s="18">
        <v>8.9626118429311535E-2</v>
      </c>
      <c r="D11" s="18">
        <v>0.11530714327144261</v>
      </c>
      <c r="E11" s="18">
        <v>0.13438309336471471</v>
      </c>
      <c r="F11" s="18">
        <v>9.594440808109507E-2</v>
      </c>
      <c r="G11" s="18">
        <v>9.8378624232790715E-2</v>
      </c>
      <c r="H11" s="18">
        <v>5.9124733286730319E-2</v>
      </c>
      <c r="I11" s="18">
        <v>5.6896142558913863E-2</v>
      </c>
      <c r="K11" s="18">
        <v>0.1020930691095175</v>
      </c>
      <c r="L11" s="18">
        <v>7.7656469618289731E-2</v>
      </c>
      <c r="N11" s="18">
        <v>0.1031482812482765</v>
      </c>
      <c r="O11" s="18">
        <v>9.1747296366189987E-2</v>
      </c>
      <c r="P11" s="18">
        <v>9.2710280557759997E-2</v>
      </c>
      <c r="Q11" s="18">
        <v>7.1717391593670923E-2</v>
      </c>
      <c r="R11" s="18">
        <v>8.5254156555199273E-2</v>
      </c>
      <c r="S11" s="18">
        <v>0.20173796621822129</v>
      </c>
      <c r="T11" s="18">
        <v>4.3698115118797037E-2</v>
      </c>
      <c r="V11" s="18">
        <v>8.5610392074829844E-2</v>
      </c>
      <c r="W11" s="18">
        <v>8.760729965304441E-2</v>
      </c>
      <c r="X11" s="18">
        <v>9.2498862414183647E-2</v>
      </c>
      <c r="Y11" s="18">
        <v>0.1023900272523221</v>
      </c>
      <c r="Z11" s="18">
        <v>8.1977681413955991E-2</v>
      </c>
      <c r="AA11" s="18">
        <v>4.7668700291018287E-2</v>
      </c>
      <c r="AB11" s="18">
        <v>9.9151706723636046E-2</v>
      </c>
      <c r="AC11" s="18">
        <v>0.1148382550953765</v>
      </c>
      <c r="AD11" s="18">
        <v>7.8173344866030739E-2</v>
      </c>
      <c r="AF11" s="18">
        <v>8.8812664228054242E-2</v>
      </c>
      <c r="AG11" s="18">
        <v>7.1363791948527558E-2</v>
      </c>
      <c r="AH11" s="18">
        <v>0.1171593343197288</v>
      </c>
      <c r="AI11" s="18">
        <v>0.12463729484568881</v>
      </c>
      <c r="AJ11" s="18">
        <v>8.5498925295760433E-2</v>
      </c>
      <c r="AK11" s="18">
        <v>0.12304875682420199</v>
      </c>
      <c r="AL11" s="18">
        <v>9.8830751407083334E-2</v>
      </c>
      <c r="AM11" s="18">
        <v>9.9389400520513038E-2</v>
      </c>
      <c r="AO11" s="18">
        <v>9.7554307958011136E-2</v>
      </c>
      <c r="AP11" s="18">
        <v>7.6174132392089852E-2</v>
      </c>
      <c r="AQ11" s="18">
        <v>8.2673764090860954E-2</v>
      </c>
      <c r="AR11" s="18">
        <v>0.1177844463560732</v>
      </c>
      <c r="AS11" s="18">
        <v>8.9808105802220942E-2</v>
      </c>
      <c r="AT11" s="18">
        <v>0.157538854071026</v>
      </c>
      <c r="AU11" s="18">
        <v>9.2839868012148358E-2</v>
      </c>
      <c r="AV11" s="18">
        <v>6.7929915350340486E-2</v>
      </c>
      <c r="AW11" s="18">
        <v>9.4018270967052994E-2</v>
      </c>
    </row>
    <row r="12" spans="2:51" ht="19" customHeight="1" x14ac:dyDescent="0.35">
      <c r="B12" s="21" t="s">
        <v>140</v>
      </c>
      <c r="C12" s="18">
        <v>0.1593097326714191</v>
      </c>
      <c r="D12" s="18">
        <v>0.18529584255797751</v>
      </c>
      <c r="E12" s="18">
        <v>0.16503229617049001</v>
      </c>
      <c r="F12" s="18">
        <v>0.22719316263940681</v>
      </c>
      <c r="G12" s="18">
        <v>0.18570042637117201</v>
      </c>
      <c r="H12" s="18">
        <v>0.1261952258519653</v>
      </c>
      <c r="I12" s="18">
        <v>0.1007093982658324</v>
      </c>
      <c r="K12" s="18">
        <v>0.1030448965340446</v>
      </c>
      <c r="L12" s="18">
        <v>0.21119992777492849</v>
      </c>
      <c r="N12" s="18">
        <v>0.15976635335622469</v>
      </c>
      <c r="O12" s="18">
        <v>0.1607571004705087</v>
      </c>
      <c r="P12" s="18">
        <v>0.1579922822438489</v>
      </c>
      <c r="Q12" s="18">
        <v>0.14989415078490961</v>
      </c>
      <c r="R12" s="18">
        <v>0.13046341305083389</v>
      </c>
      <c r="S12" s="18">
        <v>0.13461419584034401</v>
      </c>
      <c r="T12" s="18">
        <v>0.31957197751987743</v>
      </c>
      <c r="V12" s="18">
        <v>9.1158739346064221E-2</v>
      </c>
      <c r="W12" s="18">
        <v>0.15085183981156389</v>
      </c>
      <c r="X12" s="18">
        <v>0.1139422825534699</v>
      </c>
      <c r="Y12" s="18">
        <v>0.13116122495554139</v>
      </c>
      <c r="Z12" s="18">
        <v>0.16511309747260841</v>
      </c>
      <c r="AA12" s="18">
        <v>9.4850612053772793E-2</v>
      </c>
      <c r="AB12" s="18">
        <v>0.25203722422369612</v>
      </c>
      <c r="AC12" s="18">
        <v>0.40484993984793338</v>
      </c>
      <c r="AD12" s="18">
        <v>0.1687770270905824</v>
      </c>
      <c r="AF12" s="18">
        <v>9.1086180495499533E-2</v>
      </c>
      <c r="AG12" s="18">
        <v>0.12662428515640009</v>
      </c>
      <c r="AH12" s="18">
        <v>0.1255990043361894</v>
      </c>
      <c r="AI12" s="18">
        <v>0.13179866016842609</v>
      </c>
      <c r="AJ12" s="18">
        <v>0.15175804359363579</v>
      </c>
      <c r="AK12" s="18">
        <v>0.106783721662064</v>
      </c>
      <c r="AL12" s="18">
        <v>0.48975738434625937</v>
      </c>
      <c r="AM12" s="18">
        <v>0.2645696114501207</v>
      </c>
      <c r="AO12" s="18">
        <v>8.1145349769768338E-2</v>
      </c>
      <c r="AP12" s="18">
        <v>0.1327302815062682</v>
      </c>
      <c r="AQ12" s="18">
        <v>9.6006835353513093E-2</v>
      </c>
      <c r="AR12" s="18">
        <v>0.17106907841349309</v>
      </c>
      <c r="AS12" s="18">
        <v>0.14428356822358621</v>
      </c>
      <c r="AT12" s="18">
        <v>7.127087778632267E-2</v>
      </c>
      <c r="AU12" s="18">
        <v>0.34657941207960918</v>
      </c>
      <c r="AV12" s="18">
        <v>0.33492177748103641</v>
      </c>
      <c r="AW12" s="18">
        <v>0.20451354396244101</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74.150000000000006" customHeight="1" x14ac:dyDescent="0.35">
      <c r="B9" s="21" t="s">
        <v>442</v>
      </c>
      <c r="C9" s="18">
        <v>0.42081084030901178</v>
      </c>
      <c r="D9" s="18">
        <v>0.46334839618933332</v>
      </c>
      <c r="E9" s="18">
        <v>0.48790977756545101</v>
      </c>
      <c r="F9" s="18">
        <v>0.46452053771848301</v>
      </c>
      <c r="G9" s="18">
        <v>0.46654106161605768</v>
      </c>
      <c r="H9" s="18">
        <v>0.38860277139915289</v>
      </c>
      <c r="I9" s="18">
        <v>0.31528272080526798</v>
      </c>
      <c r="K9" s="18">
        <v>0.45713883812000561</v>
      </c>
      <c r="L9" s="18">
        <v>0.38893456597436382</v>
      </c>
      <c r="N9" s="18">
        <v>0.40315608398301978</v>
      </c>
      <c r="O9" s="18">
        <v>0.4142233655729724</v>
      </c>
      <c r="P9" s="18">
        <v>0.43490062245108912</v>
      </c>
      <c r="Q9" s="18">
        <v>0.46363522681327052</v>
      </c>
      <c r="R9" s="18">
        <v>0.42067384282971249</v>
      </c>
      <c r="S9" s="18">
        <v>0.43588231693392371</v>
      </c>
      <c r="T9" s="18">
        <v>0.24980646368097731</v>
      </c>
      <c r="V9" s="18">
        <v>0.47859531120013699</v>
      </c>
      <c r="W9" s="18">
        <v>0.43229321459920189</v>
      </c>
      <c r="X9" s="18">
        <v>0.3573294903676173</v>
      </c>
      <c r="Y9" s="18">
        <v>0.44478494265015411</v>
      </c>
      <c r="Z9" s="18">
        <v>0.50420721454862083</v>
      </c>
      <c r="AA9" s="18">
        <v>0.25413804987489069</v>
      </c>
      <c r="AB9" s="18">
        <v>0.35688757218495132</v>
      </c>
      <c r="AC9" s="18">
        <v>0.3622578709902966</v>
      </c>
      <c r="AD9" s="18">
        <v>0.41370875764404619</v>
      </c>
      <c r="AF9" s="18">
        <v>0.47178048545860829</v>
      </c>
      <c r="AG9" s="18">
        <v>0.41307952027661982</v>
      </c>
      <c r="AH9" s="18">
        <v>0.37344873683006002</v>
      </c>
      <c r="AI9" s="18">
        <v>0.37080360464712431</v>
      </c>
      <c r="AJ9" s="18">
        <v>0.55639284865630134</v>
      </c>
      <c r="AK9" s="18">
        <v>0.33307752403846957</v>
      </c>
      <c r="AL9" s="18">
        <v>0.2347014849863277</v>
      </c>
      <c r="AM9" s="18">
        <v>0.35663439526516177</v>
      </c>
      <c r="AO9" s="18">
        <v>0.48333410739535909</v>
      </c>
      <c r="AP9" s="18">
        <v>0.39574925745911749</v>
      </c>
      <c r="AQ9" s="18">
        <v>0.40974688271322468</v>
      </c>
      <c r="AR9" s="18">
        <v>0.40323901688992148</v>
      </c>
      <c r="AS9" s="18">
        <v>0.52052775967271192</v>
      </c>
      <c r="AT9" s="18">
        <v>0.38066281198793478</v>
      </c>
      <c r="AU9" s="18">
        <v>0.28167586205008499</v>
      </c>
      <c r="AV9" s="18">
        <v>0.28325519800647531</v>
      </c>
      <c r="AW9" s="18">
        <v>0.35901361759237138</v>
      </c>
    </row>
    <row r="10" spans="2:51" ht="74.150000000000006" customHeight="1" x14ac:dyDescent="0.35">
      <c r="B10" s="21" t="s">
        <v>443</v>
      </c>
      <c r="C10" s="18">
        <v>0.37630252096667799</v>
      </c>
      <c r="D10" s="18">
        <v>0.27680667681487092</v>
      </c>
      <c r="E10" s="18">
        <v>0.32866157534330692</v>
      </c>
      <c r="F10" s="18">
        <v>0.32970644571968261</v>
      </c>
      <c r="G10" s="18">
        <v>0.31426746315652998</v>
      </c>
      <c r="H10" s="18">
        <v>0.41115958758824439</v>
      </c>
      <c r="I10" s="18">
        <v>0.50405995104631052</v>
      </c>
      <c r="K10" s="18">
        <v>0.41452047446471152</v>
      </c>
      <c r="L10" s="18">
        <v>0.33963547078844208</v>
      </c>
      <c r="N10" s="18">
        <v>0.36328007304460708</v>
      </c>
      <c r="O10" s="18">
        <v>0.35246240847730598</v>
      </c>
      <c r="P10" s="18">
        <v>0.39791099018751858</v>
      </c>
      <c r="Q10" s="18">
        <v>0.37139563957603827</v>
      </c>
      <c r="R10" s="18">
        <v>0.45869278983417011</v>
      </c>
      <c r="S10" s="18">
        <v>0.41291261263810891</v>
      </c>
      <c r="T10" s="18">
        <v>0.32339607299798478</v>
      </c>
      <c r="V10" s="18">
        <v>0.38822462081995629</v>
      </c>
      <c r="W10" s="18">
        <v>0.41752750510471992</v>
      </c>
      <c r="X10" s="18">
        <v>0.41740347595380523</v>
      </c>
      <c r="Y10" s="18">
        <v>0.38252788928887238</v>
      </c>
      <c r="Z10" s="18">
        <v>0.30254377167570168</v>
      </c>
      <c r="AA10" s="18">
        <v>0.56757031693081506</v>
      </c>
      <c r="AB10" s="18">
        <v>0.29807516088795222</v>
      </c>
      <c r="AC10" s="18">
        <v>0.22422776133867461</v>
      </c>
      <c r="AD10" s="18">
        <v>0.38221107676378691</v>
      </c>
      <c r="AF10" s="18">
        <v>0.41490241053674559</v>
      </c>
      <c r="AG10" s="18">
        <v>0.44493200064494109</v>
      </c>
      <c r="AH10" s="18">
        <v>0.48583115283089801</v>
      </c>
      <c r="AI10" s="18">
        <v>0.41621787866857801</v>
      </c>
      <c r="AJ10" s="18">
        <v>0.24814160136706509</v>
      </c>
      <c r="AK10" s="18">
        <v>0.3726964921883979</v>
      </c>
      <c r="AL10" s="18">
        <v>0.17159200259739679</v>
      </c>
      <c r="AM10" s="18">
        <v>0.29578573244689799</v>
      </c>
      <c r="AO10" s="18">
        <v>0.37888201785156839</v>
      </c>
      <c r="AP10" s="18">
        <v>0.44795471063080361</v>
      </c>
      <c r="AQ10" s="18">
        <v>0.43471127972127022</v>
      </c>
      <c r="AR10" s="18">
        <v>0.3968744859207185</v>
      </c>
      <c r="AS10" s="18">
        <v>0.31266234586944591</v>
      </c>
      <c r="AT10" s="18">
        <v>0.42082142753419161</v>
      </c>
      <c r="AU10" s="18">
        <v>0.27834625445954803</v>
      </c>
      <c r="AV10" s="18">
        <v>0.3220402455848837</v>
      </c>
      <c r="AW10" s="18">
        <v>0.33258822441828378</v>
      </c>
    </row>
    <row r="11" spans="2:51" ht="19" customHeight="1" x14ac:dyDescent="0.35">
      <c r="B11" s="21" t="s">
        <v>80</v>
      </c>
      <c r="C11" s="18">
        <v>0.2028866387243102</v>
      </c>
      <c r="D11" s="18">
        <v>0.2598449269957957</v>
      </c>
      <c r="E11" s="18">
        <v>0.1834286470912421</v>
      </c>
      <c r="F11" s="18">
        <v>0.20577301656183439</v>
      </c>
      <c r="G11" s="18">
        <v>0.21919147522741239</v>
      </c>
      <c r="H11" s="18">
        <v>0.20023764101260241</v>
      </c>
      <c r="I11" s="18">
        <v>0.1806573281484215</v>
      </c>
      <c r="K11" s="18">
        <v>0.1283406874152829</v>
      </c>
      <c r="L11" s="18">
        <v>0.27142996323719393</v>
      </c>
      <c r="N11" s="18">
        <v>0.23356384297237301</v>
      </c>
      <c r="O11" s="18">
        <v>0.23331422594972151</v>
      </c>
      <c r="P11" s="18">
        <v>0.1671883873613923</v>
      </c>
      <c r="Q11" s="18">
        <v>0.16496913361069121</v>
      </c>
      <c r="R11" s="18">
        <v>0.1206333673361175</v>
      </c>
      <c r="S11" s="18">
        <v>0.1512050704279673</v>
      </c>
      <c r="T11" s="18">
        <v>0.42679746332103791</v>
      </c>
      <c r="V11" s="18">
        <v>0.13318006797990661</v>
      </c>
      <c r="W11" s="18">
        <v>0.1501792802960783</v>
      </c>
      <c r="X11" s="18">
        <v>0.22526703367857739</v>
      </c>
      <c r="Y11" s="18">
        <v>0.17268716806097359</v>
      </c>
      <c r="Z11" s="18">
        <v>0.1932490137756776</v>
      </c>
      <c r="AA11" s="18">
        <v>0.17829163319429439</v>
      </c>
      <c r="AB11" s="18">
        <v>0.34503726692709658</v>
      </c>
      <c r="AC11" s="18">
        <v>0.4135143676710285</v>
      </c>
      <c r="AD11" s="18">
        <v>0.2040801655921668</v>
      </c>
      <c r="AF11" s="18">
        <v>0.11331710400464599</v>
      </c>
      <c r="AG11" s="18">
        <v>0.14198847907843931</v>
      </c>
      <c r="AH11" s="18">
        <v>0.14072011033904189</v>
      </c>
      <c r="AI11" s="18">
        <v>0.2129785166842976</v>
      </c>
      <c r="AJ11" s="18">
        <v>0.19546554997663371</v>
      </c>
      <c r="AK11" s="18">
        <v>0.29422598377313258</v>
      </c>
      <c r="AL11" s="18">
        <v>0.59370651241627548</v>
      </c>
      <c r="AM11" s="18">
        <v>0.34757987228794018</v>
      </c>
      <c r="AO11" s="18">
        <v>0.13778387475307269</v>
      </c>
      <c r="AP11" s="18">
        <v>0.15629603191007899</v>
      </c>
      <c r="AQ11" s="18">
        <v>0.15554183756550499</v>
      </c>
      <c r="AR11" s="18">
        <v>0.19988649718935991</v>
      </c>
      <c r="AS11" s="18">
        <v>0.16680989445784231</v>
      </c>
      <c r="AT11" s="18">
        <v>0.1985157604778737</v>
      </c>
      <c r="AU11" s="18">
        <v>0.43997788349036687</v>
      </c>
      <c r="AV11" s="18">
        <v>0.39470455640864099</v>
      </c>
      <c r="AW11" s="18">
        <v>0.3083981579893445</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444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88" customHeight="1" x14ac:dyDescent="0.35">
      <c r="B9" s="21" t="s">
        <v>445</v>
      </c>
      <c r="C9" s="18">
        <v>0.25299449576772459</v>
      </c>
      <c r="D9" s="18">
        <v>0.1799926982131522</v>
      </c>
      <c r="E9" s="18">
        <v>0.222212649594381</v>
      </c>
      <c r="F9" s="18">
        <v>0.20784804727870229</v>
      </c>
      <c r="G9" s="18">
        <v>0.27718141754694359</v>
      </c>
      <c r="H9" s="18">
        <v>0.32387597120577272</v>
      </c>
      <c r="I9" s="18">
        <v>0.27573045633169541</v>
      </c>
      <c r="K9" s="18">
        <v>0.29925491016072658</v>
      </c>
      <c r="L9" s="18">
        <v>0.2098722773781837</v>
      </c>
      <c r="N9" s="18">
        <v>0.23340540900080289</v>
      </c>
      <c r="O9" s="18">
        <v>0.22238521879719919</v>
      </c>
      <c r="P9" s="18">
        <v>0.23398520534573439</v>
      </c>
      <c r="Q9" s="18">
        <v>0.32461422161420128</v>
      </c>
      <c r="R9" s="18">
        <v>0.27158796748991088</v>
      </c>
      <c r="S9" s="18">
        <v>0.18134159005673389</v>
      </c>
      <c r="T9" s="18">
        <v>0.13524061334335419</v>
      </c>
      <c r="V9" s="18">
        <v>0.29105510685183661</v>
      </c>
      <c r="W9" s="18">
        <v>0.27237503403139818</v>
      </c>
      <c r="X9" s="18">
        <v>0.31588613608936011</v>
      </c>
      <c r="Y9" s="18">
        <v>0.2183612215252532</v>
      </c>
      <c r="Z9" s="18">
        <v>0.35310434079681607</v>
      </c>
      <c r="AA9" s="18">
        <v>0.25532436211588722</v>
      </c>
      <c r="AB9" s="18">
        <v>0.17136775265622781</v>
      </c>
      <c r="AC9" s="18">
        <v>0.1016759378125818</v>
      </c>
      <c r="AD9" s="18">
        <v>0.26393457415955301</v>
      </c>
      <c r="AF9" s="18">
        <v>0.27531471496039112</v>
      </c>
      <c r="AG9" s="18">
        <v>0.27204606697713962</v>
      </c>
      <c r="AH9" s="18">
        <v>0.36283738106997693</v>
      </c>
      <c r="AI9" s="18">
        <v>0.23426359287897039</v>
      </c>
      <c r="AJ9" s="18">
        <v>0.24771407455267641</v>
      </c>
      <c r="AK9" s="18">
        <v>0.283719158234644</v>
      </c>
      <c r="AL9" s="18">
        <v>8.9101822036370251E-2</v>
      </c>
      <c r="AM9" s="18">
        <v>0.19320141044346159</v>
      </c>
      <c r="AO9" s="18">
        <v>0.2683804302934249</v>
      </c>
      <c r="AP9" s="18">
        <v>0.25518030494746929</v>
      </c>
      <c r="AQ9" s="18">
        <v>0.27625486466713062</v>
      </c>
      <c r="AR9" s="18">
        <v>0.20804941254801879</v>
      </c>
      <c r="AS9" s="18">
        <v>0.26117689597004751</v>
      </c>
      <c r="AT9" s="18">
        <v>0.29363819689238141</v>
      </c>
      <c r="AU9" s="18">
        <v>0.14743969862259271</v>
      </c>
      <c r="AV9" s="18">
        <v>0.23877313054291671</v>
      </c>
      <c r="AW9" s="18">
        <v>0.40220293456763218</v>
      </c>
    </row>
    <row r="10" spans="2:51" ht="60" customHeight="1" x14ac:dyDescent="0.35">
      <c r="B10" s="21" t="s">
        <v>446</v>
      </c>
      <c r="C10" s="18">
        <v>0.3141120239463695</v>
      </c>
      <c r="D10" s="18">
        <v>0.42366661169385528</v>
      </c>
      <c r="E10" s="18">
        <v>0.37496076483204638</v>
      </c>
      <c r="F10" s="18">
        <v>0.37205034644186541</v>
      </c>
      <c r="G10" s="18">
        <v>0.26694405733834592</v>
      </c>
      <c r="H10" s="18">
        <v>0.22873668890750051</v>
      </c>
      <c r="I10" s="18">
        <v>0.26935999432344021</v>
      </c>
      <c r="K10" s="18">
        <v>0.32181488293386062</v>
      </c>
      <c r="L10" s="18">
        <v>0.3076095543618429</v>
      </c>
      <c r="N10" s="18">
        <v>0.27025036610044278</v>
      </c>
      <c r="O10" s="18">
        <v>0.34652122330243529</v>
      </c>
      <c r="P10" s="18">
        <v>0.3061686434863698</v>
      </c>
      <c r="Q10" s="18">
        <v>0.32740862337972743</v>
      </c>
      <c r="R10" s="18">
        <v>0.35827232988172919</v>
      </c>
      <c r="S10" s="18">
        <v>0.30766950450146102</v>
      </c>
      <c r="T10" s="18">
        <v>0.23444271273420361</v>
      </c>
      <c r="V10" s="18">
        <v>0.3064164626104996</v>
      </c>
      <c r="W10" s="18">
        <v>0.32166306842439069</v>
      </c>
      <c r="X10" s="18">
        <v>0.3465263738532488</v>
      </c>
      <c r="Y10" s="18">
        <v>0.36196750255551258</v>
      </c>
      <c r="Z10" s="18">
        <v>0.26022870021325972</v>
      </c>
      <c r="AA10" s="18">
        <v>0.35255492324660942</v>
      </c>
      <c r="AB10" s="18">
        <v>0.31254925387664351</v>
      </c>
      <c r="AC10" s="18">
        <v>0.21392733071768349</v>
      </c>
      <c r="AD10" s="18">
        <v>0.31909854338673171</v>
      </c>
      <c r="AF10" s="18">
        <v>0.30876776633797548</v>
      </c>
      <c r="AG10" s="18">
        <v>0.34130708392340459</v>
      </c>
      <c r="AH10" s="18">
        <v>0.2723858080329063</v>
      </c>
      <c r="AI10" s="18">
        <v>0.367915609549756</v>
      </c>
      <c r="AJ10" s="18">
        <v>0.29870348615016817</v>
      </c>
      <c r="AK10" s="18">
        <v>0.3534831296270729</v>
      </c>
      <c r="AL10" s="18">
        <v>0.11720041298297799</v>
      </c>
      <c r="AM10" s="18">
        <v>0.29863953784069708</v>
      </c>
      <c r="AO10" s="18">
        <v>0.34329296019596323</v>
      </c>
      <c r="AP10" s="18">
        <v>0.34922247322400812</v>
      </c>
      <c r="AQ10" s="18">
        <v>0.38210467283375582</v>
      </c>
      <c r="AR10" s="18">
        <v>0.37779765835467882</v>
      </c>
      <c r="AS10" s="18">
        <v>0.28990966514640348</v>
      </c>
      <c r="AT10" s="18">
        <v>0.31930671107633379</v>
      </c>
      <c r="AU10" s="18">
        <v>0.2094199213968794</v>
      </c>
      <c r="AV10" s="18">
        <v>0.19796169007023101</v>
      </c>
      <c r="AW10" s="18">
        <v>0.2094591586996781</v>
      </c>
    </row>
    <row r="11" spans="2:51" ht="74.150000000000006" customHeight="1" x14ac:dyDescent="0.35">
      <c r="B11" s="21" t="s">
        <v>447</v>
      </c>
      <c r="C11" s="18">
        <v>0.2074142612163109</v>
      </c>
      <c r="D11" s="18">
        <v>0.1821817850426323</v>
      </c>
      <c r="E11" s="18">
        <v>0.20062219377574769</v>
      </c>
      <c r="F11" s="18">
        <v>0.16197028951747561</v>
      </c>
      <c r="G11" s="18">
        <v>0.19401899436005801</v>
      </c>
      <c r="H11" s="18">
        <v>0.17775494005209011</v>
      </c>
      <c r="I11" s="18">
        <v>0.28459328431547137</v>
      </c>
      <c r="K11" s="18">
        <v>0.23372164955642699</v>
      </c>
      <c r="L11" s="18">
        <v>0.18199484457233259</v>
      </c>
      <c r="N11" s="18">
        <v>0.20761510777780751</v>
      </c>
      <c r="O11" s="18">
        <v>0.2032630078995733</v>
      </c>
      <c r="P11" s="18">
        <v>0.23090488466925771</v>
      </c>
      <c r="Q11" s="18">
        <v>0.18476474120675579</v>
      </c>
      <c r="R11" s="18">
        <v>0.23919856707711001</v>
      </c>
      <c r="S11" s="18">
        <v>0.36142792713035288</v>
      </c>
      <c r="T11" s="18">
        <v>0.14159081222439729</v>
      </c>
      <c r="V11" s="18">
        <v>0.23481013549214341</v>
      </c>
      <c r="W11" s="18">
        <v>0.2201949085968829</v>
      </c>
      <c r="X11" s="18">
        <v>0.19390121286952491</v>
      </c>
      <c r="Y11" s="18">
        <v>0.2140065200305952</v>
      </c>
      <c r="Z11" s="18">
        <v>0.1113884535590145</v>
      </c>
      <c r="AA11" s="18">
        <v>0.16002792425757151</v>
      </c>
      <c r="AB11" s="18">
        <v>0.18585916555536089</v>
      </c>
      <c r="AC11" s="18">
        <v>0.14585644918987531</v>
      </c>
      <c r="AD11" s="18">
        <v>0.16339145906491331</v>
      </c>
      <c r="AF11" s="18">
        <v>0.2485544943348289</v>
      </c>
      <c r="AG11" s="18">
        <v>0.2243583901259453</v>
      </c>
      <c r="AH11" s="18">
        <v>0.2170196499320364</v>
      </c>
      <c r="AI11" s="18">
        <v>0.1752153596193094</v>
      </c>
      <c r="AJ11" s="18">
        <v>0.231535990604988</v>
      </c>
      <c r="AK11" s="18">
        <v>0.1144689062854405</v>
      </c>
      <c r="AL11" s="18">
        <v>0.19986079420922079</v>
      </c>
      <c r="AM11" s="18">
        <v>0.14602067159364759</v>
      </c>
      <c r="AO11" s="18">
        <v>0.21403649239965461</v>
      </c>
      <c r="AP11" s="18">
        <v>0.23071466367698901</v>
      </c>
      <c r="AQ11" s="18">
        <v>0.19713371763748749</v>
      </c>
      <c r="AR11" s="18">
        <v>0.1598131407676758</v>
      </c>
      <c r="AS11" s="18">
        <v>0.22449520998107289</v>
      </c>
      <c r="AT11" s="18">
        <v>0.1010026961828821</v>
      </c>
      <c r="AU11" s="18">
        <v>0.1775629761255296</v>
      </c>
      <c r="AV11" s="18">
        <v>0.19664995282104061</v>
      </c>
      <c r="AW11" s="18">
        <v>0.1824939752955185</v>
      </c>
    </row>
    <row r="12" spans="2:51" ht="19" customHeight="1" x14ac:dyDescent="0.35">
      <c r="B12" s="21" t="s">
        <v>80</v>
      </c>
      <c r="C12" s="18">
        <v>0.225479219069595</v>
      </c>
      <c r="D12" s="18">
        <v>0.21415890505035989</v>
      </c>
      <c r="E12" s="18">
        <v>0.20220439179782471</v>
      </c>
      <c r="F12" s="18">
        <v>0.25813131676195672</v>
      </c>
      <c r="G12" s="18">
        <v>0.26185553075465251</v>
      </c>
      <c r="H12" s="18">
        <v>0.26963239983463638</v>
      </c>
      <c r="I12" s="18">
        <v>0.1703162650293929</v>
      </c>
      <c r="K12" s="18">
        <v>0.1452085573489858</v>
      </c>
      <c r="L12" s="18">
        <v>0.30052332368764079</v>
      </c>
      <c r="N12" s="18">
        <v>0.28872911712094668</v>
      </c>
      <c r="O12" s="18">
        <v>0.22783055000079211</v>
      </c>
      <c r="P12" s="18">
        <v>0.22894126649863791</v>
      </c>
      <c r="Q12" s="18">
        <v>0.16321241379931539</v>
      </c>
      <c r="R12" s="18">
        <v>0.13094113555124989</v>
      </c>
      <c r="S12" s="18">
        <v>0.1495609783114519</v>
      </c>
      <c r="T12" s="18">
        <v>0.48872586169804488</v>
      </c>
      <c r="V12" s="18">
        <v>0.16771829504552041</v>
      </c>
      <c r="W12" s="18">
        <v>0.18576698894732829</v>
      </c>
      <c r="X12" s="18">
        <v>0.14368627718786611</v>
      </c>
      <c r="Y12" s="18">
        <v>0.20566475588863911</v>
      </c>
      <c r="Z12" s="18">
        <v>0.27527850543090981</v>
      </c>
      <c r="AA12" s="18">
        <v>0.23209279037993219</v>
      </c>
      <c r="AB12" s="18">
        <v>0.33022382791176802</v>
      </c>
      <c r="AC12" s="18">
        <v>0.53854028227985917</v>
      </c>
      <c r="AD12" s="18">
        <v>0.25357542338880201</v>
      </c>
      <c r="AF12" s="18">
        <v>0.1673630243668045</v>
      </c>
      <c r="AG12" s="18">
        <v>0.1622884589735106</v>
      </c>
      <c r="AH12" s="18">
        <v>0.14775716096508029</v>
      </c>
      <c r="AI12" s="18">
        <v>0.22260543795196411</v>
      </c>
      <c r="AJ12" s="18">
        <v>0.2220464486921675</v>
      </c>
      <c r="AK12" s="18">
        <v>0.24832880585284259</v>
      </c>
      <c r="AL12" s="18">
        <v>0.59383697077143094</v>
      </c>
      <c r="AM12" s="18">
        <v>0.36213838012219368</v>
      </c>
      <c r="AO12" s="18">
        <v>0.17429011711095729</v>
      </c>
      <c r="AP12" s="18">
        <v>0.1648825581515338</v>
      </c>
      <c r="AQ12" s="18">
        <v>0.1445067448616261</v>
      </c>
      <c r="AR12" s="18">
        <v>0.2543397883296265</v>
      </c>
      <c r="AS12" s="18">
        <v>0.2244182289024762</v>
      </c>
      <c r="AT12" s="18">
        <v>0.28605239584840292</v>
      </c>
      <c r="AU12" s="18">
        <v>0.4655774038549983</v>
      </c>
      <c r="AV12" s="18">
        <v>0.36661522656581169</v>
      </c>
      <c r="AW12" s="18">
        <v>0.205843931437171</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Y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448</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449</v>
      </c>
      <c r="C9" s="18">
        <v>0.28270985177950148</v>
      </c>
      <c r="D9" s="18">
        <v>0.26142206793413658</v>
      </c>
      <c r="E9" s="18">
        <v>0.36132219367522211</v>
      </c>
      <c r="F9" s="18">
        <v>0.31546091934682863</v>
      </c>
      <c r="G9" s="18">
        <v>0.27757576504658088</v>
      </c>
      <c r="H9" s="18">
        <v>0.27455746242081053</v>
      </c>
      <c r="I9" s="18">
        <v>0.2217245766815524</v>
      </c>
      <c r="K9" s="18">
        <v>0.31435750859571659</v>
      </c>
      <c r="L9" s="18">
        <v>0.25375581906899131</v>
      </c>
      <c r="N9" s="18">
        <v>0.21765635520261761</v>
      </c>
      <c r="O9" s="18">
        <v>0.24065717217881261</v>
      </c>
      <c r="P9" s="18">
        <v>0.2141199124821517</v>
      </c>
      <c r="Q9" s="18">
        <v>0.36403422919376399</v>
      </c>
      <c r="R9" s="18">
        <v>0.39762187502508189</v>
      </c>
      <c r="S9" s="18">
        <v>0.54503985221667262</v>
      </c>
      <c r="T9" s="18">
        <v>0.18734880229831649</v>
      </c>
      <c r="V9" s="18">
        <v>9.1676517659471837E-2</v>
      </c>
      <c r="W9" s="18">
        <v>0.63692622071697391</v>
      </c>
      <c r="X9" s="18">
        <v>0.22390171901110739</v>
      </c>
      <c r="Y9" s="18">
        <v>6.9111974314487762E-2</v>
      </c>
      <c r="Z9" s="18">
        <v>3.2646266452898261E-2</v>
      </c>
      <c r="AA9" s="18">
        <v>0.2204598947364052</v>
      </c>
      <c r="AB9" s="18">
        <v>0.18118789538035551</v>
      </c>
      <c r="AC9" s="18">
        <v>0.18366332954239339</v>
      </c>
      <c r="AD9" s="18">
        <v>0.15444414213622601</v>
      </c>
      <c r="AF9" s="18">
        <v>5.5629109033963002E-2</v>
      </c>
      <c r="AG9" s="18">
        <v>0.63496104757690952</v>
      </c>
      <c r="AH9" s="18">
        <v>0.18575312392063789</v>
      </c>
      <c r="AI9" s="18">
        <v>0.17163541955799649</v>
      </c>
      <c r="AJ9" s="18">
        <v>3.3989959269062807E-2</v>
      </c>
      <c r="AK9" s="18">
        <v>0.16750600664279969</v>
      </c>
      <c r="AL9" s="18">
        <v>0.15535434202352599</v>
      </c>
      <c r="AM9" s="18">
        <v>0.16665968311544749</v>
      </c>
      <c r="AO9" s="18">
        <v>3.4769426656525527E-2</v>
      </c>
      <c r="AP9" s="18">
        <v>0.83902105502454372</v>
      </c>
      <c r="AQ9" s="18">
        <v>0.16809830491442121</v>
      </c>
      <c r="AR9" s="18">
        <v>0.16013635741688939</v>
      </c>
      <c r="AS9" s="18">
        <v>1.6784811435365289E-2</v>
      </c>
      <c r="AT9" s="18">
        <v>0.24352988072052231</v>
      </c>
      <c r="AU9" s="18">
        <v>6.5011030015023813E-2</v>
      </c>
      <c r="AV9" s="18">
        <v>0.12115963596108389</v>
      </c>
      <c r="AW9" s="18">
        <v>0.18660510406653269</v>
      </c>
    </row>
    <row r="10" spans="2:51" ht="19" customHeight="1" x14ac:dyDescent="0.35">
      <c r="B10" s="21" t="s">
        <v>450</v>
      </c>
      <c r="C10" s="18">
        <v>0.1883497590335636</v>
      </c>
      <c r="D10" s="18">
        <v>0.1004370987439433</v>
      </c>
      <c r="E10" s="18">
        <v>0.15491296501001969</v>
      </c>
      <c r="F10" s="18">
        <v>0.14077428421961061</v>
      </c>
      <c r="G10" s="18">
        <v>0.1513954174480506</v>
      </c>
      <c r="H10" s="18">
        <v>0.19280200930022359</v>
      </c>
      <c r="I10" s="18">
        <v>0.30593348001027482</v>
      </c>
      <c r="K10" s="18">
        <v>0.19364966564587291</v>
      </c>
      <c r="L10" s="18">
        <v>0.18367605699619349</v>
      </c>
      <c r="N10" s="18">
        <v>0.16211480467666819</v>
      </c>
      <c r="O10" s="18">
        <v>0.16637691397137239</v>
      </c>
      <c r="P10" s="18">
        <v>0.23061296168431111</v>
      </c>
      <c r="Q10" s="18">
        <v>0.22067417069773029</v>
      </c>
      <c r="R10" s="18">
        <v>0.2232160587920482</v>
      </c>
      <c r="S10" s="18">
        <v>0.15323707042232559</v>
      </c>
      <c r="T10" s="18">
        <v>8.9601863773820789E-2</v>
      </c>
      <c r="V10" s="18">
        <v>0.45554193699784001</v>
      </c>
      <c r="W10" s="18">
        <v>6.4591938521932971E-2</v>
      </c>
      <c r="X10" s="18">
        <v>0.1106032855683504</v>
      </c>
      <c r="Y10" s="18">
        <v>0.10378600070687689</v>
      </c>
      <c r="Z10" s="18">
        <v>7.1052969035466665E-2</v>
      </c>
      <c r="AA10" s="18">
        <v>9.4580956713292641E-2</v>
      </c>
      <c r="AB10" s="18">
        <v>7.8890417917996891E-2</v>
      </c>
      <c r="AC10" s="18">
        <v>8.1221680327912812E-2</v>
      </c>
      <c r="AD10" s="18">
        <v>7.4384255463432983E-2</v>
      </c>
      <c r="AF10" s="18">
        <v>0.64218449321518722</v>
      </c>
      <c r="AG10" s="18">
        <v>8.3512842817610941E-2</v>
      </c>
      <c r="AH10" s="18">
        <v>0.1604507822420532</v>
      </c>
      <c r="AI10" s="18">
        <v>0.1092669631428223</v>
      </c>
      <c r="AJ10" s="18">
        <v>6.5185031662560664E-2</v>
      </c>
      <c r="AK10" s="18">
        <v>0.15649002493823261</v>
      </c>
      <c r="AL10" s="18">
        <v>4.2921600757092962E-2</v>
      </c>
      <c r="AM10" s="18">
        <v>9.6784409668572796E-2</v>
      </c>
      <c r="AO10" s="18">
        <v>0.78910684972531986</v>
      </c>
      <c r="AP10" s="18">
        <v>4.7911673038232967E-2</v>
      </c>
      <c r="AQ10" s="18">
        <v>0.17044141714326069</v>
      </c>
      <c r="AR10" s="18">
        <v>4.9056541164395687E-2</v>
      </c>
      <c r="AS10" s="18">
        <v>8.2710978210315561E-2</v>
      </c>
      <c r="AT10" s="18">
        <v>5.4805244730700253E-2</v>
      </c>
      <c r="AU10" s="18">
        <v>4.9674315779669583E-2</v>
      </c>
      <c r="AV10" s="18">
        <v>0.11301887378797371</v>
      </c>
      <c r="AW10" s="18">
        <v>0.1176113557785317</v>
      </c>
    </row>
    <row r="11" spans="2:51" ht="19" customHeight="1" x14ac:dyDescent="0.35">
      <c r="B11" s="21" t="s">
        <v>451</v>
      </c>
      <c r="C11" s="18">
        <v>6.3098116561559281E-2</v>
      </c>
      <c r="D11" s="18">
        <v>0.25137279085211872</v>
      </c>
      <c r="E11" s="18">
        <v>6.8716660170277097E-2</v>
      </c>
      <c r="F11" s="18">
        <v>7.0648101981374403E-2</v>
      </c>
      <c r="G11" s="18">
        <v>5.2082168509266037E-2</v>
      </c>
      <c r="H11" s="18">
        <v>9.4052759635847982E-3</v>
      </c>
      <c r="I11" s="18">
        <v>1.37573176451659E-2</v>
      </c>
      <c r="K11" s="18">
        <v>5.9929548488260619E-2</v>
      </c>
      <c r="L11" s="18">
        <v>6.5374644939204751E-2</v>
      </c>
      <c r="N11" s="18">
        <v>5.102164540811021E-2</v>
      </c>
      <c r="O11" s="18">
        <v>9.6926841977977518E-2</v>
      </c>
      <c r="P11" s="18">
        <v>4.9594615060343031E-2</v>
      </c>
      <c r="Q11" s="18">
        <v>5.5342991984008362E-2</v>
      </c>
      <c r="R11" s="18">
        <v>5.3067029071146903E-2</v>
      </c>
      <c r="S11" s="18">
        <v>0.12685312307569649</v>
      </c>
      <c r="T11" s="18">
        <v>2.8181671067735229E-2</v>
      </c>
      <c r="V11" s="18">
        <v>7.8681071979822496E-3</v>
      </c>
      <c r="W11" s="18">
        <v>6.3233175835493455E-2</v>
      </c>
      <c r="X11" s="18">
        <v>1.555904524702326E-2</v>
      </c>
      <c r="Y11" s="18">
        <v>0.45611634662216999</v>
      </c>
      <c r="Z11" s="18">
        <v>0</v>
      </c>
      <c r="AA11" s="18">
        <v>8.209581887908661E-2</v>
      </c>
      <c r="AB11" s="18">
        <v>0.1137586479911127</v>
      </c>
      <c r="AC11" s="18">
        <v>1.6468384126781511E-2</v>
      </c>
      <c r="AD11" s="18">
        <v>8.3317128225244511E-3</v>
      </c>
      <c r="AF11" s="18">
        <v>0</v>
      </c>
      <c r="AG11" s="18">
        <v>3.598554116478387E-2</v>
      </c>
      <c r="AH11" s="18">
        <v>3.5870373639555482E-2</v>
      </c>
      <c r="AI11" s="18">
        <v>0.38598584486624699</v>
      </c>
      <c r="AJ11" s="18">
        <v>2.1914566692707929E-2</v>
      </c>
      <c r="AK11" s="18">
        <v>0.1247619641808255</v>
      </c>
      <c r="AL11" s="18">
        <v>2.3490141040256859E-2</v>
      </c>
      <c r="AM11" s="18">
        <v>0.10031018131540841</v>
      </c>
      <c r="AO11" s="18">
        <v>5.661236523247134E-3</v>
      </c>
      <c r="AP11" s="18">
        <v>2.116967989530693E-2</v>
      </c>
      <c r="AQ11" s="18">
        <v>6.6222734615497218E-3</v>
      </c>
      <c r="AR11" s="18">
        <v>0.48324160745685862</v>
      </c>
      <c r="AS11" s="18">
        <v>1.1404731402220199E-2</v>
      </c>
      <c r="AT11" s="18">
        <v>7.3052841680522632E-2</v>
      </c>
      <c r="AU11" s="18">
        <v>3.9164531468123653E-2</v>
      </c>
      <c r="AV11" s="18">
        <v>2.202283299861061E-2</v>
      </c>
      <c r="AW11" s="18">
        <v>1.6609275806897261E-2</v>
      </c>
    </row>
    <row r="12" spans="2:51" ht="19" customHeight="1" x14ac:dyDescent="0.35">
      <c r="B12" s="21" t="s">
        <v>452</v>
      </c>
      <c r="C12" s="18">
        <v>5.0016906342191629E-2</v>
      </c>
      <c r="D12" s="18">
        <v>7.8769483154881387E-2</v>
      </c>
      <c r="E12" s="18">
        <v>6.8290132237315088E-2</v>
      </c>
      <c r="F12" s="18">
        <v>4.360783461721212E-2</v>
      </c>
      <c r="G12" s="18">
        <v>3.1484530353648163E-2</v>
      </c>
      <c r="H12" s="18">
        <v>4.700976315578316E-2</v>
      </c>
      <c r="I12" s="18">
        <v>4.2866009965399021E-2</v>
      </c>
      <c r="K12" s="18">
        <v>5.5692351454402593E-2</v>
      </c>
      <c r="L12" s="18">
        <v>4.4953650608090263E-2</v>
      </c>
      <c r="N12" s="18">
        <v>3.0452374291484501E-2</v>
      </c>
      <c r="O12" s="18">
        <v>6.6271014268248357E-2</v>
      </c>
      <c r="P12" s="18">
        <v>4.9918475434904998E-2</v>
      </c>
      <c r="Q12" s="18">
        <v>5.6017183140233559E-2</v>
      </c>
      <c r="R12" s="18">
        <v>6.0630488319848602E-2</v>
      </c>
      <c r="S12" s="18">
        <v>4.7254757057636813E-2</v>
      </c>
      <c r="T12" s="18">
        <v>2.062123825681007E-2</v>
      </c>
      <c r="V12" s="18">
        <v>2.2449923498650642E-2</v>
      </c>
      <c r="W12" s="18">
        <v>2.5181633826058109E-2</v>
      </c>
      <c r="X12" s="18">
        <v>0.29348257573319048</v>
      </c>
      <c r="Y12" s="18">
        <v>6.5134927108640273E-2</v>
      </c>
      <c r="Z12" s="18">
        <v>5.1239690557673669E-2</v>
      </c>
      <c r="AA12" s="18">
        <v>6.8977345467749904E-2</v>
      </c>
      <c r="AB12" s="18">
        <v>5.3086382686761947E-2</v>
      </c>
      <c r="AC12" s="18">
        <v>4.0107990091659829E-2</v>
      </c>
      <c r="AD12" s="18">
        <v>5.6807100341579708E-2</v>
      </c>
      <c r="AF12" s="18">
        <v>1.566786130605774E-2</v>
      </c>
      <c r="AG12" s="18">
        <v>3.3706043350491592E-2</v>
      </c>
      <c r="AH12" s="18">
        <v>0.33940499483899911</v>
      </c>
      <c r="AI12" s="18">
        <v>6.9504593108345059E-2</v>
      </c>
      <c r="AJ12" s="18">
        <v>2.231441105820553E-2</v>
      </c>
      <c r="AK12" s="18">
        <v>2.6169875722106731E-2</v>
      </c>
      <c r="AL12" s="18">
        <v>1.9283901377602049E-2</v>
      </c>
      <c r="AM12" s="18">
        <v>3.7670061300056762E-2</v>
      </c>
      <c r="AO12" s="18">
        <v>1.661036823202796E-2</v>
      </c>
      <c r="AP12" s="18">
        <v>1.0102861189420709E-2</v>
      </c>
      <c r="AQ12" s="18">
        <v>0.45164990903084729</v>
      </c>
      <c r="AR12" s="18">
        <v>4.6997745270770608E-2</v>
      </c>
      <c r="AS12" s="18">
        <v>1.4290414013484531E-2</v>
      </c>
      <c r="AT12" s="18">
        <v>3.2252948526027891E-2</v>
      </c>
      <c r="AU12" s="18">
        <v>1.540304135669209E-2</v>
      </c>
      <c r="AV12" s="18">
        <v>7.1489040442509685E-2</v>
      </c>
      <c r="AW12" s="18">
        <v>1.0886511383152169E-2</v>
      </c>
    </row>
    <row r="13" spans="2:51" ht="19" customHeight="1" x14ac:dyDescent="0.35">
      <c r="B13" s="21" t="s">
        <v>453</v>
      </c>
      <c r="C13" s="18">
        <v>0.17051947825715461</v>
      </c>
      <c r="D13" s="18">
        <v>0.1228420517744596</v>
      </c>
      <c r="E13" s="18">
        <v>0.1324882862002521</v>
      </c>
      <c r="F13" s="18">
        <v>0.14208775832469289</v>
      </c>
      <c r="G13" s="18">
        <v>0.21142377147410349</v>
      </c>
      <c r="H13" s="18">
        <v>0.2148549182834695</v>
      </c>
      <c r="I13" s="18">
        <v>0.18244655085382869</v>
      </c>
      <c r="K13" s="18">
        <v>0.18975017675718389</v>
      </c>
      <c r="L13" s="18">
        <v>0.15336864371846501</v>
      </c>
      <c r="N13" s="18">
        <v>0.244189825416121</v>
      </c>
      <c r="O13" s="18">
        <v>0.16703322961111999</v>
      </c>
      <c r="P13" s="18">
        <v>0.20800510199128669</v>
      </c>
      <c r="Q13" s="18">
        <v>0.11538611812687249</v>
      </c>
      <c r="R13" s="18">
        <v>0.1051147482185507</v>
      </c>
      <c r="S13" s="18">
        <v>5.6662485838885987E-2</v>
      </c>
      <c r="T13" s="18">
        <v>0.1704559753113101</v>
      </c>
      <c r="V13" s="18">
        <v>0.25458394791230848</v>
      </c>
      <c r="W13" s="18">
        <v>6.6583909707246314E-2</v>
      </c>
      <c r="X13" s="18">
        <v>0.14962197242755909</v>
      </c>
      <c r="Y13" s="18">
        <v>7.5404915321361871E-2</v>
      </c>
      <c r="Z13" s="18">
        <v>0.67680731034254271</v>
      </c>
      <c r="AA13" s="18">
        <v>6.8509131495968253E-2</v>
      </c>
      <c r="AB13" s="18">
        <v>0.1393334349714431</v>
      </c>
      <c r="AC13" s="18">
        <v>8.4610027404094013E-2</v>
      </c>
      <c r="AD13" s="18">
        <v>0.42535082668449947</v>
      </c>
      <c r="AF13" s="18">
        <v>0.16747003972635119</v>
      </c>
      <c r="AG13" s="18">
        <v>7.2447296138532874E-2</v>
      </c>
      <c r="AH13" s="18">
        <v>6.0223203885459563E-2</v>
      </c>
      <c r="AI13" s="18">
        <v>2.7494764445753089E-2</v>
      </c>
      <c r="AJ13" s="18">
        <v>0.62810880506496758</v>
      </c>
      <c r="AK13" s="18">
        <v>4.3589550000885491E-2</v>
      </c>
      <c r="AL13" s="18">
        <v>0.1168523247988907</v>
      </c>
      <c r="AM13" s="18">
        <v>0.1197192158869585</v>
      </c>
      <c r="AO13" s="18">
        <v>3.445841980395508E-2</v>
      </c>
      <c r="AP13" s="18">
        <v>1.3211109977221811E-2</v>
      </c>
      <c r="AQ13" s="18">
        <v>2.5824785905614059E-2</v>
      </c>
      <c r="AR13" s="18">
        <v>2.411555699433612E-2</v>
      </c>
      <c r="AS13" s="18">
        <v>0.69352164638382396</v>
      </c>
      <c r="AT13" s="18">
        <v>3.3660884355016643E-2</v>
      </c>
      <c r="AU13" s="18">
        <v>5.2798533760245972E-2</v>
      </c>
      <c r="AV13" s="18">
        <v>1.4385830954930399E-2</v>
      </c>
      <c r="AW13" s="18">
        <v>3.752341680883417E-2</v>
      </c>
    </row>
    <row r="14" spans="2:51" ht="19" customHeight="1" x14ac:dyDescent="0.35">
      <c r="B14" s="21" t="s">
        <v>454</v>
      </c>
      <c r="C14" s="18">
        <v>4.6684998756308917E-2</v>
      </c>
      <c r="D14" s="18">
        <v>2.942132200705996E-2</v>
      </c>
      <c r="E14" s="18">
        <v>4.0963219692680908E-2</v>
      </c>
      <c r="F14" s="18">
        <v>4.168508581678642E-2</v>
      </c>
      <c r="G14" s="18">
        <v>7.3594927241784555E-2</v>
      </c>
      <c r="H14" s="18">
        <v>6.3032334082064753E-2</v>
      </c>
      <c r="I14" s="18">
        <v>3.3471135139872432E-2</v>
      </c>
      <c r="K14" s="18">
        <v>4.789688792144358E-2</v>
      </c>
      <c r="L14" s="18">
        <v>4.5794539869441313E-2</v>
      </c>
      <c r="N14" s="18">
        <v>7.1716571189720135E-2</v>
      </c>
      <c r="O14" s="18">
        <v>4.4620540598131857E-2</v>
      </c>
      <c r="P14" s="18">
        <v>5.6765230608670468E-2</v>
      </c>
      <c r="Q14" s="18">
        <v>3.5409553261646007E-2</v>
      </c>
      <c r="R14" s="18">
        <v>1.302424491836277E-2</v>
      </c>
      <c r="S14" s="18">
        <v>2.4789988968543879E-2</v>
      </c>
      <c r="T14" s="18">
        <v>3.5076052292998677E-2</v>
      </c>
      <c r="V14" s="18">
        <v>5.1953585900222768E-2</v>
      </c>
      <c r="W14" s="18">
        <v>1.471074599875366E-2</v>
      </c>
      <c r="X14" s="18">
        <v>8.7122395621404367E-3</v>
      </c>
      <c r="Y14" s="18">
        <v>1.3767237276437151E-2</v>
      </c>
      <c r="Z14" s="18">
        <v>0.14750181441873919</v>
      </c>
      <c r="AA14" s="18">
        <v>4.5205321852714413E-2</v>
      </c>
      <c r="AB14" s="18">
        <v>7.0581864302190198E-2</v>
      </c>
      <c r="AC14" s="18">
        <v>7.8106829540790138E-2</v>
      </c>
      <c r="AD14" s="18">
        <v>0.1158170310879493</v>
      </c>
      <c r="AF14" s="18">
        <v>2.1081728974050109E-2</v>
      </c>
      <c r="AG14" s="18">
        <v>1.208204017358854E-2</v>
      </c>
      <c r="AH14" s="18">
        <v>8.481686391660687E-3</v>
      </c>
      <c r="AI14" s="18">
        <v>1.1635326103413951E-2</v>
      </c>
      <c r="AJ14" s="18">
        <v>0.1464635624131703</v>
      </c>
      <c r="AK14" s="18">
        <v>4.8660220261067297E-2</v>
      </c>
      <c r="AL14" s="18">
        <v>4.2689533863977891E-2</v>
      </c>
      <c r="AM14" s="18">
        <v>7.9603472434777361E-2</v>
      </c>
      <c r="AO14" s="18">
        <v>8.9444322610413469E-3</v>
      </c>
      <c r="AP14" s="18">
        <v>1.448765827848635E-3</v>
      </c>
      <c r="AQ14" s="18">
        <v>0</v>
      </c>
      <c r="AR14" s="18">
        <v>9.770481495055201E-3</v>
      </c>
      <c r="AS14" s="18">
        <v>8.8286264180650983E-2</v>
      </c>
      <c r="AT14" s="18">
        <v>3.1920264305429838E-2</v>
      </c>
      <c r="AU14" s="18">
        <v>6.4183257954284256E-2</v>
      </c>
      <c r="AV14" s="18">
        <v>4.1933425758258869E-2</v>
      </c>
      <c r="AW14" s="18">
        <v>0.45440238369494962</v>
      </c>
    </row>
    <row r="15" spans="2:51" ht="19" customHeight="1" x14ac:dyDescent="0.35">
      <c r="B15" s="21" t="s">
        <v>80</v>
      </c>
      <c r="C15" s="18">
        <v>0.1986208892697206</v>
      </c>
      <c r="D15" s="18">
        <v>0.15573518553340029</v>
      </c>
      <c r="E15" s="18">
        <v>0.17330654301423301</v>
      </c>
      <c r="F15" s="18">
        <v>0.24573601569349501</v>
      </c>
      <c r="G15" s="18">
        <v>0.20244341992656631</v>
      </c>
      <c r="H15" s="18">
        <v>0.19833823679406329</v>
      </c>
      <c r="I15" s="18">
        <v>0.19980092970390681</v>
      </c>
      <c r="K15" s="18">
        <v>0.13872386113711979</v>
      </c>
      <c r="L15" s="18">
        <v>0.25307664479961389</v>
      </c>
      <c r="N15" s="18">
        <v>0.22284842381527831</v>
      </c>
      <c r="O15" s="18">
        <v>0.21811428739433711</v>
      </c>
      <c r="P15" s="18">
        <v>0.19098370273833179</v>
      </c>
      <c r="Q15" s="18">
        <v>0.15313575359574511</v>
      </c>
      <c r="R15" s="18">
        <v>0.14732555565496111</v>
      </c>
      <c r="S15" s="18">
        <v>4.6162722420238562E-2</v>
      </c>
      <c r="T15" s="18">
        <v>0.46871439699900869</v>
      </c>
      <c r="V15" s="18">
        <v>0.115925980833524</v>
      </c>
      <c r="W15" s="18">
        <v>0.12877237539354169</v>
      </c>
      <c r="X15" s="18">
        <v>0.19811916245062891</v>
      </c>
      <c r="Y15" s="18">
        <v>0.21667859865002609</v>
      </c>
      <c r="Z15" s="18">
        <v>2.0751949192679631E-2</v>
      </c>
      <c r="AA15" s="18">
        <v>0.42017153085478309</v>
      </c>
      <c r="AB15" s="18">
        <v>0.36316135675013972</v>
      </c>
      <c r="AC15" s="18">
        <v>0.51582175896636795</v>
      </c>
      <c r="AD15" s="18">
        <v>0.16486493146378789</v>
      </c>
      <c r="AF15" s="18">
        <v>9.7966767744390726E-2</v>
      </c>
      <c r="AG15" s="18">
        <v>0.12730518877808281</v>
      </c>
      <c r="AH15" s="18">
        <v>0.2098158350816339</v>
      </c>
      <c r="AI15" s="18">
        <v>0.22447708877542219</v>
      </c>
      <c r="AJ15" s="18">
        <v>8.2023663839325078E-2</v>
      </c>
      <c r="AK15" s="18">
        <v>0.43282235825408272</v>
      </c>
      <c r="AL15" s="18">
        <v>0.5994081561386535</v>
      </c>
      <c r="AM15" s="18">
        <v>0.39925297627877848</v>
      </c>
      <c r="AO15" s="18">
        <v>0.11044926679788319</v>
      </c>
      <c r="AP15" s="18">
        <v>6.7134855047425362E-2</v>
      </c>
      <c r="AQ15" s="18">
        <v>0.17736330954430679</v>
      </c>
      <c r="AR15" s="18">
        <v>0.22668171020169439</v>
      </c>
      <c r="AS15" s="18">
        <v>9.3001154374139403E-2</v>
      </c>
      <c r="AT15" s="18">
        <v>0.53077793568178044</v>
      </c>
      <c r="AU15" s="18">
        <v>0.71376528966596076</v>
      </c>
      <c r="AV15" s="18">
        <v>0.61599036009663299</v>
      </c>
      <c r="AW15" s="18">
        <v>0.17636195246110231</v>
      </c>
    </row>
    <row r="17" spans="2:2" x14ac:dyDescent="0.35">
      <c r="B17" t="s">
        <v>490</v>
      </c>
    </row>
    <row r="18" spans="2:2" x14ac:dyDescent="0.35">
      <c r="B18" t="s">
        <v>11</v>
      </c>
    </row>
    <row r="20" spans="2:2" x14ac:dyDescent="0.35">
      <c r="B20"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455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60" customHeight="1" x14ac:dyDescent="0.35">
      <c r="B9" s="21" t="s">
        <v>456</v>
      </c>
      <c r="C9" s="18">
        <v>0.27800672658739672</v>
      </c>
      <c r="D9" s="18">
        <v>0.24216288096734581</v>
      </c>
      <c r="E9" s="18">
        <v>0.34090373020685871</v>
      </c>
      <c r="F9" s="18">
        <v>0.28497281094254662</v>
      </c>
      <c r="G9" s="18">
        <v>0.28955959526814951</v>
      </c>
      <c r="H9" s="18">
        <v>0.25797413058870561</v>
      </c>
      <c r="I9" s="18">
        <v>0.25028093954313102</v>
      </c>
      <c r="K9" s="18">
        <v>0.32062245187336452</v>
      </c>
      <c r="L9" s="18">
        <v>0.23947105362137841</v>
      </c>
      <c r="N9" s="18">
        <v>0.2082915207168072</v>
      </c>
      <c r="O9" s="18">
        <v>0.23852537139522609</v>
      </c>
      <c r="P9" s="18">
        <v>0.2245433785410286</v>
      </c>
      <c r="Q9" s="18">
        <v>0.36171663926335629</v>
      </c>
      <c r="R9" s="18">
        <v>0.3937560911214657</v>
      </c>
      <c r="S9" s="18">
        <v>0.46192871520258361</v>
      </c>
      <c r="T9" s="18">
        <v>0.1788467346694545</v>
      </c>
      <c r="V9" s="18">
        <v>0.1416896371142311</v>
      </c>
      <c r="W9" s="18">
        <v>0.51400225114293818</v>
      </c>
      <c r="X9" s="18">
        <v>0.31454314488754381</v>
      </c>
      <c r="Y9" s="18">
        <v>0.30190654899198588</v>
      </c>
      <c r="Z9" s="18">
        <v>3.2646266452898261E-2</v>
      </c>
      <c r="AA9" s="18">
        <v>0.2749281711444102</v>
      </c>
      <c r="AB9" s="18">
        <v>0.19720223089766839</v>
      </c>
      <c r="AC9" s="18">
        <v>0.11625477725158399</v>
      </c>
      <c r="AD9" s="18">
        <v>0.1760241613846982</v>
      </c>
      <c r="AF9" s="18">
        <v>0.14167566731806699</v>
      </c>
      <c r="AG9" s="18">
        <v>0.51426378501129799</v>
      </c>
      <c r="AH9" s="18">
        <v>0.28158838720636648</v>
      </c>
      <c r="AI9" s="18">
        <v>0.35879926669765511</v>
      </c>
      <c r="AJ9" s="18">
        <v>7.0823489956938948E-2</v>
      </c>
      <c r="AK9" s="18">
        <v>0.2075976988561764</v>
      </c>
      <c r="AL9" s="18">
        <v>1.5851070439238179E-2</v>
      </c>
      <c r="AM9" s="18">
        <v>0.16539930805421951</v>
      </c>
      <c r="AO9" s="18">
        <v>0.13506250211769261</v>
      </c>
      <c r="AP9" s="18">
        <v>0.63183742696655942</v>
      </c>
      <c r="AQ9" s="18">
        <v>0.29531127170681931</v>
      </c>
      <c r="AR9" s="18">
        <v>0.34519282030475551</v>
      </c>
      <c r="AS9" s="18">
        <v>5.1711412070126042E-2</v>
      </c>
      <c r="AT9" s="18">
        <v>0.19781637799004301</v>
      </c>
      <c r="AU9" s="18">
        <v>0.100185834376083</v>
      </c>
      <c r="AV9" s="18">
        <v>0.12805678229844669</v>
      </c>
      <c r="AW9" s="18">
        <v>0.1355932041587519</v>
      </c>
    </row>
    <row r="10" spans="2:51" ht="60" customHeight="1" x14ac:dyDescent="0.35">
      <c r="B10" s="21" t="s">
        <v>457</v>
      </c>
      <c r="C10" s="18">
        <v>0.28707408118405758</v>
      </c>
      <c r="D10" s="18">
        <v>0.39601883290265733</v>
      </c>
      <c r="E10" s="18">
        <v>0.33797626176392043</v>
      </c>
      <c r="F10" s="18">
        <v>0.32736505219520068</v>
      </c>
      <c r="G10" s="18">
        <v>0.2669275724748309</v>
      </c>
      <c r="H10" s="18">
        <v>0.23509588926238881</v>
      </c>
      <c r="I10" s="18">
        <v>0.2221104059264446</v>
      </c>
      <c r="K10" s="18">
        <v>0.28194847506949072</v>
      </c>
      <c r="L10" s="18">
        <v>0.29237424666109563</v>
      </c>
      <c r="N10" s="18">
        <v>0.28933170540301362</v>
      </c>
      <c r="O10" s="18">
        <v>0.31999669213683019</v>
      </c>
      <c r="P10" s="18">
        <v>0.27223885006174181</v>
      </c>
      <c r="Q10" s="18">
        <v>0.2657305194618802</v>
      </c>
      <c r="R10" s="18">
        <v>0.29105902328566519</v>
      </c>
      <c r="S10" s="18">
        <v>0.2497023824763662</v>
      </c>
      <c r="T10" s="18">
        <v>0.2566213703778959</v>
      </c>
      <c r="V10" s="18">
        <v>0.29115555553436889</v>
      </c>
      <c r="W10" s="18">
        <v>0.2732998419164076</v>
      </c>
      <c r="X10" s="18">
        <v>0.31390316497359161</v>
      </c>
      <c r="Y10" s="18">
        <v>0.36125808135171439</v>
      </c>
      <c r="Z10" s="18">
        <v>0.15569787061057341</v>
      </c>
      <c r="AA10" s="18">
        <v>0.41062867153258398</v>
      </c>
      <c r="AB10" s="18">
        <v>0.29201874143325979</v>
      </c>
      <c r="AC10" s="18">
        <v>0.30995423619322238</v>
      </c>
      <c r="AD10" s="18">
        <v>0.21831608310538739</v>
      </c>
      <c r="AF10" s="18">
        <v>0.32556726164866961</v>
      </c>
      <c r="AG10" s="18">
        <v>0.26809918710714131</v>
      </c>
      <c r="AH10" s="18">
        <v>0.39831245361055578</v>
      </c>
      <c r="AI10" s="18">
        <v>0.34347776400648372</v>
      </c>
      <c r="AJ10" s="18">
        <v>0.19182153427122639</v>
      </c>
      <c r="AK10" s="18">
        <v>0.35506402720842078</v>
      </c>
      <c r="AL10" s="18">
        <v>0.22025337054687841</v>
      </c>
      <c r="AM10" s="18">
        <v>0.2976420247869539</v>
      </c>
      <c r="AO10" s="18">
        <v>0.3679034402716535</v>
      </c>
      <c r="AP10" s="18">
        <v>0.2444495208898208</v>
      </c>
      <c r="AQ10" s="18">
        <v>0.41736108817533257</v>
      </c>
      <c r="AR10" s="18">
        <v>0.37091374245633801</v>
      </c>
      <c r="AS10" s="18">
        <v>0.24663485515825229</v>
      </c>
      <c r="AT10" s="18">
        <v>0.41099057738708938</v>
      </c>
      <c r="AU10" s="18">
        <v>0.20281393940808451</v>
      </c>
      <c r="AV10" s="18">
        <v>0.27427160422430957</v>
      </c>
      <c r="AW10" s="18">
        <v>0.14947960698057131</v>
      </c>
    </row>
    <row r="11" spans="2:51" ht="60" customHeight="1" x14ac:dyDescent="0.35">
      <c r="B11" s="21" t="s">
        <v>458</v>
      </c>
      <c r="C11" s="18">
        <v>0.2952832993894785</v>
      </c>
      <c r="D11" s="18">
        <v>0.1670975859094693</v>
      </c>
      <c r="E11" s="18">
        <v>0.15457499537606259</v>
      </c>
      <c r="F11" s="18">
        <v>0.21227105881156161</v>
      </c>
      <c r="G11" s="18">
        <v>0.3243857164494825</v>
      </c>
      <c r="H11" s="18">
        <v>0.39023999446489938</v>
      </c>
      <c r="I11" s="18">
        <v>0.42819213336629208</v>
      </c>
      <c r="K11" s="18">
        <v>0.30831772108787547</v>
      </c>
      <c r="L11" s="18">
        <v>0.28387021535765461</v>
      </c>
      <c r="N11" s="18">
        <v>0.35959446146440888</v>
      </c>
      <c r="O11" s="18">
        <v>0.26793781399537753</v>
      </c>
      <c r="P11" s="18">
        <v>0.37873139097224168</v>
      </c>
      <c r="Q11" s="18">
        <v>0.26334970469202001</v>
      </c>
      <c r="R11" s="18">
        <v>0.2254280157241656</v>
      </c>
      <c r="S11" s="18">
        <v>0.18309334717638809</v>
      </c>
      <c r="T11" s="18">
        <v>0.23670700485881729</v>
      </c>
      <c r="V11" s="18">
        <v>0.50381048446402832</v>
      </c>
      <c r="W11" s="18">
        <v>0.116225778134339</v>
      </c>
      <c r="X11" s="18">
        <v>0.20584058594325669</v>
      </c>
      <c r="Y11" s="18">
        <v>0.17127612953292859</v>
      </c>
      <c r="Z11" s="18">
        <v>0.78611513904666519</v>
      </c>
      <c r="AA11" s="18">
        <v>0.2067305363739286</v>
      </c>
      <c r="AB11" s="18">
        <v>0.24069713170140961</v>
      </c>
      <c r="AC11" s="18">
        <v>0.1657713790203354</v>
      </c>
      <c r="AD11" s="18">
        <v>0.46447374607035657</v>
      </c>
      <c r="AF11" s="18">
        <v>0.46750305505132411</v>
      </c>
      <c r="AG11" s="18">
        <v>0.1426551684062054</v>
      </c>
      <c r="AH11" s="18">
        <v>0.18584376918250189</v>
      </c>
      <c r="AI11" s="18">
        <v>0.14481073618553689</v>
      </c>
      <c r="AJ11" s="18">
        <v>0.65614536852119809</v>
      </c>
      <c r="AK11" s="18">
        <v>0.29844089949366398</v>
      </c>
      <c r="AL11" s="18">
        <v>0.16944525209866651</v>
      </c>
      <c r="AM11" s="18">
        <v>0.24060003929647131</v>
      </c>
      <c r="AO11" s="18">
        <v>0.42789318849861052</v>
      </c>
      <c r="AP11" s="18">
        <v>5.5070084403639703E-2</v>
      </c>
      <c r="AQ11" s="18">
        <v>0.1685507222180439</v>
      </c>
      <c r="AR11" s="18">
        <v>0.1243159455801954</v>
      </c>
      <c r="AS11" s="18">
        <v>0.6071904567531452</v>
      </c>
      <c r="AT11" s="18">
        <v>0.2366669634314667</v>
      </c>
      <c r="AU11" s="18">
        <v>0.21275318530516729</v>
      </c>
      <c r="AV11" s="18">
        <v>0.21902932739797309</v>
      </c>
      <c r="AW11" s="18">
        <v>0.62508359835124039</v>
      </c>
    </row>
    <row r="12" spans="2:51" ht="19" customHeight="1" x14ac:dyDescent="0.35">
      <c r="B12" s="21" t="s">
        <v>68</v>
      </c>
      <c r="C12" s="18">
        <v>0.13963589283906741</v>
      </c>
      <c r="D12" s="18">
        <v>0.1947207002205274</v>
      </c>
      <c r="E12" s="18">
        <v>0.1665450126531583</v>
      </c>
      <c r="F12" s="18">
        <v>0.1753910780506911</v>
      </c>
      <c r="G12" s="18">
        <v>0.11912711580753731</v>
      </c>
      <c r="H12" s="18">
        <v>0.116689985684006</v>
      </c>
      <c r="I12" s="18">
        <v>9.9416521164132368E-2</v>
      </c>
      <c r="K12" s="18">
        <v>8.9111351969269351E-2</v>
      </c>
      <c r="L12" s="18">
        <v>0.18428448435987149</v>
      </c>
      <c r="N12" s="18">
        <v>0.14278231241577019</v>
      </c>
      <c r="O12" s="18">
        <v>0.17354012247256609</v>
      </c>
      <c r="P12" s="18">
        <v>0.1244863804249878</v>
      </c>
      <c r="Q12" s="18">
        <v>0.1092031365827434</v>
      </c>
      <c r="R12" s="18">
        <v>8.9756869868703654E-2</v>
      </c>
      <c r="S12" s="18">
        <v>0.105275555144662</v>
      </c>
      <c r="T12" s="18">
        <v>0.32782489009383242</v>
      </c>
      <c r="V12" s="18">
        <v>6.334432288737149E-2</v>
      </c>
      <c r="W12" s="18">
        <v>9.6472128806315269E-2</v>
      </c>
      <c r="X12" s="18">
        <v>0.16571310419560789</v>
      </c>
      <c r="Y12" s="18">
        <v>0.1655592401233712</v>
      </c>
      <c r="Z12" s="18">
        <v>2.5540723889863341E-2</v>
      </c>
      <c r="AA12" s="18">
        <v>0.1077126209490774</v>
      </c>
      <c r="AB12" s="18">
        <v>0.27008189596766241</v>
      </c>
      <c r="AC12" s="18">
        <v>0.40801960753485778</v>
      </c>
      <c r="AD12" s="18">
        <v>0.14118600943955781</v>
      </c>
      <c r="AF12" s="18">
        <v>6.5254015981939334E-2</v>
      </c>
      <c r="AG12" s="18">
        <v>7.4981859475355336E-2</v>
      </c>
      <c r="AH12" s="18">
        <v>0.13425539000057579</v>
      </c>
      <c r="AI12" s="18">
        <v>0.1529122331103244</v>
      </c>
      <c r="AJ12" s="18">
        <v>8.1209607250636681E-2</v>
      </c>
      <c r="AK12" s="18">
        <v>0.13889737444173891</v>
      </c>
      <c r="AL12" s="18">
        <v>0.59445030691521705</v>
      </c>
      <c r="AM12" s="18">
        <v>0.29635862786235528</v>
      </c>
      <c r="AO12" s="18">
        <v>6.9140869112043479E-2</v>
      </c>
      <c r="AP12" s="18">
        <v>6.8642967739980271E-2</v>
      </c>
      <c r="AQ12" s="18">
        <v>0.1187769178998042</v>
      </c>
      <c r="AR12" s="18">
        <v>0.15957749165871121</v>
      </c>
      <c r="AS12" s="18">
        <v>9.4463276018476525E-2</v>
      </c>
      <c r="AT12" s="18">
        <v>0.1545260811914011</v>
      </c>
      <c r="AU12" s="18">
        <v>0.48424704091066528</v>
      </c>
      <c r="AV12" s="18">
        <v>0.37864228607927047</v>
      </c>
      <c r="AW12" s="18">
        <v>8.9843590509436286E-2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459</v>
      </c>
      <c r="C9" s="18">
        <v>0.11552430985224479</v>
      </c>
      <c r="D9" s="18">
        <v>0.15488636218201279</v>
      </c>
      <c r="E9" s="18">
        <v>0.15187015908219911</v>
      </c>
      <c r="F9" s="18">
        <v>0.1244064867263408</v>
      </c>
      <c r="G9" s="18">
        <v>0.1316593334403473</v>
      </c>
      <c r="H9" s="18">
        <v>0.1012351749076849</v>
      </c>
      <c r="I9" s="18">
        <v>6.5116419196457456E-2</v>
      </c>
      <c r="K9" s="18">
        <v>0.12376776663341189</v>
      </c>
      <c r="L9" s="18">
        <v>0.10839714707635691</v>
      </c>
      <c r="N9" s="18">
        <v>0.12182839311561749</v>
      </c>
      <c r="O9" s="18">
        <v>0.1201734721729415</v>
      </c>
      <c r="P9" s="18">
        <v>0.1020076657798156</v>
      </c>
      <c r="Q9" s="18">
        <v>0.101471494693052</v>
      </c>
      <c r="R9" s="18">
        <v>0.1055033721179101</v>
      </c>
      <c r="S9" s="18">
        <v>0.27725093693637221</v>
      </c>
      <c r="T9" s="18">
        <v>0.1219579290855793</v>
      </c>
      <c r="V9" s="18">
        <v>0.12521920222279351</v>
      </c>
      <c r="W9" s="18">
        <v>0.107298480026117</v>
      </c>
      <c r="X9" s="18">
        <v>6.4031579114635417E-2</v>
      </c>
      <c r="Y9" s="18">
        <v>0.1113713225890804</v>
      </c>
      <c r="Z9" s="18">
        <v>0.18204173426204379</v>
      </c>
      <c r="AA9" s="18">
        <v>9.0629248744706833E-2</v>
      </c>
      <c r="AB9" s="18">
        <v>0.1188643095723978</v>
      </c>
      <c r="AC9" s="18">
        <v>5.9989556432656292E-2</v>
      </c>
      <c r="AD9" s="18">
        <v>0.17879183351879169</v>
      </c>
      <c r="AF9" s="18">
        <v>0.1189806073040995</v>
      </c>
      <c r="AG9" s="18">
        <v>0.1122809332701077</v>
      </c>
      <c r="AH9" s="18">
        <v>3.158155002415905E-2</v>
      </c>
      <c r="AI9" s="18">
        <v>0.1239554966142888</v>
      </c>
      <c r="AJ9" s="18">
        <v>0.16062538955736719</v>
      </c>
      <c r="AK9" s="18">
        <v>0.1411000075753919</v>
      </c>
      <c r="AL9" s="18">
        <v>9.037653416569584E-2</v>
      </c>
      <c r="AM9" s="18">
        <v>0.1103398289570905</v>
      </c>
      <c r="AO9" s="18">
        <v>8.9497262825620691E-2</v>
      </c>
      <c r="AP9" s="18">
        <v>0.1089979883735445</v>
      </c>
      <c r="AQ9" s="18">
        <v>5.2525950172248738E-2</v>
      </c>
      <c r="AR9" s="18">
        <v>9.611791972309075E-2</v>
      </c>
      <c r="AS9" s="18">
        <v>0.17524145268104729</v>
      </c>
      <c r="AT9" s="18">
        <v>0.17389808532819831</v>
      </c>
      <c r="AU9" s="18">
        <v>0.1169061991173128</v>
      </c>
      <c r="AV9" s="18">
        <v>7.6528420569978509E-2</v>
      </c>
      <c r="AW9" s="18">
        <v>0.1336296043123785</v>
      </c>
    </row>
    <row r="10" spans="2:51" ht="60" customHeight="1" x14ac:dyDescent="0.35">
      <c r="B10" s="21" t="s">
        <v>460</v>
      </c>
      <c r="C10" s="18">
        <v>0.42313409555009768</v>
      </c>
      <c r="D10" s="18">
        <v>0.38782975299462269</v>
      </c>
      <c r="E10" s="18">
        <v>0.42253007045265201</v>
      </c>
      <c r="F10" s="18">
        <v>0.38781220787541071</v>
      </c>
      <c r="G10" s="18">
        <v>0.41745197973781922</v>
      </c>
      <c r="H10" s="18">
        <v>0.37374011405932422</v>
      </c>
      <c r="I10" s="18">
        <v>0.50154837331986346</v>
      </c>
      <c r="K10" s="18">
        <v>0.45668165810955952</v>
      </c>
      <c r="L10" s="18">
        <v>0.39388043614952928</v>
      </c>
      <c r="N10" s="18">
        <v>0.4210114999727182</v>
      </c>
      <c r="O10" s="18">
        <v>0.38944758217695158</v>
      </c>
      <c r="P10" s="18">
        <v>0.48118920442371099</v>
      </c>
      <c r="Q10" s="18">
        <v>0.44873719279126251</v>
      </c>
      <c r="R10" s="18">
        <v>0.42469960124484879</v>
      </c>
      <c r="S10" s="18">
        <v>0.43641926132685921</v>
      </c>
      <c r="T10" s="18">
        <v>0.29564131681676759</v>
      </c>
      <c r="V10" s="18">
        <v>0.51750946341413051</v>
      </c>
      <c r="W10" s="18">
        <v>0.44362805641301278</v>
      </c>
      <c r="X10" s="18">
        <v>0.36932341400678592</v>
      </c>
      <c r="Y10" s="18">
        <v>0.33275702638839372</v>
      </c>
      <c r="Z10" s="18">
        <v>0.4304557315724668</v>
      </c>
      <c r="AA10" s="18">
        <v>0.41853266913326709</v>
      </c>
      <c r="AB10" s="18">
        <v>0.33377516019284009</v>
      </c>
      <c r="AC10" s="18">
        <v>0.20448278961115299</v>
      </c>
      <c r="AD10" s="18">
        <v>0.36888354102179161</v>
      </c>
      <c r="AF10" s="18">
        <v>0.50974894550929717</v>
      </c>
      <c r="AG10" s="18">
        <v>0.44786670213145202</v>
      </c>
      <c r="AH10" s="18">
        <v>0.45414070241184679</v>
      </c>
      <c r="AI10" s="18">
        <v>0.31982763478002502</v>
      </c>
      <c r="AJ10" s="18">
        <v>0.50079861123119918</v>
      </c>
      <c r="AK10" s="18">
        <v>0.40989279177035542</v>
      </c>
      <c r="AL10" s="18">
        <v>0.14506782576832941</v>
      </c>
      <c r="AM10" s="18">
        <v>0.3084575491186804</v>
      </c>
      <c r="AO10" s="18">
        <v>0.50190343108150726</v>
      </c>
      <c r="AP10" s="18">
        <v>0.45563300287790048</v>
      </c>
      <c r="AQ10" s="18">
        <v>0.47285185070712671</v>
      </c>
      <c r="AR10" s="18">
        <v>0.32715991095420682</v>
      </c>
      <c r="AS10" s="18">
        <v>0.48428902373693139</v>
      </c>
      <c r="AT10" s="18">
        <v>0.35053929042811838</v>
      </c>
      <c r="AU10" s="18">
        <v>0.2348954614672368</v>
      </c>
      <c r="AV10" s="18">
        <v>0.2647991160110772</v>
      </c>
      <c r="AW10" s="18">
        <v>0.35281925656192031</v>
      </c>
    </row>
    <row r="11" spans="2:51" ht="74.150000000000006" customHeight="1" x14ac:dyDescent="0.35">
      <c r="B11" s="21" t="s">
        <v>461</v>
      </c>
      <c r="C11" s="18">
        <v>0.30780861360896028</v>
      </c>
      <c r="D11" s="18">
        <v>0.25341559609049291</v>
      </c>
      <c r="E11" s="18">
        <v>0.27351692408424189</v>
      </c>
      <c r="F11" s="18">
        <v>0.30510086602559938</v>
      </c>
      <c r="G11" s="18">
        <v>0.29523269361523818</v>
      </c>
      <c r="H11" s="18">
        <v>0.3603028557745736</v>
      </c>
      <c r="I11" s="18">
        <v>0.33081845779695851</v>
      </c>
      <c r="K11" s="18">
        <v>0.32276668282017529</v>
      </c>
      <c r="L11" s="18">
        <v>0.29153537765834581</v>
      </c>
      <c r="N11" s="18">
        <v>0.27021002796068921</v>
      </c>
      <c r="O11" s="18">
        <v>0.33662920895072129</v>
      </c>
      <c r="P11" s="18">
        <v>0.2766739790314528</v>
      </c>
      <c r="Q11" s="18">
        <v>0.33936091707747668</v>
      </c>
      <c r="R11" s="18">
        <v>0.36539360294254358</v>
      </c>
      <c r="S11" s="18">
        <v>0.17711345683727259</v>
      </c>
      <c r="T11" s="18">
        <v>0.16725195844004309</v>
      </c>
      <c r="V11" s="18">
        <v>0.2736036353130164</v>
      </c>
      <c r="W11" s="18">
        <v>0.34385030672529449</v>
      </c>
      <c r="X11" s="18">
        <v>0.42468033888678292</v>
      </c>
      <c r="Y11" s="18">
        <v>0.37691238103970809</v>
      </c>
      <c r="Z11" s="18">
        <v>0.2097977551687194</v>
      </c>
      <c r="AA11" s="18">
        <v>0.33119468763246801</v>
      </c>
      <c r="AB11" s="18">
        <v>0.27125182925885449</v>
      </c>
      <c r="AC11" s="18">
        <v>0.29000257472525182</v>
      </c>
      <c r="AD11" s="18">
        <v>0.31567651054933499</v>
      </c>
      <c r="AF11" s="18">
        <v>0.28116755789837161</v>
      </c>
      <c r="AG11" s="18">
        <v>0.35531451626681948</v>
      </c>
      <c r="AH11" s="18">
        <v>0.39060843817058027</v>
      </c>
      <c r="AI11" s="18">
        <v>0.38080306711405842</v>
      </c>
      <c r="AJ11" s="18">
        <v>0.21411258072964201</v>
      </c>
      <c r="AK11" s="18">
        <v>0.29268008600632511</v>
      </c>
      <c r="AL11" s="18">
        <v>0.21246005655859451</v>
      </c>
      <c r="AM11" s="18">
        <v>0.28261705020238698</v>
      </c>
      <c r="AO11" s="18">
        <v>0.29739948848386438</v>
      </c>
      <c r="AP11" s="18">
        <v>0.34497122718982259</v>
      </c>
      <c r="AQ11" s="18">
        <v>0.38823779009291248</v>
      </c>
      <c r="AR11" s="18">
        <v>0.40716385020442297</v>
      </c>
      <c r="AS11" s="18">
        <v>0.2041886485477144</v>
      </c>
      <c r="AT11" s="18">
        <v>0.29223799534905559</v>
      </c>
      <c r="AU11" s="18">
        <v>0.2520733983603996</v>
      </c>
      <c r="AV11" s="18">
        <v>0.35028748364188389</v>
      </c>
      <c r="AW11" s="18">
        <v>0.3116344017143105</v>
      </c>
    </row>
    <row r="12" spans="2:51" ht="19" customHeight="1" x14ac:dyDescent="0.35">
      <c r="B12" s="21" t="s">
        <v>80</v>
      </c>
      <c r="C12" s="18">
        <v>0.15353298098869719</v>
      </c>
      <c r="D12" s="18">
        <v>0.20386828873287149</v>
      </c>
      <c r="E12" s="18">
        <v>0.15208284638090699</v>
      </c>
      <c r="F12" s="18">
        <v>0.18268043937264891</v>
      </c>
      <c r="G12" s="18">
        <v>0.15565599320659529</v>
      </c>
      <c r="H12" s="18">
        <v>0.16472185525841701</v>
      </c>
      <c r="I12" s="18">
        <v>0.1025167496867205</v>
      </c>
      <c r="K12" s="18">
        <v>9.6783892436853231E-2</v>
      </c>
      <c r="L12" s="18">
        <v>0.20618703911576791</v>
      </c>
      <c r="N12" s="18">
        <v>0.18695007895097501</v>
      </c>
      <c r="O12" s="18">
        <v>0.15374973669938549</v>
      </c>
      <c r="P12" s="18">
        <v>0.1401291507650205</v>
      </c>
      <c r="Q12" s="18">
        <v>0.1104303954382088</v>
      </c>
      <c r="R12" s="18">
        <v>0.1044034236946975</v>
      </c>
      <c r="S12" s="18">
        <v>0.1092163448994959</v>
      </c>
      <c r="T12" s="18">
        <v>0.41514879565760998</v>
      </c>
      <c r="V12" s="18">
        <v>8.3667699050059385E-2</v>
      </c>
      <c r="W12" s="18">
        <v>0.1052231568355758</v>
      </c>
      <c r="X12" s="18">
        <v>0.1419646679917958</v>
      </c>
      <c r="Y12" s="18">
        <v>0.17895926998281769</v>
      </c>
      <c r="Z12" s="18">
        <v>0.1777047789967702</v>
      </c>
      <c r="AA12" s="18">
        <v>0.15964339448955819</v>
      </c>
      <c r="AB12" s="18">
        <v>0.27610870097590778</v>
      </c>
      <c r="AC12" s="18">
        <v>0.44552507923093859</v>
      </c>
      <c r="AD12" s="18">
        <v>0.13664811491008161</v>
      </c>
      <c r="AF12" s="18">
        <v>9.0102889288231763E-2</v>
      </c>
      <c r="AG12" s="18">
        <v>8.4537848331620938E-2</v>
      </c>
      <c r="AH12" s="18">
        <v>0.12366930939341381</v>
      </c>
      <c r="AI12" s="18">
        <v>0.1754138014916278</v>
      </c>
      <c r="AJ12" s="18">
        <v>0.1244634184817916</v>
      </c>
      <c r="AK12" s="18">
        <v>0.15632711464792759</v>
      </c>
      <c r="AL12" s="18">
        <v>0.55209558350738031</v>
      </c>
      <c r="AM12" s="18">
        <v>0.29858557172184208</v>
      </c>
      <c r="AO12" s="18">
        <v>0.1111998176090077</v>
      </c>
      <c r="AP12" s="18">
        <v>9.0397781558732557E-2</v>
      </c>
      <c r="AQ12" s="18">
        <v>8.638440902771205E-2</v>
      </c>
      <c r="AR12" s="18">
        <v>0.1695583191182794</v>
      </c>
      <c r="AS12" s="18">
        <v>0.13628087503430689</v>
      </c>
      <c r="AT12" s="18">
        <v>0.18332462889462781</v>
      </c>
      <c r="AU12" s="18">
        <v>0.39612494105505081</v>
      </c>
      <c r="AV12" s="18">
        <v>0.30838497977706031</v>
      </c>
      <c r="AW12" s="18">
        <v>0.20191673741139041</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Y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115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02" customHeight="1" x14ac:dyDescent="0.35">
      <c r="B9" s="21" t="s">
        <v>462</v>
      </c>
      <c r="C9" s="18">
        <v>0.2220159009128288</v>
      </c>
      <c r="D9" s="18">
        <v>0.29618171017385492</v>
      </c>
      <c r="E9" s="18">
        <v>0.29944994811726278</v>
      </c>
      <c r="F9" s="18">
        <v>0.26006784567196423</v>
      </c>
      <c r="G9" s="18">
        <v>0.22680980847236401</v>
      </c>
      <c r="H9" s="18">
        <v>0.16966267043713981</v>
      </c>
      <c r="I9" s="18">
        <v>0.1392975428141342</v>
      </c>
      <c r="K9" s="18">
        <v>0.23980393856617521</v>
      </c>
      <c r="L9" s="18">
        <v>0.20649221889985639</v>
      </c>
      <c r="N9" s="18">
        <v>0.20806001618891959</v>
      </c>
      <c r="O9" s="18">
        <v>0.25526337243755259</v>
      </c>
      <c r="P9" s="18">
        <v>0.18279815910108829</v>
      </c>
      <c r="Q9" s="18">
        <v>0.20420670037889399</v>
      </c>
      <c r="R9" s="18">
        <v>0.26829061106363328</v>
      </c>
      <c r="S9" s="18">
        <v>0.30185698585006399</v>
      </c>
      <c r="T9" s="18">
        <v>0.16632497981415389</v>
      </c>
      <c r="V9" s="18">
        <v>0.26576595625014821</v>
      </c>
      <c r="W9" s="18">
        <v>0.19838023530923371</v>
      </c>
      <c r="X9" s="18">
        <v>9.6669560687750192E-2</v>
      </c>
      <c r="Y9" s="18">
        <v>0.25579145631554201</v>
      </c>
      <c r="Z9" s="18">
        <v>0.32087501649226879</v>
      </c>
      <c r="AA9" s="18">
        <v>0.12519839335024349</v>
      </c>
      <c r="AB9" s="18">
        <v>0.2286735812294966</v>
      </c>
      <c r="AC9" s="18">
        <v>0.19746580641794739</v>
      </c>
      <c r="AD9" s="18">
        <v>0.2105881040104601</v>
      </c>
      <c r="AF9" s="18">
        <v>0.24794544632923049</v>
      </c>
      <c r="AG9" s="18">
        <v>0.19776712937747129</v>
      </c>
      <c r="AH9" s="18">
        <v>9.3635601558988951E-2</v>
      </c>
      <c r="AI9" s="18">
        <v>0.24496891923971459</v>
      </c>
      <c r="AJ9" s="18">
        <v>0.35902512338207249</v>
      </c>
      <c r="AK9" s="18">
        <v>0.17014194743479591</v>
      </c>
      <c r="AL9" s="18">
        <v>0.2347305702299417</v>
      </c>
      <c r="AM9" s="18">
        <v>0.18344830631806469</v>
      </c>
      <c r="AO9" s="18">
        <v>0.2000806398962249</v>
      </c>
      <c r="AP9" s="18">
        <v>0.21402837651928569</v>
      </c>
      <c r="AQ9" s="18">
        <v>0.134722860556203</v>
      </c>
      <c r="AR9" s="18">
        <v>0.18822447661393871</v>
      </c>
      <c r="AS9" s="18">
        <v>0.34341240891154512</v>
      </c>
      <c r="AT9" s="18">
        <v>0.12726962975318751</v>
      </c>
      <c r="AU9" s="18">
        <v>0.18255456188603511</v>
      </c>
      <c r="AV9" s="18">
        <v>0.1058576517451246</v>
      </c>
      <c r="AW9" s="18">
        <v>0.25271818932758039</v>
      </c>
    </row>
    <row r="10" spans="2:51" ht="116.15" customHeight="1" x14ac:dyDescent="0.35">
      <c r="B10" s="21" t="s">
        <v>463</v>
      </c>
      <c r="C10" s="18">
        <v>0.53804985632507596</v>
      </c>
      <c r="D10" s="18">
        <v>0.47200589413022492</v>
      </c>
      <c r="E10" s="18">
        <v>0.49062151083384259</v>
      </c>
      <c r="F10" s="18">
        <v>0.47427416631086811</v>
      </c>
      <c r="G10" s="18">
        <v>0.54695780871733579</v>
      </c>
      <c r="H10" s="18">
        <v>0.58073223110457728</v>
      </c>
      <c r="I10" s="18">
        <v>0.61182674309772922</v>
      </c>
      <c r="K10" s="18">
        <v>0.58577205297143076</v>
      </c>
      <c r="L10" s="18">
        <v>0.49331683219133449</v>
      </c>
      <c r="N10" s="18">
        <v>0.49095918383779202</v>
      </c>
      <c r="O10" s="18">
        <v>0.50862642751238241</v>
      </c>
      <c r="P10" s="18">
        <v>0.58302141794569706</v>
      </c>
      <c r="Q10" s="18">
        <v>0.59379550718956065</v>
      </c>
      <c r="R10" s="18">
        <v>0.58956535124902443</v>
      </c>
      <c r="S10" s="18">
        <v>0.59911175035805986</v>
      </c>
      <c r="T10" s="18">
        <v>0.37241669985450632</v>
      </c>
      <c r="V10" s="18">
        <v>0.52847712600153396</v>
      </c>
      <c r="W10" s="18">
        <v>0.63879995716966631</v>
      </c>
      <c r="X10" s="18">
        <v>0.69491966533626892</v>
      </c>
      <c r="Y10" s="18">
        <v>0.57956784720617049</v>
      </c>
      <c r="Z10" s="18">
        <v>0.26830256859056067</v>
      </c>
      <c r="AA10" s="18">
        <v>0.70377767035906014</v>
      </c>
      <c r="AB10" s="18">
        <v>0.40684257509300559</v>
      </c>
      <c r="AC10" s="18">
        <v>0.32046872857245029</v>
      </c>
      <c r="AD10" s="18">
        <v>0.51726362818975014</v>
      </c>
      <c r="AF10" s="18">
        <v>0.53348340164057018</v>
      </c>
      <c r="AG10" s="18">
        <v>0.64753844511728831</v>
      </c>
      <c r="AH10" s="18">
        <v>0.71611056421464825</v>
      </c>
      <c r="AI10" s="18">
        <v>0.58939645142965147</v>
      </c>
      <c r="AJ10" s="18">
        <v>0.37563164815086342</v>
      </c>
      <c r="AK10" s="18">
        <v>0.610235681651636</v>
      </c>
      <c r="AL10" s="18">
        <v>0.14836090191461559</v>
      </c>
      <c r="AM10" s="18">
        <v>0.43948741109570688</v>
      </c>
      <c r="AO10" s="18">
        <v>0.57091901517054289</v>
      </c>
      <c r="AP10" s="18">
        <v>0.63249158793540328</v>
      </c>
      <c r="AQ10" s="18">
        <v>0.71926077276450706</v>
      </c>
      <c r="AR10" s="18">
        <v>0.63082543673157088</v>
      </c>
      <c r="AS10" s="18">
        <v>0.41137227988831881</v>
      </c>
      <c r="AT10" s="18">
        <v>0.61124921719299974</v>
      </c>
      <c r="AU10" s="18">
        <v>0.32991447212055292</v>
      </c>
      <c r="AV10" s="18">
        <v>0.40890289984717171</v>
      </c>
      <c r="AW10" s="18">
        <v>0.49808584907335601</v>
      </c>
    </row>
    <row r="11" spans="2:51" ht="19" customHeight="1" x14ac:dyDescent="0.35">
      <c r="B11" s="21" t="s">
        <v>80</v>
      </c>
      <c r="C11" s="18">
        <v>0.23993424276209541</v>
      </c>
      <c r="D11" s="18">
        <v>0.23181239569591999</v>
      </c>
      <c r="E11" s="18">
        <v>0.20992854104889441</v>
      </c>
      <c r="F11" s="18">
        <v>0.26565798801716772</v>
      </c>
      <c r="G11" s="18">
        <v>0.22623238281030039</v>
      </c>
      <c r="H11" s="18">
        <v>0.24960509845828269</v>
      </c>
      <c r="I11" s="18">
        <v>0.24887571408813661</v>
      </c>
      <c r="K11" s="18">
        <v>0.174424008462394</v>
      </c>
      <c r="L11" s="18">
        <v>0.30019094890880899</v>
      </c>
      <c r="N11" s="18">
        <v>0.3009807999732883</v>
      </c>
      <c r="O11" s="18">
        <v>0.23611020005006489</v>
      </c>
      <c r="P11" s="18">
        <v>0.23418042295321451</v>
      </c>
      <c r="Q11" s="18">
        <v>0.2019977924315452</v>
      </c>
      <c r="R11" s="18">
        <v>0.1421440376873423</v>
      </c>
      <c r="S11" s="18">
        <v>9.9031263791876017E-2</v>
      </c>
      <c r="T11" s="18">
        <v>0.46125832033133979</v>
      </c>
      <c r="V11" s="18">
        <v>0.2057569177483177</v>
      </c>
      <c r="W11" s="18">
        <v>0.16281980752110001</v>
      </c>
      <c r="X11" s="18">
        <v>0.20841077397598079</v>
      </c>
      <c r="Y11" s="18">
        <v>0.16464069647828761</v>
      </c>
      <c r="Z11" s="18">
        <v>0.41082241491717048</v>
      </c>
      <c r="AA11" s="18">
        <v>0.1710239362906964</v>
      </c>
      <c r="AB11" s="18">
        <v>0.36448384367749798</v>
      </c>
      <c r="AC11" s="18">
        <v>0.48206546500960179</v>
      </c>
      <c r="AD11" s="18">
        <v>0.27214826779978968</v>
      </c>
      <c r="AF11" s="18">
        <v>0.21857115203019931</v>
      </c>
      <c r="AG11" s="18">
        <v>0.15469442550524051</v>
      </c>
      <c r="AH11" s="18">
        <v>0.1902538342263628</v>
      </c>
      <c r="AI11" s="18">
        <v>0.16563462933063369</v>
      </c>
      <c r="AJ11" s="18">
        <v>0.2653432284670641</v>
      </c>
      <c r="AK11" s="18">
        <v>0.21962237091356829</v>
      </c>
      <c r="AL11" s="18">
        <v>0.6169085278554427</v>
      </c>
      <c r="AM11" s="18">
        <v>0.37706428258622843</v>
      </c>
      <c r="AO11" s="18">
        <v>0.22900034493323229</v>
      </c>
      <c r="AP11" s="18">
        <v>0.15348003554531109</v>
      </c>
      <c r="AQ11" s="18">
        <v>0.1460163666792898</v>
      </c>
      <c r="AR11" s="18">
        <v>0.18095008665449039</v>
      </c>
      <c r="AS11" s="18">
        <v>0.24521531120013609</v>
      </c>
      <c r="AT11" s="18">
        <v>0.26148115305381298</v>
      </c>
      <c r="AU11" s="18">
        <v>0.48753096599341222</v>
      </c>
      <c r="AV11" s="18">
        <v>0.48523944840770372</v>
      </c>
      <c r="AW11" s="18">
        <v>0.24919596159906329</v>
      </c>
    </row>
    <row r="13" spans="2:51" x14ac:dyDescent="0.35">
      <c r="B13" t="s">
        <v>490</v>
      </c>
    </row>
    <row r="14" spans="2:51" x14ac:dyDescent="0.35">
      <c r="B14" t="s">
        <v>11</v>
      </c>
    </row>
    <row r="16" spans="2:51" x14ac:dyDescent="0.35">
      <c r="B16"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Y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464</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104</v>
      </c>
      <c r="C9" s="18">
        <v>0.28187958704940741</v>
      </c>
      <c r="D9" s="18">
        <v>0.28733606213858093</v>
      </c>
      <c r="E9" s="18">
        <v>0.26826538098993269</v>
      </c>
      <c r="F9" s="18">
        <v>0.26866591048865279</v>
      </c>
      <c r="G9" s="18">
        <v>0.26512600779454709</v>
      </c>
      <c r="H9" s="18">
        <v>0.30383857033209227</v>
      </c>
      <c r="I9" s="18">
        <v>0.29452348584933141</v>
      </c>
      <c r="K9" s="18">
        <v>0.34713955699588478</v>
      </c>
      <c r="L9" s="18">
        <v>0.220259697242804</v>
      </c>
      <c r="N9" s="18">
        <v>0.20574529551477441</v>
      </c>
      <c r="O9" s="18">
        <v>0.29669171011832518</v>
      </c>
      <c r="P9" s="18">
        <v>0.28062065380959361</v>
      </c>
      <c r="Q9" s="18">
        <v>0.31701969775085398</v>
      </c>
      <c r="R9" s="18">
        <v>0.34782835520543481</v>
      </c>
      <c r="S9" s="18">
        <v>0.47965253187200058</v>
      </c>
      <c r="T9" s="18">
        <v>0.21480675355592821</v>
      </c>
      <c r="V9" s="18">
        <v>0.22733614838313021</v>
      </c>
      <c r="W9" s="18">
        <v>0.36192213724227551</v>
      </c>
      <c r="X9" s="18">
        <v>0.45310766214937448</v>
      </c>
      <c r="Y9" s="18">
        <v>0.35358520257962628</v>
      </c>
      <c r="Z9" s="18">
        <v>9.6517230027976728E-2</v>
      </c>
      <c r="AA9" s="18">
        <v>0.4787679305578294</v>
      </c>
      <c r="AB9" s="18">
        <v>0.21728851778070071</v>
      </c>
      <c r="AC9" s="18">
        <v>8.8710565253400639E-2</v>
      </c>
      <c r="AD9" s="18">
        <v>0.27018912190419259</v>
      </c>
      <c r="AF9" s="18">
        <v>0.2067044566460991</v>
      </c>
      <c r="AG9" s="18">
        <v>0.38207080493706358</v>
      </c>
      <c r="AH9" s="18">
        <v>0.40809786947396492</v>
      </c>
      <c r="AI9" s="18">
        <v>0.37169220945076492</v>
      </c>
      <c r="AJ9" s="18">
        <v>0.14001088928917679</v>
      </c>
      <c r="AK9" s="18">
        <v>0.3616897506814904</v>
      </c>
      <c r="AL9" s="18">
        <v>0.1075947330016771</v>
      </c>
      <c r="AM9" s="18">
        <v>0.2264664494962764</v>
      </c>
      <c r="AO9" s="18">
        <v>0.2051740164383167</v>
      </c>
      <c r="AP9" s="18">
        <v>0.37435875263903418</v>
      </c>
      <c r="AQ9" s="18">
        <v>0.43175996285333412</v>
      </c>
      <c r="AR9" s="18">
        <v>0.45283484899018278</v>
      </c>
      <c r="AS9" s="18">
        <v>0.15143413344323561</v>
      </c>
      <c r="AT9" s="18">
        <v>0.35026962642468201</v>
      </c>
      <c r="AU9" s="18">
        <v>0.1827134666701957</v>
      </c>
      <c r="AV9" s="18">
        <v>0.21355709694186001</v>
      </c>
      <c r="AW9" s="18">
        <v>0.27731444777263192</v>
      </c>
    </row>
    <row r="10" spans="2:51" ht="19" customHeight="1" x14ac:dyDescent="0.35">
      <c r="B10" s="21" t="s">
        <v>105</v>
      </c>
      <c r="C10" s="18">
        <v>0.23713172480513089</v>
      </c>
      <c r="D10" s="18">
        <v>0.25401866559395642</v>
      </c>
      <c r="E10" s="18">
        <v>0.29412671863900602</v>
      </c>
      <c r="F10" s="18">
        <v>0.27797429361883219</v>
      </c>
      <c r="G10" s="18">
        <v>0.2284859545039703</v>
      </c>
      <c r="H10" s="18">
        <v>0.18713330036067929</v>
      </c>
      <c r="I10" s="18">
        <v>0.1994755913872216</v>
      </c>
      <c r="K10" s="18">
        <v>0.2357909664669853</v>
      </c>
      <c r="L10" s="18">
        <v>0.23871177712679831</v>
      </c>
      <c r="N10" s="18">
        <v>0.21984901348147931</v>
      </c>
      <c r="O10" s="18">
        <v>0.2347322973844875</v>
      </c>
      <c r="P10" s="18">
        <v>0.25552932116170179</v>
      </c>
      <c r="Q10" s="18">
        <v>0.25339601005957008</v>
      </c>
      <c r="R10" s="18">
        <v>0.25642090531781631</v>
      </c>
      <c r="S10" s="18">
        <v>0.16469210700954401</v>
      </c>
      <c r="T10" s="18">
        <v>0.19423882860389849</v>
      </c>
      <c r="V10" s="18">
        <v>0.21778629092300139</v>
      </c>
      <c r="W10" s="18">
        <v>0.29332527505660771</v>
      </c>
      <c r="X10" s="18">
        <v>0.22456447662666509</v>
      </c>
      <c r="Y10" s="18">
        <v>0.2934981395806005</v>
      </c>
      <c r="Z10" s="18">
        <v>8.7105749067821911E-2</v>
      </c>
      <c r="AA10" s="18">
        <v>0.22060914235111859</v>
      </c>
      <c r="AB10" s="18">
        <v>0.21610217210492519</v>
      </c>
      <c r="AC10" s="18">
        <v>0.15483950423299819</v>
      </c>
      <c r="AD10" s="18">
        <v>0.20124698880584041</v>
      </c>
      <c r="AF10" s="18">
        <v>0.26779914500361301</v>
      </c>
      <c r="AG10" s="18">
        <v>0.28751912309875399</v>
      </c>
      <c r="AH10" s="18">
        <v>0.22676077733775549</v>
      </c>
      <c r="AI10" s="18">
        <v>0.30497911676187323</v>
      </c>
      <c r="AJ10" s="18">
        <v>0.13882855980981099</v>
      </c>
      <c r="AK10" s="18">
        <v>0.19107420153631399</v>
      </c>
      <c r="AL10" s="18">
        <v>4.0834133293135413E-2</v>
      </c>
      <c r="AM10" s="18">
        <v>0.20417738962914589</v>
      </c>
      <c r="AO10" s="18">
        <v>0.2427382372639951</v>
      </c>
      <c r="AP10" s="18">
        <v>0.30468271790242679</v>
      </c>
      <c r="AQ10" s="18">
        <v>0.28579386538350671</v>
      </c>
      <c r="AR10" s="18">
        <v>0.2646800217763618</v>
      </c>
      <c r="AS10" s="18">
        <v>0.19293660175707431</v>
      </c>
      <c r="AT10" s="18">
        <v>0.27918491700962589</v>
      </c>
      <c r="AU10" s="18">
        <v>0.1607974640850526</v>
      </c>
      <c r="AV10" s="18">
        <v>0.14178704660395841</v>
      </c>
      <c r="AW10" s="18">
        <v>0.13845974072354869</v>
      </c>
    </row>
    <row r="11" spans="2:51" ht="32.15" customHeight="1" x14ac:dyDescent="0.35">
      <c r="B11" s="21" t="s">
        <v>106</v>
      </c>
      <c r="C11" s="18">
        <v>0.22895958665751689</v>
      </c>
      <c r="D11" s="18">
        <v>0.26233642812421792</v>
      </c>
      <c r="E11" s="18">
        <v>0.264551019331287</v>
      </c>
      <c r="F11" s="18">
        <v>0.2080577284386976</v>
      </c>
      <c r="G11" s="18">
        <v>0.2416600454687616</v>
      </c>
      <c r="H11" s="18">
        <v>0.20947014451276469</v>
      </c>
      <c r="I11" s="18">
        <v>0.2087122667256236</v>
      </c>
      <c r="K11" s="18">
        <v>0.19097985268759321</v>
      </c>
      <c r="L11" s="18">
        <v>0.26439224311034781</v>
      </c>
      <c r="N11" s="18">
        <v>0.26388515723537892</v>
      </c>
      <c r="O11" s="18">
        <v>0.2310589146861575</v>
      </c>
      <c r="P11" s="18">
        <v>0.24423277323570641</v>
      </c>
      <c r="Q11" s="18">
        <v>0.21516503328008921</v>
      </c>
      <c r="R11" s="18">
        <v>0.1833463906444395</v>
      </c>
      <c r="S11" s="18">
        <v>0.14463414136694799</v>
      </c>
      <c r="T11" s="18">
        <v>0.1873495510034387</v>
      </c>
      <c r="V11" s="18">
        <v>0.23857181362741281</v>
      </c>
      <c r="W11" s="18">
        <v>0.21506955797477259</v>
      </c>
      <c r="X11" s="18">
        <v>0.1783170549597739</v>
      </c>
      <c r="Y11" s="18">
        <v>0.20845128376623201</v>
      </c>
      <c r="Z11" s="18">
        <v>0.39499487292196173</v>
      </c>
      <c r="AA11" s="18">
        <v>0.1201920231542179</v>
      </c>
      <c r="AB11" s="18">
        <v>0.24269424610636581</v>
      </c>
      <c r="AC11" s="18">
        <v>0.28955761082706227</v>
      </c>
      <c r="AD11" s="18">
        <v>0.21079445739002861</v>
      </c>
      <c r="AF11" s="18">
        <v>0.2370567155386733</v>
      </c>
      <c r="AG11" s="18">
        <v>0.20672296974812951</v>
      </c>
      <c r="AH11" s="18">
        <v>0.22628474044042779</v>
      </c>
      <c r="AI11" s="18">
        <v>0.12519136952075841</v>
      </c>
      <c r="AJ11" s="18">
        <v>0.30824297573411419</v>
      </c>
      <c r="AK11" s="18">
        <v>0.2176041753260391</v>
      </c>
      <c r="AL11" s="18">
        <v>0.33348354973516797</v>
      </c>
      <c r="AM11" s="18">
        <v>0.2261056234767394</v>
      </c>
      <c r="AO11" s="18">
        <v>0.25848989260397243</v>
      </c>
      <c r="AP11" s="18">
        <v>0.20635863577772831</v>
      </c>
      <c r="AQ11" s="18">
        <v>0.20836683826295441</v>
      </c>
      <c r="AR11" s="18">
        <v>0.14139029806161621</v>
      </c>
      <c r="AS11" s="18">
        <v>0.27828787208993139</v>
      </c>
      <c r="AT11" s="18">
        <v>0.2224426714340231</v>
      </c>
      <c r="AU11" s="18">
        <v>0.21936829499869309</v>
      </c>
      <c r="AV11" s="18">
        <v>0.2418747794151801</v>
      </c>
      <c r="AW11" s="18">
        <v>0.23854903356511031</v>
      </c>
    </row>
    <row r="12" spans="2:51" ht="19" customHeight="1" x14ac:dyDescent="0.35">
      <c r="B12" s="21" t="s">
        <v>107</v>
      </c>
      <c r="C12" s="18">
        <v>5.2805788151682798E-2</v>
      </c>
      <c r="D12" s="18">
        <v>4.8596151578303333E-2</v>
      </c>
      <c r="E12" s="18">
        <v>3.1627730881950623E-2</v>
      </c>
      <c r="F12" s="18">
        <v>5.7089839944232362E-2</v>
      </c>
      <c r="G12" s="18">
        <v>5.8249653081341987E-2</v>
      </c>
      <c r="H12" s="18">
        <v>5.091341104703527E-2</v>
      </c>
      <c r="I12" s="18">
        <v>6.4449079467121029E-2</v>
      </c>
      <c r="K12" s="18">
        <v>5.5439931546627103E-2</v>
      </c>
      <c r="L12" s="18">
        <v>5.0612518532019833E-2</v>
      </c>
      <c r="N12" s="18">
        <v>4.9995342190143573E-2</v>
      </c>
      <c r="O12" s="18">
        <v>5.1691585389512629E-2</v>
      </c>
      <c r="P12" s="18">
        <v>4.8179726939102441E-2</v>
      </c>
      <c r="Q12" s="18">
        <v>5.5080697040096507E-2</v>
      </c>
      <c r="R12" s="18">
        <v>5.2627855363670498E-2</v>
      </c>
      <c r="S12" s="18">
        <v>4.9193688468888622E-2</v>
      </c>
      <c r="T12" s="18">
        <v>8.1654761078343518E-2</v>
      </c>
      <c r="V12" s="18">
        <v>8.1312464701713077E-2</v>
      </c>
      <c r="W12" s="18">
        <v>1.6763892312557638E-2</v>
      </c>
      <c r="X12" s="18">
        <v>3.5539106155177351E-2</v>
      </c>
      <c r="Y12" s="18">
        <v>2.394195506742168E-2</v>
      </c>
      <c r="Z12" s="18">
        <v>0.1384997403250878</v>
      </c>
      <c r="AA12" s="18">
        <v>3.6589342714123563E-2</v>
      </c>
      <c r="AB12" s="18">
        <v>5.1099596470109802E-2</v>
      </c>
      <c r="AC12" s="18">
        <v>6.195899118423618E-2</v>
      </c>
      <c r="AD12" s="18">
        <v>0.1152176808002404</v>
      </c>
      <c r="AF12" s="18">
        <v>7.1869888271407653E-2</v>
      </c>
      <c r="AG12" s="18">
        <v>1.955573332059948E-2</v>
      </c>
      <c r="AH12" s="18">
        <v>3.7567821945901587E-2</v>
      </c>
      <c r="AI12" s="18">
        <v>1.7163471630777059E-2</v>
      </c>
      <c r="AJ12" s="18">
        <v>0.13439091764970329</v>
      </c>
      <c r="AK12" s="18">
        <v>4.209594916298643E-2</v>
      </c>
      <c r="AL12" s="18">
        <v>2.4388915650299259E-2</v>
      </c>
      <c r="AM12" s="18">
        <v>5.4381907073499713E-2</v>
      </c>
      <c r="AO12" s="18">
        <v>7.7638613669998552E-2</v>
      </c>
      <c r="AP12" s="18">
        <v>2.0311269394923288E-2</v>
      </c>
      <c r="AQ12" s="18">
        <v>1.537465763899353E-2</v>
      </c>
      <c r="AR12" s="18">
        <v>2.9013079569221049E-2</v>
      </c>
      <c r="AS12" s="18">
        <v>9.8897478923236665E-2</v>
      </c>
      <c r="AT12" s="18">
        <v>2.1160788796035671E-2</v>
      </c>
      <c r="AU12" s="18">
        <v>5.716422374705768E-2</v>
      </c>
      <c r="AV12" s="18">
        <v>2.8464453505794341E-2</v>
      </c>
      <c r="AW12" s="18">
        <v>9.4144422760856619E-2</v>
      </c>
    </row>
    <row r="13" spans="2:51" ht="19" customHeight="1" x14ac:dyDescent="0.35">
      <c r="B13" s="21" t="s">
        <v>108</v>
      </c>
      <c r="C13" s="18">
        <v>7.1423079112502133E-2</v>
      </c>
      <c r="D13" s="18">
        <v>2.918745212669174E-2</v>
      </c>
      <c r="E13" s="18">
        <v>4.1318527711789767E-2</v>
      </c>
      <c r="F13" s="18">
        <v>4.0626350197404529E-2</v>
      </c>
      <c r="G13" s="18">
        <v>6.1504677450211397E-2</v>
      </c>
      <c r="H13" s="18">
        <v>0.11195749178591929</v>
      </c>
      <c r="I13" s="18">
        <v>0.1124617733217296</v>
      </c>
      <c r="K13" s="18">
        <v>9.5783212046000044E-2</v>
      </c>
      <c r="L13" s="18">
        <v>4.8931775411110233E-2</v>
      </c>
      <c r="N13" s="18">
        <v>9.8766748154405545E-2</v>
      </c>
      <c r="O13" s="18">
        <v>5.7580292108054362E-2</v>
      </c>
      <c r="P13" s="18">
        <v>7.5859921986885945E-2</v>
      </c>
      <c r="Q13" s="18">
        <v>6.3044725305586427E-2</v>
      </c>
      <c r="R13" s="18">
        <v>6.7826326358840769E-2</v>
      </c>
      <c r="S13" s="18">
        <v>6.2796267490742783E-2</v>
      </c>
      <c r="T13" s="18">
        <v>1.3614351121871831E-2</v>
      </c>
      <c r="V13" s="18">
        <v>0.1391183783860441</v>
      </c>
      <c r="W13" s="18">
        <v>1.8942447688708029E-2</v>
      </c>
      <c r="X13" s="18">
        <v>3.228232191479008E-2</v>
      </c>
      <c r="Y13" s="18">
        <v>1.983063541902037E-2</v>
      </c>
      <c r="Z13" s="18">
        <v>0.26178273646251532</v>
      </c>
      <c r="AA13" s="18">
        <v>2.6954982808978262E-2</v>
      </c>
      <c r="AB13" s="18">
        <v>4.6889072541258292E-2</v>
      </c>
      <c r="AC13" s="18">
        <v>4.3529966963580032E-2</v>
      </c>
      <c r="AD13" s="18">
        <v>0.1275678478239142</v>
      </c>
      <c r="AF13" s="18">
        <v>0.1353695608185195</v>
      </c>
      <c r="AG13" s="18">
        <v>2.3175081691149201E-2</v>
      </c>
      <c r="AH13" s="18">
        <v>2.4256505550894428E-2</v>
      </c>
      <c r="AI13" s="18">
        <v>3.8297082358649363E-2</v>
      </c>
      <c r="AJ13" s="18">
        <v>0.19689566932294131</v>
      </c>
      <c r="AK13" s="18">
        <v>4.9432789426442178E-2</v>
      </c>
      <c r="AL13" s="18">
        <v>1.4237185051736651E-2</v>
      </c>
      <c r="AM13" s="18">
        <v>4.2220217344962001E-2</v>
      </c>
      <c r="AO13" s="18">
        <v>9.8609925468568532E-2</v>
      </c>
      <c r="AP13" s="18">
        <v>1.164953145975426E-2</v>
      </c>
      <c r="AQ13" s="18">
        <v>1.532920510598851E-2</v>
      </c>
      <c r="AR13" s="18">
        <v>1.6458130480937621E-2</v>
      </c>
      <c r="AS13" s="18">
        <v>0.17582449534903319</v>
      </c>
      <c r="AT13" s="18">
        <v>3.3660884355016643E-2</v>
      </c>
      <c r="AU13" s="18">
        <v>4.1852481786297392E-2</v>
      </c>
      <c r="AV13" s="18">
        <v>5.3267444082513507E-2</v>
      </c>
      <c r="AW13" s="18">
        <v>0.1229379476392034</v>
      </c>
    </row>
    <row r="14" spans="2:51" ht="19" customHeight="1" x14ac:dyDescent="0.35">
      <c r="B14" s="21" t="s">
        <v>80</v>
      </c>
      <c r="C14" s="18">
        <v>0.12780023422375991</v>
      </c>
      <c r="D14" s="18">
        <v>0.11852524043824959</v>
      </c>
      <c r="E14" s="18">
        <v>0.1001106224460338</v>
      </c>
      <c r="F14" s="18">
        <v>0.14758587731218051</v>
      </c>
      <c r="G14" s="18">
        <v>0.14497366170116779</v>
      </c>
      <c r="H14" s="18">
        <v>0.13668708196150889</v>
      </c>
      <c r="I14" s="18">
        <v>0.1203778032489727</v>
      </c>
      <c r="K14" s="18">
        <v>7.4866480256909604E-2</v>
      </c>
      <c r="L14" s="18">
        <v>0.1770919885769198</v>
      </c>
      <c r="N14" s="18">
        <v>0.16175844342381829</v>
      </c>
      <c r="O14" s="18">
        <v>0.1282452003134627</v>
      </c>
      <c r="P14" s="18">
        <v>9.5577602867009628E-2</v>
      </c>
      <c r="Q14" s="18">
        <v>9.6293836563803581E-2</v>
      </c>
      <c r="R14" s="18">
        <v>9.1950167109798128E-2</v>
      </c>
      <c r="S14" s="18">
        <v>9.9031263791876017E-2</v>
      </c>
      <c r="T14" s="18">
        <v>0.30833575463651919</v>
      </c>
      <c r="V14" s="18">
        <v>9.5874903978698217E-2</v>
      </c>
      <c r="W14" s="18">
        <v>9.3976689725078666E-2</v>
      </c>
      <c r="X14" s="18">
        <v>7.6189378194218921E-2</v>
      </c>
      <c r="Y14" s="18">
        <v>0.10069278358709929</v>
      </c>
      <c r="Z14" s="18">
        <v>2.1099671194636651E-2</v>
      </c>
      <c r="AA14" s="18">
        <v>0.1168865784137325</v>
      </c>
      <c r="AB14" s="18">
        <v>0.22592639499664041</v>
      </c>
      <c r="AC14" s="18">
        <v>0.36140336153872232</v>
      </c>
      <c r="AD14" s="18">
        <v>7.4983903275783761E-2</v>
      </c>
      <c r="AF14" s="18">
        <v>8.1200233721687443E-2</v>
      </c>
      <c r="AG14" s="18">
        <v>8.0956287204304533E-2</v>
      </c>
      <c r="AH14" s="18">
        <v>7.7032285251055724E-2</v>
      </c>
      <c r="AI14" s="18">
        <v>0.14267675027717719</v>
      </c>
      <c r="AJ14" s="18">
        <v>8.1630988194253337E-2</v>
      </c>
      <c r="AK14" s="18">
        <v>0.13810313386672809</v>
      </c>
      <c r="AL14" s="18">
        <v>0.47946148326798371</v>
      </c>
      <c r="AM14" s="18">
        <v>0.24664841297937651</v>
      </c>
      <c r="AO14" s="18">
        <v>0.1173493145551489</v>
      </c>
      <c r="AP14" s="18">
        <v>8.263909282613327E-2</v>
      </c>
      <c r="AQ14" s="18">
        <v>4.3375470755222779E-2</v>
      </c>
      <c r="AR14" s="18">
        <v>9.562362112168063E-2</v>
      </c>
      <c r="AS14" s="18">
        <v>0.1026194184374888</v>
      </c>
      <c r="AT14" s="18">
        <v>9.3281111980616782E-2</v>
      </c>
      <c r="AU14" s="18">
        <v>0.3381040687127036</v>
      </c>
      <c r="AV14" s="18">
        <v>0.3210491794506935</v>
      </c>
      <c r="AW14" s="18">
        <v>0.1285944075386489</v>
      </c>
    </row>
    <row r="16" spans="2:51" x14ac:dyDescent="0.35">
      <c r="B16" t="s">
        <v>490</v>
      </c>
    </row>
    <row r="17" spans="2:2" x14ac:dyDescent="0.35">
      <c r="B17" t="s">
        <v>11</v>
      </c>
    </row>
    <row r="19" spans="2:2" x14ac:dyDescent="0.35">
      <c r="B19"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Y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465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466</v>
      </c>
      <c r="C9" s="18">
        <v>0.14724710282795131</v>
      </c>
      <c r="D9" s="18">
        <v>0.144989310032235</v>
      </c>
      <c r="E9" s="18">
        <v>0.1241981815712643</v>
      </c>
      <c r="F9" s="18">
        <v>0.10997091691211849</v>
      </c>
      <c r="G9" s="18">
        <v>0.109694649517371</v>
      </c>
      <c r="H9" s="18">
        <v>0.1854918001707605</v>
      </c>
      <c r="I9" s="18">
        <v>0.18959592409568921</v>
      </c>
      <c r="K9" s="18">
        <v>0.17285865781931059</v>
      </c>
      <c r="L9" s="18">
        <v>0.1239825682808373</v>
      </c>
      <c r="N9" s="18">
        <v>0.15794825418547451</v>
      </c>
      <c r="O9" s="18">
        <v>0.135889660319188</v>
      </c>
      <c r="P9" s="18">
        <v>0.14457793529359511</v>
      </c>
      <c r="Q9" s="18">
        <v>0.15413822788721751</v>
      </c>
      <c r="R9" s="18">
        <v>0.14920527400164271</v>
      </c>
      <c r="S9" s="18">
        <v>0.15991354964365539</v>
      </c>
      <c r="T9" s="18">
        <v>8.5982011887353313E-2</v>
      </c>
      <c r="V9" s="18">
        <v>0.24765620653819581</v>
      </c>
      <c r="W9" s="18">
        <v>7.4399627716566927E-2</v>
      </c>
      <c r="X9" s="18">
        <v>7.0075547631277324E-2</v>
      </c>
      <c r="Y9" s="18">
        <v>0.125584143007405</v>
      </c>
      <c r="Z9" s="18">
        <v>0.31652426006612411</v>
      </c>
      <c r="AA9" s="18">
        <v>1.8645608972494111E-2</v>
      </c>
      <c r="AB9" s="18">
        <v>0.1189553505868681</v>
      </c>
      <c r="AC9" s="18">
        <v>7.7422799336088963E-2</v>
      </c>
      <c r="AD9" s="18">
        <v>0.24268122989116631</v>
      </c>
      <c r="AF9" s="18">
        <v>0.25106092771018268</v>
      </c>
      <c r="AG9" s="18">
        <v>7.1738622519891923E-2</v>
      </c>
      <c r="AH9" s="18">
        <v>8.4676742931296914E-2</v>
      </c>
      <c r="AI9" s="18">
        <v>0.10820721095357259</v>
      </c>
      <c r="AJ9" s="18">
        <v>0.32387274074066458</v>
      </c>
      <c r="AK9" s="18">
        <v>7.0890245348767422E-2</v>
      </c>
      <c r="AL9" s="18">
        <v>4.1257660688047579E-2</v>
      </c>
      <c r="AM9" s="18">
        <v>0.1105380672754164</v>
      </c>
      <c r="AO9" s="18">
        <v>0.22293712883327479</v>
      </c>
      <c r="AP9" s="18">
        <v>7.0530808395484396E-2</v>
      </c>
      <c r="AQ9" s="18">
        <v>4.61541084036887E-2</v>
      </c>
      <c r="AR9" s="18">
        <v>6.6781290332886267E-2</v>
      </c>
      <c r="AS9" s="18">
        <v>0.29750275711649332</v>
      </c>
      <c r="AT9" s="18">
        <v>0</v>
      </c>
      <c r="AU9" s="18">
        <v>7.6202376225913651E-2</v>
      </c>
      <c r="AV9" s="18">
        <v>8.6031317825745662E-2</v>
      </c>
      <c r="AW9" s="18">
        <v>0.20417280166948709</v>
      </c>
    </row>
    <row r="10" spans="2:51" ht="19" customHeight="1" x14ac:dyDescent="0.35">
      <c r="B10" s="21" t="s">
        <v>467</v>
      </c>
      <c r="C10" s="18">
        <v>0.45952434646528528</v>
      </c>
      <c r="D10" s="18">
        <v>0.50144896087567248</v>
      </c>
      <c r="E10" s="18">
        <v>0.567537321791174</v>
      </c>
      <c r="F10" s="18">
        <v>0.4797550205335866</v>
      </c>
      <c r="G10" s="18">
        <v>0.47132240097760247</v>
      </c>
      <c r="H10" s="18">
        <v>0.36705660979291338</v>
      </c>
      <c r="I10" s="18">
        <v>0.40469911046328072</v>
      </c>
      <c r="K10" s="18">
        <v>0.48500850189675021</v>
      </c>
      <c r="L10" s="18">
        <v>0.43640305292445353</v>
      </c>
      <c r="N10" s="18">
        <v>0.42729704595254819</v>
      </c>
      <c r="O10" s="18">
        <v>0.44282136831821828</v>
      </c>
      <c r="P10" s="18">
        <v>0.42733145530300159</v>
      </c>
      <c r="Q10" s="18">
        <v>0.4972939090315277</v>
      </c>
      <c r="R10" s="18">
        <v>0.53690947918128873</v>
      </c>
      <c r="S10" s="18">
        <v>0.60071686308550643</v>
      </c>
      <c r="T10" s="18">
        <v>0.32784895868438352</v>
      </c>
      <c r="V10" s="18">
        <v>0.44248590722423309</v>
      </c>
      <c r="W10" s="18">
        <v>0.575310546734904</v>
      </c>
      <c r="X10" s="18">
        <v>0.48416499447417038</v>
      </c>
      <c r="Y10" s="18">
        <v>0.44462182049121052</v>
      </c>
      <c r="Z10" s="18">
        <v>0.40820142814607152</v>
      </c>
      <c r="AA10" s="18">
        <v>0.31579748662194967</v>
      </c>
      <c r="AB10" s="18">
        <v>0.36510970119808878</v>
      </c>
      <c r="AC10" s="18">
        <v>0.35826968770399048</v>
      </c>
      <c r="AD10" s="18">
        <v>0.40424394975899391</v>
      </c>
      <c r="AF10" s="18">
        <v>0.45436854177120412</v>
      </c>
      <c r="AG10" s="18">
        <v>0.58173739477726105</v>
      </c>
      <c r="AH10" s="18">
        <v>0.48541334985900059</v>
      </c>
      <c r="AI10" s="18">
        <v>0.46760008902409822</v>
      </c>
      <c r="AJ10" s="18">
        <v>0.35061499829695492</v>
      </c>
      <c r="AK10" s="18">
        <v>0.37670124585326431</v>
      </c>
      <c r="AL10" s="18">
        <v>0.28396238615412128</v>
      </c>
      <c r="AM10" s="18">
        <v>0.3578256226070069</v>
      </c>
      <c r="AO10" s="18">
        <v>0.47172787508115482</v>
      </c>
      <c r="AP10" s="18">
        <v>0.62824608322548559</v>
      </c>
      <c r="AQ10" s="18">
        <v>0.53871533981949504</v>
      </c>
      <c r="AR10" s="18">
        <v>0.42895428562185778</v>
      </c>
      <c r="AS10" s="18">
        <v>0.37775666309232492</v>
      </c>
      <c r="AT10" s="18">
        <v>0.41867597186150263</v>
      </c>
      <c r="AU10" s="18">
        <v>0.27703821947976598</v>
      </c>
      <c r="AV10" s="18">
        <v>0.29054849324590359</v>
      </c>
      <c r="AW10" s="18">
        <v>0.30798426059791428</v>
      </c>
    </row>
    <row r="11" spans="2:51" ht="19" customHeight="1" x14ac:dyDescent="0.35">
      <c r="B11" s="21" t="s">
        <v>468</v>
      </c>
      <c r="C11" s="18">
        <v>0.16320025487328041</v>
      </c>
      <c r="D11" s="18">
        <v>0.18476596670919951</v>
      </c>
      <c r="E11" s="18">
        <v>0.1432267236220737</v>
      </c>
      <c r="F11" s="18">
        <v>0.17353018862290301</v>
      </c>
      <c r="G11" s="18">
        <v>0.14057131968314621</v>
      </c>
      <c r="H11" s="18">
        <v>0.19041882431510249</v>
      </c>
      <c r="I11" s="18">
        <v>0.15668965751055841</v>
      </c>
      <c r="K11" s="18">
        <v>0.1964622229078431</v>
      </c>
      <c r="L11" s="18">
        <v>0.13025165819630241</v>
      </c>
      <c r="N11" s="18">
        <v>0.1214017731614597</v>
      </c>
      <c r="O11" s="18">
        <v>0.1738849225978403</v>
      </c>
      <c r="P11" s="18">
        <v>0.20585685923408631</v>
      </c>
      <c r="Q11" s="18">
        <v>0.18471029990415699</v>
      </c>
      <c r="R11" s="18">
        <v>0.16649206167955211</v>
      </c>
      <c r="S11" s="18">
        <v>0.1215102410010777</v>
      </c>
      <c r="T11" s="18">
        <v>0.1486499538471692</v>
      </c>
      <c r="V11" s="18">
        <v>9.5520228730154838E-2</v>
      </c>
      <c r="W11" s="18">
        <v>0.18203921767853329</v>
      </c>
      <c r="X11" s="18">
        <v>0.25542992599025988</v>
      </c>
      <c r="Y11" s="18">
        <v>0.26461296760082348</v>
      </c>
      <c r="Z11" s="18">
        <v>6.3375734205463483E-2</v>
      </c>
      <c r="AA11" s="18">
        <v>0.4533072531435639</v>
      </c>
      <c r="AB11" s="18">
        <v>0.18006960193518179</v>
      </c>
      <c r="AC11" s="18">
        <v>9.0789977655012136E-2</v>
      </c>
      <c r="AD11" s="18">
        <v>0.1664204899979819</v>
      </c>
      <c r="AF11" s="18">
        <v>8.7484985318661002E-2</v>
      </c>
      <c r="AG11" s="18">
        <v>0.19160175067918919</v>
      </c>
      <c r="AH11" s="18">
        <v>0.27615948768361759</v>
      </c>
      <c r="AI11" s="18">
        <v>0.23095427308539371</v>
      </c>
      <c r="AJ11" s="18">
        <v>8.0073131431241618E-2</v>
      </c>
      <c r="AK11" s="18">
        <v>0.31111874297108733</v>
      </c>
      <c r="AL11" s="18">
        <v>6.5049916638669075E-2</v>
      </c>
      <c r="AM11" s="18">
        <v>0.17924112640705239</v>
      </c>
      <c r="AO11" s="18">
        <v>8.6646353864306205E-2</v>
      </c>
      <c r="AP11" s="18">
        <v>0.15513955679245139</v>
      </c>
      <c r="AQ11" s="18">
        <v>0.27737655200060529</v>
      </c>
      <c r="AR11" s="18">
        <v>0.3401813835371767</v>
      </c>
      <c r="AS11" s="18">
        <v>8.8873562810282608E-2</v>
      </c>
      <c r="AT11" s="18">
        <v>0.36121923047013987</v>
      </c>
      <c r="AU11" s="18">
        <v>0.18397088652451471</v>
      </c>
      <c r="AV11" s="18">
        <v>0.1555936589487551</v>
      </c>
      <c r="AW11" s="18">
        <v>0.19553216928085521</v>
      </c>
    </row>
    <row r="12" spans="2:51" ht="19" customHeight="1" x14ac:dyDescent="0.35">
      <c r="B12" s="21" t="s">
        <v>80</v>
      </c>
      <c r="C12" s="18">
        <v>0.23002829583348311</v>
      </c>
      <c r="D12" s="18">
        <v>0.1687957623828929</v>
      </c>
      <c r="E12" s="18">
        <v>0.16503777301548789</v>
      </c>
      <c r="F12" s="18">
        <v>0.2367438739313919</v>
      </c>
      <c r="G12" s="18">
        <v>0.27841162982188039</v>
      </c>
      <c r="H12" s="18">
        <v>0.25703276572122341</v>
      </c>
      <c r="I12" s="18">
        <v>0.24901530793047169</v>
      </c>
      <c r="K12" s="18">
        <v>0.14567061737609599</v>
      </c>
      <c r="L12" s="18">
        <v>0.30936272059840669</v>
      </c>
      <c r="N12" s="18">
        <v>0.29335292670051738</v>
      </c>
      <c r="O12" s="18">
        <v>0.2474040487647533</v>
      </c>
      <c r="P12" s="18">
        <v>0.2222337501693169</v>
      </c>
      <c r="Q12" s="18">
        <v>0.16385756317709779</v>
      </c>
      <c r="R12" s="18">
        <v>0.1473931851375164</v>
      </c>
      <c r="S12" s="18">
        <v>0.1178593462697603</v>
      </c>
      <c r="T12" s="18">
        <v>0.43751907558109399</v>
      </c>
      <c r="V12" s="18">
        <v>0.2143376575074161</v>
      </c>
      <c r="W12" s="18">
        <v>0.16825060786999591</v>
      </c>
      <c r="X12" s="18">
        <v>0.1903295319042923</v>
      </c>
      <c r="Y12" s="18">
        <v>0.16518106890056111</v>
      </c>
      <c r="Z12" s="18">
        <v>0.21189857758234101</v>
      </c>
      <c r="AA12" s="18">
        <v>0.21224965126199249</v>
      </c>
      <c r="AB12" s="18">
        <v>0.33586534627986131</v>
      </c>
      <c r="AC12" s="18">
        <v>0.47351753530490798</v>
      </c>
      <c r="AD12" s="18">
        <v>0.18665433035185791</v>
      </c>
      <c r="AF12" s="18">
        <v>0.20708554519995229</v>
      </c>
      <c r="AG12" s="18">
        <v>0.15492223202365801</v>
      </c>
      <c r="AH12" s="18">
        <v>0.15375041952608479</v>
      </c>
      <c r="AI12" s="18">
        <v>0.1932384269369353</v>
      </c>
      <c r="AJ12" s="18">
        <v>0.24543912953113889</v>
      </c>
      <c r="AK12" s="18">
        <v>0.241289765826881</v>
      </c>
      <c r="AL12" s="18">
        <v>0.60973003651916191</v>
      </c>
      <c r="AM12" s="18">
        <v>0.35239518371052442</v>
      </c>
      <c r="AO12" s="18">
        <v>0.2186886422212643</v>
      </c>
      <c r="AP12" s="18">
        <v>0.14608355158657879</v>
      </c>
      <c r="AQ12" s="18">
        <v>0.13775399977621089</v>
      </c>
      <c r="AR12" s="18">
        <v>0.16408304050807929</v>
      </c>
      <c r="AS12" s="18">
        <v>0.23586701698089929</v>
      </c>
      <c r="AT12" s="18">
        <v>0.22010479766835761</v>
      </c>
      <c r="AU12" s="18">
        <v>0.46278851776980567</v>
      </c>
      <c r="AV12" s="18">
        <v>0.46782652997959567</v>
      </c>
      <c r="AW12" s="18">
        <v>0.2923107684517432</v>
      </c>
    </row>
    <row r="14" spans="2:51" x14ac:dyDescent="0.35">
      <c r="B14" t="s">
        <v>490</v>
      </c>
    </row>
    <row r="15" spans="2:51" x14ac:dyDescent="0.35">
      <c r="B15" t="s">
        <v>11</v>
      </c>
    </row>
    <row r="17" spans="2:2" x14ac:dyDescent="0.35">
      <c r="B17"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Y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469</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46" customHeight="1" x14ac:dyDescent="0.35">
      <c r="B9" s="21" t="s">
        <v>470</v>
      </c>
      <c r="C9" s="18">
        <v>0.33949872433867367</v>
      </c>
      <c r="D9" s="18">
        <v>0.28810807012794171</v>
      </c>
      <c r="E9" s="18">
        <v>0.34067547362104361</v>
      </c>
      <c r="F9" s="18">
        <v>0.31174556188969021</v>
      </c>
      <c r="G9" s="18">
        <v>0.31051496048431532</v>
      </c>
      <c r="H9" s="18">
        <v>0.31737837889252701</v>
      </c>
      <c r="I9" s="18">
        <v>0.41498462308912049</v>
      </c>
      <c r="K9" s="18">
        <v>0.37627943685765469</v>
      </c>
      <c r="L9" s="18">
        <v>0.30573436594713282</v>
      </c>
      <c r="N9" s="18">
        <v>0.26834972870888502</v>
      </c>
      <c r="O9" s="18">
        <v>0.33554651212159547</v>
      </c>
      <c r="P9" s="18">
        <v>0.35453519891399871</v>
      </c>
      <c r="Q9" s="18">
        <v>0.39380437187292311</v>
      </c>
      <c r="R9" s="18">
        <v>0.4269427736659272</v>
      </c>
      <c r="S9" s="18">
        <v>0.28651442898958118</v>
      </c>
      <c r="T9" s="18">
        <v>0.2379990518232096</v>
      </c>
      <c r="V9" s="18">
        <v>0.31473140353950169</v>
      </c>
      <c r="W9" s="18">
        <v>0.40462377321106452</v>
      </c>
      <c r="X9" s="18">
        <v>0.45779955110703252</v>
      </c>
      <c r="Y9" s="18">
        <v>0.31586230945403843</v>
      </c>
      <c r="Z9" s="18">
        <v>0.1115308956313644</v>
      </c>
      <c r="AA9" s="18">
        <v>0.44354979533246591</v>
      </c>
      <c r="AB9" s="18">
        <v>0.27733493879692123</v>
      </c>
      <c r="AC9" s="18">
        <v>0.1990237538592442</v>
      </c>
      <c r="AD9" s="18">
        <v>0.38266640260510931</v>
      </c>
      <c r="AF9" s="18">
        <v>0.31147755782587871</v>
      </c>
      <c r="AG9" s="18">
        <v>0.4146927118287278</v>
      </c>
      <c r="AH9" s="18">
        <v>0.5247381663220595</v>
      </c>
      <c r="AI9" s="18">
        <v>0.35453960949792618</v>
      </c>
      <c r="AJ9" s="18">
        <v>0.19249992529396071</v>
      </c>
      <c r="AK9" s="18">
        <v>0.32163922885815299</v>
      </c>
      <c r="AL9" s="18">
        <v>0.16860298849584501</v>
      </c>
      <c r="AM9" s="18">
        <v>0.30091677393284177</v>
      </c>
      <c r="AO9" s="18">
        <v>0.31777139376847929</v>
      </c>
      <c r="AP9" s="18">
        <v>0.41065555258642489</v>
      </c>
      <c r="AQ9" s="18">
        <v>0.46385176805367689</v>
      </c>
      <c r="AR9" s="18">
        <v>0.42536191189079381</v>
      </c>
      <c r="AS9" s="18">
        <v>0.2420728781815879</v>
      </c>
      <c r="AT9" s="18">
        <v>0.34277640177891222</v>
      </c>
      <c r="AU9" s="18">
        <v>0.2086718382170886</v>
      </c>
      <c r="AV9" s="18">
        <v>0.33421613305133308</v>
      </c>
      <c r="AW9" s="18">
        <v>0.29189423816101517</v>
      </c>
    </row>
    <row r="10" spans="2:51" ht="32.15" customHeight="1" x14ac:dyDescent="0.35">
      <c r="B10" s="21" t="s">
        <v>471</v>
      </c>
      <c r="C10" s="18">
        <v>0.27641929018432593</v>
      </c>
      <c r="D10" s="18">
        <v>0.25502525714521668</v>
      </c>
      <c r="E10" s="18">
        <v>0.30135582602748712</v>
      </c>
      <c r="F10" s="18">
        <v>0.26161500436172852</v>
      </c>
      <c r="G10" s="18">
        <v>0.29622210482397771</v>
      </c>
      <c r="H10" s="18">
        <v>0.27066581762029979</v>
      </c>
      <c r="I10" s="18">
        <v>0.26978887095604331</v>
      </c>
      <c r="K10" s="18">
        <v>0.33129493025839479</v>
      </c>
      <c r="L10" s="18">
        <v>0.22533305965112649</v>
      </c>
      <c r="N10" s="18">
        <v>0.22679198163714481</v>
      </c>
      <c r="O10" s="18">
        <v>0.27327729419901597</v>
      </c>
      <c r="P10" s="18">
        <v>0.28497166411504232</v>
      </c>
      <c r="Q10" s="18">
        <v>0.32456696343462321</v>
      </c>
      <c r="R10" s="18">
        <v>0.30048067050636079</v>
      </c>
      <c r="S10" s="18">
        <v>0.33480326978459651</v>
      </c>
      <c r="T10" s="18">
        <v>0.20777208686164869</v>
      </c>
      <c r="V10" s="18">
        <v>0.22865965705971311</v>
      </c>
      <c r="W10" s="18">
        <v>0.3600176046695126</v>
      </c>
      <c r="X10" s="18">
        <v>0.4110638266352713</v>
      </c>
      <c r="Y10" s="18">
        <v>0.22989150872222761</v>
      </c>
      <c r="Z10" s="18">
        <v>7.2076519232322195E-2</v>
      </c>
      <c r="AA10" s="18">
        <v>0.3417605697798396</v>
      </c>
      <c r="AB10" s="18">
        <v>0.23356336491527591</v>
      </c>
      <c r="AC10" s="18">
        <v>0.14153245864868741</v>
      </c>
      <c r="AD10" s="18">
        <v>0.26107842403577708</v>
      </c>
      <c r="AF10" s="18">
        <v>0.21289283907747569</v>
      </c>
      <c r="AG10" s="18">
        <v>0.36801338601245948</v>
      </c>
      <c r="AH10" s="18">
        <v>0.35030874556790509</v>
      </c>
      <c r="AI10" s="18">
        <v>0.31379968983332301</v>
      </c>
      <c r="AJ10" s="18">
        <v>0.17782415126677359</v>
      </c>
      <c r="AK10" s="18">
        <v>0.24192862842464721</v>
      </c>
      <c r="AL10" s="18">
        <v>8.0666959016523362E-2</v>
      </c>
      <c r="AM10" s="18">
        <v>0.24121417115123331</v>
      </c>
      <c r="AO10" s="18">
        <v>0.2198801153890331</v>
      </c>
      <c r="AP10" s="18">
        <v>0.38036732031797971</v>
      </c>
      <c r="AQ10" s="18">
        <v>0.35165454781391248</v>
      </c>
      <c r="AR10" s="18">
        <v>0.32361201851946048</v>
      </c>
      <c r="AS10" s="18">
        <v>0.20516040974419569</v>
      </c>
      <c r="AT10" s="18">
        <v>0.30704474371806739</v>
      </c>
      <c r="AU10" s="18">
        <v>0.18172815970673009</v>
      </c>
      <c r="AV10" s="18">
        <v>0.21491054099612561</v>
      </c>
      <c r="AW10" s="18">
        <v>0.21308975020359741</v>
      </c>
    </row>
    <row r="11" spans="2:51" ht="46" customHeight="1" x14ac:dyDescent="0.35">
      <c r="B11" s="21" t="s">
        <v>472</v>
      </c>
      <c r="C11" s="18">
        <v>0.271645334274419</v>
      </c>
      <c r="D11" s="18">
        <v>0.22632679888783089</v>
      </c>
      <c r="E11" s="18">
        <v>0.19415113085508839</v>
      </c>
      <c r="F11" s="18">
        <v>0.21138446682606321</v>
      </c>
      <c r="G11" s="18">
        <v>0.26607570627278021</v>
      </c>
      <c r="H11" s="18">
        <v>0.26368101246714593</v>
      </c>
      <c r="I11" s="18">
        <v>0.39882770028913911</v>
      </c>
      <c r="K11" s="18">
        <v>0.31163788855609342</v>
      </c>
      <c r="L11" s="18">
        <v>0.23450625429173119</v>
      </c>
      <c r="N11" s="18">
        <v>0.2343250978943541</v>
      </c>
      <c r="O11" s="18">
        <v>0.28142934258520108</v>
      </c>
      <c r="P11" s="18">
        <v>0.27000519897801861</v>
      </c>
      <c r="Q11" s="18">
        <v>0.29817369633791252</v>
      </c>
      <c r="R11" s="18">
        <v>0.31424943975840097</v>
      </c>
      <c r="S11" s="18">
        <v>0.31802888584012079</v>
      </c>
      <c r="T11" s="18">
        <v>0.15466057766724631</v>
      </c>
      <c r="V11" s="18">
        <v>0.30493323857690391</v>
      </c>
      <c r="W11" s="18">
        <v>0.30398874545506638</v>
      </c>
      <c r="X11" s="18">
        <v>0.36302333083320232</v>
      </c>
      <c r="Y11" s="18">
        <v>0.28635866691800499</v>
      </c>
      <c r="Z11" s="18">
        <v>0.2769145661621254</v>
      </c>
      <c r="AA11" s="18">
        <v>0.38208055300755628</v>
      </c>
      <c r="AB11" s="18">
        <v>0.17953239938403931</v>
      </c>
      <c r="AC11" s="18">
        <v>0.12583938611355369</v>
      </c>
      <c r="AD11" s="18">
        <v>0.19059798049490409</v>
      </c>
      <c r="AF11" s="18">
        <v>0.32129184349159889</v>
      </c>
      <c r="AG11" s="18">
        <v>0.30618250129620128</v>
      </c>
      <c r="AH11" s="18">
        <v>0.37456083243411648</v>
      </c>
      <c r="AI11" s="18">
        <v>0.33217675756216841</v>
      </c>
      <c r="AJ11" s="18">
        <v>0.174975117650506</v>
      </c>
      <c r="AK11" s="18">
        <v>0.25474275005482289</v>
      </c>
      <c r="AL11" s="18">
        <v>9.2097996624373762E-2</v>
      </c>
      <c r="AM11" s="18">
        <v>0.21003575346763731</v>
      </c>
      <c r="AO11" s="18">
        <v>0.31599367161342901</v>
      </c>
      <c r="AP11" s="18">
        <v>0.29399502919958043</v>
      </c>
      <c r="AQ11" s="18">
        <v>0.33502665512233593</v>
      </c>
      <c r="AR11" s="18">
        <v>0.32719033562714572</v>
      </c>
      <c r="AS11" s="18">
        <v>0.1937546205736069</v>
      </c>
      <c r="AT11" s="18">
        <v>0.29885656323546023</v>
      </c>
      <c r="AU11" s="18">
        <v>0.21405405416709811</v>
      </c>
      <c r="AV11" s="18">
        <v>0.26552911702391141</v>
      </c>
      <c r="AW11" s="18">
        <v>0.22346433269590321</v>
      </c>
    </row>
    <row r="12" spans="2:51" ht="32.15" customHeight="1" x14ac:dyDescent="0.35">
      <c r="B12" s="21" t="s">
        <v>473</v>
      </c>
      <c r="C12" s="18">
        <v>0.25877232872066058</v>
      </c>
      <c r="D12" s="18">
        <v>0.24517402933311519</v>
      </c>
      <c r="E12" s="18">
        <v>0.26943434316855958</v>
      </c>
      <c r="F12" s="18">
        <v>0.24156927175792561</v>
      </c>
      <c r="G12" s="18">
        <v>0.2466964206905089</v>
      </c>
      <c r="H12" s="18">
        <v>0.25673382215654827</v>
      </c>
      <c r="I12" s="18">
        <v>0.27867250912473263</v>
      </c>
      <c r="K12" s="18">
        <v>0.26960065489501028</v>
      </c>
      <c r="L12" s="18">
        <v>0.24997720501671691</v>
      </c>
      <c r="N12" s="18">
        <v>0.23654380498351649</v>
      </c>
      <c r="O12" s="18">
        <v>0.27987284486544028</v>
      </c>
      <c r="P12" s="18">
        <v>0.25246315433238031</v>
      </c>
      <c r="Q12" s="18">
        <v>0.27708716475145118</v>
      </c>
      <c r="R12" s="18">
        <v>0.2631492875120654</v>
      </c>
      <c r="S12" s="18">
        <v>0.15648547543882721</v>
      </c>
      <c r="T12" s="18">
        <v>0.2222296288620802</v>
      </c>
      <c r="V12" s="18">
        <v>0.25339795722938602</v>
      </c>
      <c r="W12" s="18">
        <v>0.27533868240593512</v>
      </c>
      <c r="X12" s="18">
        <v>0.3123519284094653</v>
      </c>
      <c r="Y12" s="18">
        <v>0.27864481695514581</v>
      </c>
      <c r="Z12" s="18">
        <v>0.1249849090911138</v>
      </c>
      <c r="AA12" s="18">
        <v>0.33556159330061841</v>
      </c>
      <c r="AB12" s="18">
        <v>0.2473486948049661</v>
      </c>
      <c r="AC12" s="18">
        <v>0.1133481028804661</v>
      </c>
      <c r="AD12" s="18">
        <v>0.27645382063374702</v>
      </c>
      <c r="AF12" s="18">
        <v>0.24692189985123131</v>
      </c>
      <c r="AG12" s="18">
        <v>0.30662644232615782</v>
      </c>
      <c r="AH12" s="18">
        <v>0.35529156324103361</v>
      </c>
      <c r="AI12" s="18">
        <v>0.24387233203304179</v>
      </c>
      <c r="AJ12" s="18">
        <v>0.1672790791914486</v>
      </c>
      <c r="AK12" s="18">
        <v>0.32914430250225429</v>
      </c>
      <c r="AL12" s="18">
        <v>0.121179461617729</v>
      </c>
      <c r="AM12" s="18">
        <v>0.23547807274318819</v>
      </c>
      <c r="AO12" s="18">
        <v>0.2551159219586282</v>
      </c>
      <c r="AP12" s="18">
        <v>0.3193921753719372</v>
      </c>
      <c r="AQ12" s="18">
        <v>0.31054811570602348</v>
      </c>
      <c r="AR12" s="18">
        <v>0.29888675639307899</v>
      </c>
      <c r="AS12" s="18">
        <v>0.18104037639169521</v>
      </c>
      <c r="AT12" s="18">
        <v>0.30402924335350501</v>
      </c>
      <c r="AU12" s="18">
        <v>0.1899382130750262</v>
      </c>
      <c r="AV12" s="18">
        <v>0.2352626399240168</v>
      </c>
      <c r="AW12" s="18">
        <v>0.2489266745695646</v>
      </c>
    </row>
    <row r="13" spans="2:51" ht="46" customHeight="1" x14ac:dyDescent="0.35">
      <c r="B13" s="21" t="s">
        <v>474</v>
      </c>
      <c r="C13" s="18">
        <v>0.21825200359618899</v>
      </c>
      <c r="D13" s="18">
        <v>0.209805669547804</v>
      </c>
      <c r="E13" s="18">
        <v>0.20628411577074299</v>
      </c>
      <c r="F13" s="18">
        <v>0.2429929514040011</v>
      </c>
      <c r="G13" s="18">
        <v>0.21234156650957009</v>
      </c>
      <c r="H13" s="18">
        <v>0.2085492167047891</v>
      </c>
      <c r="I13" s="18">
        <v>0.22329040509209169</v>
      </c>
      <c r="K13" s="18">
        <v>0.244164062090518</v>
      </c>
      <c r="L13" s="18">
        <v>0.19508144739373259</v>
      </c>
      <c r="N13" s="18">
        <v>0.19037724609071541</v>
      </c>
      <c r="O13" s="18">
        <v>0.1948003793365784</v>
      </c>
      <c r="P13" s="18">
        <v>0.2455778720341433</v>
      </c>
      <c r="Q13" s="18">
        <v>0.2403306542657285</v>
      </c>
      <c r="R13" s="18">
        <v>0.25521414805258918</v>
      </c>
      <c r="S13" s="18">
        <v>0.33895940907682831</v>
      </c>
      <c r="T13" s="18">
        <v>0.16897719970045</v>
      </c>
      <c r="V13" s="18">
        <v>0.21766718690874701</v>
      </c>
      <c r="W13" s="18">
        <v>0.26693903500820942</v>
      </c>
      <c r="X13" s="18">
        <v>0.19358379855273961</v>
      </c>
      <c r="Y13" s="18">
        <v>0.22258034813767261</v>
      </c>
      <c r="Z13" s="18">
        <v>0.1272137389074712</v>
      </c>
      <c r="AA13" s="18">
        <v>0.27620466934071047</v>
      </c>
      <c r="AB13" s="18">
        <v>0.18035458797001311</v>
      </c>
      <c r="AC13" s="18">
        <v>0.16171159666748411</v>
      </c>
      <c r="AD13" s="18">
        <v>0.1608203324257467</v>
      </c>
      <c r="AF13" s="18">
        <v>0.24071521634279991</v>
      </c>
      <c r="AG13" s="18">
        <v>0.26017642036049582</v>
      </c>
      <c r="AH13" s="18">
        <v>0.19563414378885499</v>
      </c>
      <c r="AI13" s="18">
        <v>0.25684720349148288</v>
      </c>
      <c r="AJ13" s="18">
        <v>0.13832433382289969</v>
      </c>
      <c r="AK13" s="18">
        <v>0.23673399320958979</v>
      </c>
      <c r="AL13" s="18">
        <v>0.18690749852803359</v>
      </c>
      <c r="AM13" s="18">
        <v>0.18180292057696379</v>
      </c>
      <c r="AO13" s="18">
        <v>0.24683210159683111</v>
      </c>
      <c r="AP13" s="18">
        <v>0.26720457141026288</v>
      </c>
      <c r="AQ13" s="18">
        <v>0.18913229404228379</v>
      </c>
      <c r="AR13" s="18">
        <v>0.27239834315549383</v>
      </c>
      <c r="AS13" s="18">
        <v>0.15957272769122799</v>
      </c>
      <c r="AT13" s="18">
        <v>0.2411247694199351</v>
      </c>
      <c r="AU13" s="18">
        <v>0.1132594390364416</v>
      </c>
      <c r="AV13" s="18">
        <v>0.21862153469235421</v>
      </c>
      <c r="AW13" s="18">
        <v>0.17668104632130069</v>
      </c>
    </row>
    <row r="14" spans="2:51" ht="46" customHeight="1" x14ac:dyDescent="0.35">
      <c r="B14" s="21" t="s">
        <v>475</v>
      </c>
      <c r="C14" s="18">
        <v>0.19592423317044361</v>
      </c>
      <c r="D14" s="18">
        <v>0.20497431042423539</v>
      </c>
      <c r="E14" s="18">
        <v>0.19582630209160129</v>
      </c>
      <c r="F14" s="18">
        <v>0.1622295424658694</v>
      </c>
      <c r="G14" s="18">
        <v>0.20017391692887801</v>
      </c>
      <c r="H14" s="18">
        <v>0.1883908271584821</v>
      </c>
      <c r="I14" s="18">
        <v>0.2183429443126258</v>
      </c>
      <c r="K14" s="18">
        <v>0.2346504662713228</v>
      </c>
      <c r="L14" s="18">
        <v>0.159670600497621</v>
      </c>
      <c r="N14" s="18">
        <v>0.1407135907813529</v>
      </c>
      <c r="O14" s="18">
        <v>0.20127848063506451</v>
      </c>
      <c r="P14" s="18">
        <v>0.210189743663868</v>
      </c>
      <c r="Q14" s="18">
        <v>0.22953809038209269</v>
      </c>
      <c r="R14" s="18">
        <v>0.25635357134709691</v>
      </c>
      <c r="S14" s="18">
        <v>0.2315998672693502</v>
      </c>
      <c r="T14" s="18">
        <v>9.7597918626135496E-2</v>
      </c>
      <c r="V14" s="18">
        <v>0.20990921166422369</v>
      </c>
      <c r="W14" s="18">
        <v>0.23115144019307679</v>
      </c>
      <c r="X14" s="18">
        <v>0.25236588275177851</v>
      </c>
      <c r="Y14" s="18">
        <v>0.20423248030419511</v>
      </c>
      <c r="Z14" s="18">
        <v>0.1062403328786671</v>
      </c>
      <c r="AA14" s="18">
        <v>0.22019592459207479</v>
      </c>
      <c r="AB14" s="18">
        <v>0.13433733800957259</v>
      </c>
      <c r="AC14" s="18">
        <v>4.0586384796079761E-2</v>
      </c>
      <c r="AD14" s="18">
        <v>0.21903783722823411</v>
      </c>
      <c r="AF14" s="18">
        <v>0.19747839113912569</v>
      </c>
      <c r="AG14" s="18">
        <v>0.24379895330087969</v>
      </c>
      <c r="AH14" s="18">
        <v>0.20467660247483169</v>
      </c>
      <c r="AI14" s="18">
        <v>0.2697575935580806</v>
      </c>
      <c r="AJ14" s="18">
        <v>0.15445175243150711</v>
      </c>
      <c r="AK14" s="18">
        <v>0.1849195259336068</v>
      </c>
      <c r="AL14" s="18">
        <v>5.9887013964936502E-2</v>
      </c>
      <c r="AM14" s="18">
        <v>0.13688824809350439</v>
      </c>
      <c r="AO14" s="18">
        <v>0.19666229540775351</v>
      </c>
      <c r="AP14" s="18">
        <v>0.26160428908727368</v>
      </c>
      <c r="AQ14" s="18">
        <v>0.22220619114777801</v>
      </c>
      <c r="AR14" s="18">
        <v>0.2132797476956606</v>
      </c>
      <c r="AS14" s="18">
        <v>0.13438389074284229</v>
      </c>
      <c r="AT14" s="18">
        <v>0.23094714397904831</v>
      </c>
      <c r="AU14" s="18">
        <v>0.10804191554424231</v>
      </c>
      <c r="AV14" s="18">
        <v>0.15647995792747019</v>
      </c>
      <c r="AW14" s="18">
        <v>0.21293108116666171</v>
      </c>
    </row>
    <row r="15" spans="2:51" ht="46" customHeight="1" x14ac:dyDescent="0.35">
      <c r="B15" s="21" t="s">
        <v>476</v>
      </c>
      <c r="C15" s="18">
        <v>0.18308312452470041</v>
      </c>
      <c r="D15" s="18">
        <v>0.16466952465554441</v>
      </c>
      <c r="E15" s="18">
        <v>0.16866572427624529</v>
      </c>
      <c r="F15" s="18">
        <v>0.19795526328692731</v>
      </c>
      <c r="G15" s="18">
        <v>0.1320782290605643</v>
      </c>
      <c r="H15" s="18">
        <v>0.2026208711418889</v>
      </c>
      <c r="I15" s="18">
        <v>0.21068975356104391</v>
      </c>
      <c r="K15" s="18">
        <v>0.2212182359957216</v>
      </c>
      <c r="L15" s="18">
        <v>0.14825112452859979</v>
      </c>
      <c r="N15" s="18">
        <v>0.16786308745001211</v>
      </c>
      <c r="O15" s="18">
        <v>0.1685654856862267</v>
      </c>
      <c r="P15" s="18">
        <v>0.18762477914640879</v>
      </c>
      <c r="Q15" s="18">
        <v>0.20379216854584459</v>
      </c>
      <c r="R15" s="18">
        <v>0.21681723471024611</v>
      </c>
      <c r="S15" s="18">
        <v>0.28089629040335201</v>
      </c>
      <c r="T15" s="18">
        <v>7.8093352376915934E-2</v>
      </c>
      <c r="V15" s="18">
        <v>0.26446540273015628</v>
      </c>
      <c r="W15" s="18">
        <v>0.16488839990323501</v>
      </c>
      <c r="X15" s="18">
        <v>0.1294435053034361</v>
      </c>
      <c r="Y15" s="18">
        <v>0.18721379333355481</v>
      </c>
      <c r="Z15" s="18">
        <v>0.14579228843851841</v>
      </c>
      <c r="AA15" s="18">
        <v>0.15531397257336041</v>
      </c>
      <c r="AB15" s="18">
        <v>0.13869375927066341</v>
      </c>
      <c r="AC15" s="18">
        <v>9.0285601272223723E-2</v>
      </c>
      <c r="AD15" s="18">
        <v>0.13033748360694761</v>
      </c>
      <c r="AF15" s="18">
        <v>0.24803304535610399</v>
      </c>
      <c r="AG15" s="18">
        <v>0.16723998197804629</v>
      </c>
      <c r="AH15" s="18">
        <v>0.13743232821325119</v>
      </c>
      <c r="AI15" s="18">
        <v>0.1765060854591024</v>
      </c>
      <c r="AJ15" s="18">
        <v>0.27040647643306459</v>
      </c>
      <c r="AK15" s="18">
        <v>0.23666530242223319</v>
      </c>
      <c r="AL15" s="18">
        <v>0.15275340432985721</v>
      </c>
      <c r="AM15" s="18">
        <v>0.1075486405341352</v>
      </c>
      <c r="AO15" s="18">
        <v>0.24702401810032901</v>
      </c>
      <c r="AP15" s="18">
        <v>0.14455338402165141</v>
      </c>
      <c r="AQ15" s="18">
        <v>0.1697858300628077</v>
      </c>
      <c r="AR15" s="18">
        <v>0.14068020954422841</v>
      </c>
      <c r="AS15" s="18">
        <v>0.2362624252038221</v>
      </c>
      <c r="AT15" s="18">
        <v>0.23401389469748229</v>
      </c>
      <c r="AU15" s="18">
        <v>0.1043734414753294</v>
      </c>
      <c r="AV15" s="18">
        <v>0.1371834282723132</v>
      </c>
      <c r="AW15" s="18">
        <v>0.21976109668106439</v>
      </c>
    </row>
    <row r="16" spans="2:51" ht="32.15" customHeight="1" x14ac:dyDescent="0.35">
      <c r="B16" s="21" t="s">
        <v>477</v>
      </c>
      <c r="C16" s="18">
        <v>0.16938584669274309</v>
      </c>
      <c r="D16" s="18">
        <v>0.25702489963849112</v>
      </c>
      <c r="E16" s="18">
        <v>0.25599441403938661</v>
      </c>
      <c r="F16" s="18">
        <v>0.1643275860850783</v>
      </c>
      <c r="G16" s="18">
        <v>0.13499970366387529</v>
      </c>
      <c r="H16" s="18">
        <v>0.13660684155319899</v>
      </c>
      <c r="I16" s="18">
        <v>0.116976472278643</v>
      </c>
      <c r="K16" s="18">
        <v>0.1675040517600819</v>
      </c>
      <c r="L16" s="18">
        <v>0.17135397362073071</v>
      </c>
      <c r="N16" s="18">
        <v>0.17174995165010809</v>
      </c>
      <c r="O16" s="18">
        <v>0.16700247216842931</v>
      </c>
      <c r="P16" s="18">
        <v>0.14896296506027229</v>
      </c>
      <c r="Q16" s="18">
        <v>0.16848579406741229</v>
      </c>
      <c r="R16" s="18">
        <v>0.2053938054613757</v>
      </c>
      <c r="S16" s="18">
        <v>0.2121843943656051</v>
      </c>
      <c r="T16" s="18">
        <v>9.788794595749005E-2</v>
      </c>
      <c r="V16" s="18">
        <v>0.14858933405791239</v>
      </c>
      <c r="W16" s="18">
        <v>0.18695945979537201</v>
      </c>
      <c r="X16" s="18">
        <v>0.12084872734892869</v>
      </c>
      <c r="Y16" s="18">
        <v>0.2053311106834067</v>
      </c>
      <c r="Z16" s="18">
        <v>4.8754644628794107E-2</v>
      </c>
      <c r="AA16" s="18">
        <v>0.1924901283913224</v>
      </c>
      <c r="AB16" s="18">
        <v>0.1938840807535214</v>
      </c>
      <c r="AC16" s="18">
        <v>0.1444395442256422</v>
      </c>
      <c r="AD16" s="18">
        <v>0.1696400251284155</v>
      </c>
      <c r="AF16" s="18">
        <v>0.1591262078920242</v>
      </c>
      <c r="AG16" s="18">
        <v>0.1834614084194057</v>
      </c>
      <c r="AH16" s="18">
        <v>0.14937795036033941</v>
      </c>
      <c r="AI16" s="18">
        <v>0.14318107656583201</v>
      </c>
      <c r="AJ16" s="18">
        <v>0.15884045013103151</v>
      </c>
      <c r="AK16" s="18">
        <v>0.2126919094314777</v>
      </c>
      <c r="AL16" s="18">
        <v>0.16141950434426791</v>
      </c>
      <c r="AM16" s="18">
        <v>0.17249846019236131</v>
      </c>
      <c r="AO16" s="18">
        <v>0.16444612263735681</v>
      </c>
      <c r="AP16" s="18">
        <v>0.19621788664044659</v>
      </c>
      <c r="AQ16" s="18">
        <v>0.19690798962365799</v>
      </c>
      <c r="AR16" s="18">
        <v>0.19660898337002661</v>
      </c>
      <c r="AS16" s="18">
        <v>0.1548279201915172</v>
      </c>
      <c r="AT16" s="18">
        <v>0.16001688584979379</v>
      </c>
      <c r="AU16" s="18">
        <v>0.1127029123580066</v>
      </c>
      <c r="AV16" s="18">
        <v>0.15811110466739611</v>
      </c>
      <c r="AW16" s="18">
        <v>9.1892327371533841E-2</v>
      </c>
    </row>
    <row r="17" spans="2:49" ht="60" customHeight="1" x14ac:dyDescent="0.35">
      <c r="B17" s="21" t="s">
        <v>478</v>
      </c>
      <c r="C17" s="18">
        <v>0.15935994666870509</v>
      </c>
      <c r="D17" s="18">
        <v>0.1814593828934048</v>
      </c>
      <c r="E17" s="18">
        <v>0.19881844701056209</v>
      </c>
      <c r="F17" s="18">
        <v>0.19371463801735209</v>
      </c>
      <c r="G17" s="18">
        <v>0.1794468462730964</v>
      </c>
      <c r="H17" s="18">
        <v>0.12675925439697039</v>
      </c>
      <c r="I17" s="18">
        <v>0.1060980940911329</v>
      </c>
      <c r="K17" s="18">
        <v>0.1731992115639282</v>
      </c>
      <c r="L17" s="18">
        <v>0.1472115518010817</v>
      </c>
      <c r="N17" s="18">
        <v>0.13327676395627749</v>
      </c>
      <c r="O17" s="18">
        <v>0.1145322822741498</v>
      </c>
      <c r="P17" s="18">
        <v>0.15636807766215841</v>
      </c>
      <c r="Q17" s="18">
        <v>0.1918045678382303</v>
      </c>
      <c r="R17" s="18">
        <v>0.23120529809206869</v>
      </c>
      <c r="S17" s="18">
        <v>0.35636893036789979</v>
      </c>
      <c r="T17" s="18">
        <v>0.1023103166525893</v>
      </c>
      <c r="V17" s="18">
        <v>0.1636839270154479</v>
      </c>
      <c r="W17" s="18">
        <v>0.16418396750294481</v>
      </c>
      <c r="X17" s="18">
        <v>0.2082937882186488</v>
      </c>
      <c r="Y17" s="18">
        <v>0.22899134835191329</v>
      </c>
      <c r="Z17" s="18">
        <v>0.13794757683568079</v>
      </c>
      <c r="AA17" s="18">
        <v>0.14039194093255289</v>
      </c>
      <c r="AB17" s="18">
        <v>0.1377431666107537</v>
      </c>
      <c r="AC17" s="18">
        <v>0.12827612089738849</v>
      </c>
      <c r="AD17" s="18">
        <v>0.12753185571935241</v>
      </c>
      <c r="AF17" s="18">
        <v>0.2117354961940697</v>
      </c>
      <c r="AG17" s="18">
        <v>0.15229476960371341</v>
      </c>
      <c r="AH17" s="18">
        <v>0.21634434463966359</v>
      </c>
      <c r="AI17" s="18">
        <v>0.19920422606645199</v>
      </c>
      <c r="AJ17" s="18">
        <v>0.13746066181673591</v>
      </c>
      <c r="AK17" s="18">
        <v>0.20262169796242521</v>
      </c>
      <c r="AL17" s="18">
        <v>0.10205719158305759</v>
      </c>
      <c r="AM17" s="18">
        <v>0.1128972967726812</v>
      </c>
      <c r="AO17" s="18">
        <v>0.1904949548362585</v>
      </c>
      <c r="AP17" s="18">
        <v>0.1414430547517839</v>
      </c>
      <c r="AQ17" s="18">
        <v>0.21746714981201459</v>
      </c>
      <c r="AR17" s="18">
        <v>0.19332082297441541</v>
      </c>
      <c r="AS17" s="18">
        <v>0.16354074117333711</v>
      </c>
      <c r="AT17" s="18">
        <v>0.2422433098881645</v>
      </c>
      <c r="AU17" s="18">
        <v>5.511986178547694E-2</v>
      </c>
      <c r="AV17" s="18">
        <v>0.1123261195766805</v>
      </c>
      <c r="AW17" s="18">
        <v>0.1800354620414128</v>
      </c>
    </row>
    <row r="18" spans="2:49" ht="32.15" customHeight="1" x14ac:dyDescent="0.35">
      <c r="B18" s="21" t="s">
        <v>479</v>
      </c>
      <c r="C18" s="18">
        <v>0.11515435419152981</v>
      </c>
      <c r="D18" s="18">
        <v>0.1514797454110067</v>
      </c>
      <c r="E18" s="18">
        <v>0.171334427035325</v>
      </c>
      <c r="F18" s="18">
        <v>0.11862830810428809</v>
      </c>
      <c r="G18" s="18">
        <v>8.4823713409281104E-2</v>
      </c>
      <c r="H18" s="18">
        <v>9.1555885892018157E-2</v>
      </c>
      <c r="I18" s="18">
        <v>9.2225797933531778E-2</v>
      </c>
      <c r="K18" s="18">
        <v>0.12045807002102379</v>
      </c>
      <c r="L18" s="18">
        <v>0.1107850993828127</v>
      </c>
      <c r="N18" s="18">
        <v>0.1006211545724533</v>
      </c>
      <c r="O18" s="18">
        <v>0.1087548947411745</v>
      </c>
      <c r="P18" s="18">
        <v>8.7073842356136716E-2</v>
      </c>
      <c r="Q18" s="18">
        <v>0.13638873869022999</v>
      </c>
      <c r="R18" s="18">
        <v>0.14137205545591139</v>
      </c>
      <c r="S18" s="18">
        <v>0.19511135630677789</v>
      </c>
      <c r="T18" s="18">
        <v>7.7662402064946692E-2</v>
      </c>
      <c r="V18" s="18">
        <v>9.1607661475857791E-2</v>
      </c>
      <c r="W18" s="18">
        <v>0.1487609952464346</v>
      </c>
      <c r="X18" s="18">
        <v>0.1239652473547046</v>
      </c>
      <c r="Y18" s="18">
        <v>0.117647488368674</v>
      </c>
      <c r="Z18" s="18">
        <v>0.1112792443906413</v>
      </c>
      <c r="AA18" s="18">
        <v>0.1538651688665402</v>
      </c>
      <c r="AB18" s="18">
        <v>0.1101970280278097</v>
      </c>
      <c r="AC18" s="18">
        <v>8.3872885765823274E-2</v>
      </c>
      <c r="AD18" s="18">
        <v>6.5899441104217304E-2</v>
      </c>
      <c r="AF18" s="18">
        <v>0.1018961768505561</v>
      </c>
      <c r="AG18" s="18">
        <v>0.14258846286238699</v>
      </c>
      <c r="AH18" s="18">
        <v>0.14530986287965861</v>
      </c>
      <c r="AI18" s="18">
        <v>0.11417540428110309</v>
      </c>
      <c r="AJ18" s="18">
        <v>0.11160966012229211</v>
      </c>
      <c r="AK18" s="18">
        <v>0.1713223654481017</v>
      </c>
      <c r="AL18" s="18">
        <v>0.1245265287566919</v>
      </c>
      <c r="AM18" s="18">
        <v>6.9376821427595506E-2</v>
      </c>
      <c r="AO18" s="18">
        <v>8.5581035957703222E-2</v>
      </c>
      <c r="AP18" s="18">
        <v>0.14675808586527439</v>
      </c>
      <c r="AQ18" s="18">
        <v>0.15403238261839339</v>
      </c>
      <c r="AR18" s="18">
        <v>0.137348646753714</v>
      </c>
      <c r="AS18" s="18">
        <v>0.10725175404740341</v>
      </c>
      <c r="AT18" s="18">
        <v>0.1064586834922014</v>
      </c>
      <c r="AU18" s="18">
        <v>7.9688507378395543E-2</v>
      </c>
      <c r="AV18" s="18">
        <v>7.4480728456479475E-2</v>
      </c>
      <c r="AW18" s="18">
        <v>8.3090790843983506E-2</v>
      </c>
    </row>
    <row r="19" spans="2:49" ht="19" customHeight="1" x14ac:dyDescent="0.35">
      <c r="B19" s="21" t="s">
        <v>80</v>
      </c>
      <c r="C19" s="18">
        <v>0.2077908826624045</v>
      </c>
      <c r="D19" s="18">
        <v>0.19524045021870759</v>
      </c>
      <c r="E19" s="18">
        <v>0.1490809242556804</v>
      </c>
      <c r="F19" s="18">
        <v>0.22167256795098919</v>
      </c>
      <c r="G19" s="18">
        <v>0.23310674343183391</v>
      </c>
      <c r="H19" s="18">
        <v>0.2313962416061138</v>
      </c>
      <c r="I19" s="18">
        <v>0.2128528087077152</v>
      </c>
      <c r="K19" s="18">
        <v>0.11515390206810421</v>
      </c>
      <c r="L19" s="18">
        <v>0.29322636580376099</v>
      </c>
      <c r="N19" s="18">
        <v>0.30355356264178168</v>
      </c>
      <c r="O19" s="18">
        <v>0.2132976346098924</v>
      </c>
      <c r="P19" s="18">
        <v>0.1257983038181312</v>
      </c>
      <c r="Q19" s="18">
        <v>0.15852924807468899</v>
      </c>
      <c r="R19" s="18">
        <v>9.576498233001482E-2</v>
      </c>
      <c r="S19" s="18">
        <v>8.1628897201302245E-2</v>
      </c>
      <c r="T19" s="18">
        <v>0.44419261775533281</v>
      </c>
      <c r="V19" s="18">
        <v>0.16007617948631209</v>
      </c>
      <c r="W19" s="18">
        <v>0.15711854897675201</v>
      </c>
      <c r="X19" s="18">
        <v>0.13196815199969791</v>
      </c>
      <c r="Y19" s="18">
        <v>0.1018493619056809</v>
      </c>
      <c r="Z19" s="18">
        <v>0.30513594907007141</v>
      </c>
      <c r="AA19" s="18">
        <v>0.13694241654532679</v>
      </c>
      <c r="AB19" s="18">
        <v>0.3261218893073618</v>
      </c>
      <c r="AC19" s="18">
        <v>0.57012841227737032</v>
      </c>
      <c r="AD19" s="18">
        <v>0.21671211646201971</v>
      </c>
      <c r="AF19" s="18">
        <v>0.16135965371724459</v>
      </c>
      <c r="AG19" s="18">
        <v>0.14794095458882861</v>
      </c>
      <c r="AH19" s="18">
        <v>0.1234788173035888</v>
      </c>
      <c r="AI19" s="18">
        <v>0.13387967526724839</v>
      </c>
      <c r="AJ19" s="18">
        <v>0.22368338283395631</v>
      </c>
      <c r="AK19" s="18">
        <v>0.12079485774588</v>
      </c>
      <c r="AL19" s="18">
        <v>0.55797778474025028</v>
      </c>
      <c r="AM19" s="18">
        <v>0.35233498807215657</v>
      </c>
      <c r="AO19" s="18">
        <v>0.19506583198163141</v>
      </c>
      <c r="AP19" s="18">
        <v>0.1426477111015354</v>
      </c>
      <c r="AQ19" s="18">
        <v>0.132695400394576</v>
      </c>
      <c r="AR19" s="18">
        <v>0.13772936012604639</v>
      </c>
      <c r="AS19" s="18">
        <v>0.21558124473676091</v>
      </c>
      <c r="AT19" s="18">
        <v>0.1007614165022363</v>
      </c>
      <c r="AU19" s="18">
        <v>0.48636724228360251</v>
      </c>
      <c r="AV19" s="18">
        <v>0.39002308017193132</v>
      </c>
      <c r="AW19" s="18">
        <v>0.18454942088859511</v>
      </c>
    </row>
    <row r="20" spans="2:49" ht="19" customHeight="1" x14ac:dyDescent="0.35">
      <c r="B20" s="21" t="s">
        <v>480</v>
      </c>
      <c r="C20" s="18">
        <v>1.302811891218511E-2</v>
      </c>
      <c r="D20" s="18">
        <v>0</v>
      </c>
      <c r="E20" s="18">
        <v>2.8257795717499421E-3</v>
      </c>
      <c r="F20" s="18">
        <v>1.169761257669942E-2</v>
      </c>
      <c r="G20" s="18">
        <v>6.0264166923346832E-3</v>
      </c>
      <c r="H20" s="18">
        <v>2.285864728778109E-2</v>
      </c>
      <c r="I20" s="18">
        <v>2.4882778265380729E-2</v>
      </c>
      <c r="K20" s="18">
        <v>1.9256189564189771E-2</v>
      </c>
      <c r="L20" s="18">
        <v>7.250130794951965E-3</v>
      </c>
      <c r="N20" s="18">
        <v>9.0431890223419929E-3</v>
      </c>
      <c r="O20" s="18">
        <v>1.489936764100167E-2</v>
      </c>
      <c r="P20" s="18">
        <v>2.6748262096639299E-2</v>
      </c>
      <c r="Q20" s="18">
        <v>8.3669544476193247E-3</v>
      </c>
      <c r="R20" s="18">
        <v>1.3806368955834911E-2</v>
      </c>
      <c r="S20" s="18">
        <v>0</v>
      </c>
      <c r="T20" s="18">
        <v>2.7923418444194069E-2</v>
      </c>
      <c r="V20" s="18">
        <v>2.381471943298916E-2</v>
      </c>
      <c r="W20" s="18">
        <v>3.1403765644793741E-3</v>
      </c>
      <c r="X20" s="18">
        <v>0</v>
      </c>
      <c r="Y20" s="18">
        <v>0</v>
      </c>
      <c r="Z20" s="18">
        <v>7.184886099946175E-2</v>
      </c>
      <c r="AA20" s="18">
        <v>0</v>
      </c>
      <c r="AB20" s="18">
        <v>1.1835794283049331E-2</v>
      </c>
      <c r="AC20" s="18">
        <v>1.7261393432689641E-2</v>
      </c>
      <c r="AD20" s="18">
        <v>1.5917319890697348E-2</v>
      </c>
      <c r="AF20" s="18">
        <v>1.963869105688926E-2</v>
      </c>
      <c r="AG20" s="18">
        <v>1.3295215552929301E-3</v>
      </c>
      <c r="AH20" s="18">
        <v>0</v>
      </c>
      <c r="AI20" s="18">
        <v>9.9200803743929762E-3</v>
      </c>
      <c r="AJ20" s="18">
        <v>3.5581674650583733E-2</v>
      </c>
      <c r="AK20" s="18">
        <v>0</v>
      </c>
      <c r="AL20" s="18">
        <v>2.462127207889498E-2</v>
      </c>
      <c r="AM20" s="18">
        <v>1.604752152381508E-2</v>
      </c>
      <c r="AO20" s="18">
        <v>1.5902749743904321E-2</v>
      </c>
      <c r="AP20" s="18">
        <v>0</v>
      </c>
      <c r="AQ20" s="18">
        <v>0</v>
      </c>
      <c r="AR20" s="18">
        <v>4.8756503827297919E-3</v>
      </c>
      <c r="AS20" s="18">
        <v>2.9805012086592739E-2</v>
      </c>
      <c r="AT20" s="18">
        <v>0</v>
      </c>
      <c r="AU20" s="18">
        <v>2.293940003534645E-2</v>
      </c>
      <c r="AV20" s="18">
        <v>7.0191257092267426E-3</v>
      </c>
      <c r="AW20" s="18">
        <v>4.0578100114596637E-2</v>
      </c>
    </row>
    <row r="22" spans="2:49" x14ac:dyDescent="0.35">
      <c r="B22" t="s">
        <v>490</v>
      </c>
    </row>
    <row r="23" spans="2:49" x14ac:dyDescent="0.35">
      <c r="B23" t="s">
        <v>11</v>
      </c>
    </row>
    <row r="25" spans="2:49" x14ac:dyDescent="0.35">
      <c r="B25"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Y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0" width="10" customWidth="1"/>
    <col min="21" max="21" width="1.453125" customWidth="1"/>
    <col min="22" max="30" width="10" customWidth="1"/>
    <col min="31" max="31" width="1.453125" customWidth="1"/>
    <col min="32" max="39" width="10" customWidth="1"/>
    <col min="40" max="40" width="1.453125" customWidth="1"/>
    <col min="41" max="49" width="10" customWidth="1"/>
  </cols>
  <sheetData>
    <row r="2" spans="2:51" ht="40" customHeight="1" x14ac:dyDescent="0.35">
      <c r="D2" s="31" t="s">
        <v>481</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row>
    <row r="5" spans="2:51" x14ac:dyDescent="0.35">
      <c r="D5" s="29" t="s">
        <v>24</v>
      </c>
      <c r="E5" s="30"/>
      <c r="F5" s="30"/>
      <c r="G5" s="30"/>
      <c r="H5" s="30"/>
      <c r="I5" s="30"/>
      <c r="K5" s="29" t="s">
        <v>25</v>
      </c>
      <c r="L5" s="30"/>
      <c r="N5" s="29" t="s">
        <v>26</v>
      </c>
      <c r="O5" s="30"/>
      <c r="P5" s="30"/>
      <c r="Q5" s="30"/>
      <c r="R5" s="30"/>
      <c r="S5" s="30"/>
      <c r="T5" s="30"/>
      <c r="V5" s="29" t="s">
        <v>27</v>
      </c>
      <c r="W5" s="30"/>
      <c r="X5" s="30"/>
      <c r="Y5" s="30"/>
      <c r="Z5" s="30"/>
      <c r="AA5" s="30"/>
      <c r="AB5" s="30"/>
      <c r="AC5" s="30"/>
      <c r="AD5" s="30"/>
      <c r="AF5" s="29" t="s">
        <v>28</v>
      </c>
      <c r="AG5" s="30"/>
      <c r="AH5" s="30"/>
      <c r="AI5" s="30"/>
      <c r="AJ5" s="30"/>
      <c r="AK5" s="30"/>
      <c r="AL5" s="30"/>
      <c r="AM5" s="30"/>
      <c r="AO5" s="29" t="s">
        <v>29</v>
      </c>
      <c r="AP5" s="30"/>
      <c r="AQ5" s="30"/>
      <c r="AR5" s="30"/>
      <c r="AS5" s="30"/>
      <c r="AT5" s="30"/>
      <c r="AU5" s="30"/>
      <c r="AV5" s="30"/>
      <c r="AW5" s="30"/>
    </row>
    <row r="6" spans="2:51" ht="101.5" x14ac:dyDescent="0.35">
      <c r="C6" s="23" t="s">
        <v>30</v>
      </c>
      <c r="D6" s="24" t="s">
        <v>31</v>
      </c>
      <c r="E6" s="24" t="s">
        <v>32</v>
      </c>
      <c r="F6" s="24" t="s">
        <v>33</v>
      </c>
      <c r="G6" s="24" t="s">
        <v>34</v>
      </c>
      <c r="H6" s="24" t="s">
        <v>35</v>
      </c>
      <c r="I6" s="24" t="s">
        <v>36</v>
      </c>
      <c r="K6" s="24" t="s">
        <v>37</v>
      </c>
      <c r="L6" s="24" t="s">
        <v>38</v>
      </c>
      <c r="N6" s="24" t="s">
        <v>39</v>
      </c>
      <c r="O6" s="24" t="s">
        <v>40</v>
      </c>
      <c r="P6" s="24" t="s">
        <v>41</v>
      </c>
      <c r="Q6" s="24" t="s">
        <v>42</v>
      </c>
      <c r="R6" s="24" t="s">
        <v>43</v>
      </c>
      <c r="S6" s="24" t="s">
        <v>44</v>
      </c>
      <c r="T6" s="24" t="s">
        <v>45</v>
      </c>
      <c r="V6" s="24" t="s">
        <v>46</v>
      </c>
      <c r="W6" s="24" t="s">
        <v>47</v>
      </c>
      <c r="X6" s="24" t="s">
        <v>48</v>
      </c>
      <c r="Y6" s="24" t="s">
        <v>49</v>
      </c>
      <c r="Z6" s="24" t="s">
        <v>50</v>
      </c>
      <c r="AA6" s="24" t="s">
        <v>51</v>
      </c>
      <c r="AB6" s="24" t="s">
        <v>52</v>
      </c>
      <c r="AC6" s="24" t="s">
        <v>53</v>
      </c>
      <c r="AD6" s="24" t="s">
        <v>54</v>
      </c>
      <c r="AF6" s="24" t="s">
        <v>46</v>
      </c>
      <c r="AG6" s="24" t="s">
        <v>47</v>
      </c>
      <c r="AH6" s="24" t="s">
        <v>48</v>
      </c>
      <c r="AI6" s="24" t="s">
        <v>49</v>
      </c>
      <c r="AJ6" s="24" t="s">
        <v>55</v>
      </c>
      <c r="AK6" s="24" t="s">
        <v>51</v>
      </c>
      <c r="AL6" s="24" t="s">
        <v>53</v>
      </c>
      <c r="AM6" s="24" t="s">
        <v>54</v>
      </c>
      <c r="AO6" s="24" t="s">
        <v>46</v>
      </c>
      <c r="AP6" s="24" t="s">
        <v>47</v>
      </c>
      <c r="AQ6" s="24" t="s">
        <v>48</v>
      </c>
      <c r="AR6" s="24" t="s">
        <v>49</v>
      </c>
      <c r="AS6" s="24" t="s">
        <v>55</v>
      </c>
      <c r="AT6" s="24" t="s">
        <v>51</v>
      </c>
      <c r="AU6" s="24" t="s">
        <v>52</v>
      </c>
      <c r="AV6" s="24" t="s">
        <v>53</v>
      </c>
      <c r="AW6" s="24" t="s">
        <v>54</v>
      </c>
    </row>
    <row r="7" spans="2:51" x14ac:dyDescent="0.35">
      <c r="B7" s="10" t="s">
        <v>59</v>
      </c>
      <c r="C7" s="25">
        <v>2028</v>
      </c>
      <c r="D7" s="25">
        <v>248</v>
      </c>
      <c r="E7" s="25">
        <v>354</v>
      </c>
      <c r="F7" s="25">
        <v>365</v>
      </c>
      <c r="G7" s="25">
        <v>348</v>
      </c>
      <c r="H7" s="25">
        <v>295</v>
      </c>
      <c r="I7" s="25">
        <v>418</v>
      </c>
      <c r="K7" s="25">
        <v>1004</v>
      </c>
      <c r="L7" s="25">
        <v>1018</v>
      </c>
      <c r="N7" s="25">
        <v>515</v>
      </c>
      <c r="O7" s="25">
        <v>455</v>
      </c>
      <c r="P7" s="25">
        <v>200</v>
      </c>
      <c r="Q7" s="25">
        <v>507</v>
      </c>
      <c r="R7" s="25">
        <v>238</v>
      </c>
      <c r="S7" s="25">
        <v>44</v>
      </c>
      <c r="T7" s="25">
        <v>69</v>
      </c>
      <c r="V7" s="25">
        <v>565</v>
      </c>
      <c r="W7" s="25">
        <v>604</v>
      </c>
      <c r="X7" s="25">
        <v>114</v>
      </c>
      <c r="Y7" s="25">
        <v>70</v>
      </c>
      <c r="Z7" s="25">
        <v>36</v>
      </c>
      <c r="AA7" s="25">
        <v>44</v>
      </c>
      <c r="AB7" s="25">
        <v>442</v>
      </c>
      <c r="AC7" s="25">
        <v>63</v>
      </c>
      <c r="AD7" s="25">
        <v>90</v>
      </c>
      <c r="AF7" s="25">
        <v>336</v>
      </c>
      <c r="AG7" s="25">
        <v>677</v>
      </c>
      <c r="AH7" s="25">
        <v>121</v>
      </c>
      <c r="AI7" s="25">
        <v>125</v>
      </c>
      <c r="AJ7" s="25">
        <v>261</v>
      </c>
      <c r="AK7" s="25">
        <v>43</v>
      </c>
      <c r="AL7" s="25">
        <v>45</v>
      </c>
      <c r="AM7" s="25">
        <v>420</v>
      </c>
      <c r="AO7" s="25">
        <v>312</v>
      </c>
      <c r="AP7" s="25">
        <v>557</v>
      </c>
      <c r="AQ7" s="25">
        <v>134</v>
      </c>
      <c r="AR7" s="25">
        <v>212</v>
      </c>
      <c r="AS7" s="25">
        <v>419</v>
      </c>
      <c r="AT7" s="25">
        <v>33</v>
      </c>
      <c r="AU7" s="25">
        <v>137</v>
      </c>
      <c r="AV7" s="25">
        <v>147</v>
      </c>
      <c r="AW7" s="25">
        <v>77</v>
      </c>
    </row>
    <row r="8" spans="2:51" x14ac:dyDescent="0.35">
      <c r="B8" s="7" t="s">
        <v>60</v>
      </c>
      <c r="C8" s="13">
        <v>2032</v>
      </c>
      <c r="D8" s="13">
        <v>215</v>
      </c>
      <c r="E8" s="13">
        <v>345</v>
      </c>
      <c r="F8" s="13">
        <v>345</v>
      </c>
      <c r="G8" s="13">
        <v>314</v>
      </c>
      <c r="H8" s="13">
        <v>328</v>
      </c>
      <c r="I8" s="13">
        <v>485</v>
      </c>
      <c r="K8" s="13">
        <v>981</v>
      </c>
      <c r="L8" s="13">
        <v>1045</v>
      </c>
      <c r="N8" s="13">
        <v>540</v>
      </c>
      <c r="O8" s="13">
        <v>458</v>
      </c>
      <c r="P8" s="13">
        <v>208</v>
      </c>
      <c r="Q8" s="13">
        <v>495</v>
      </c>
      <c r="R8" s="13">
        <v>222</v>
      </c>
      <c r="S8" s="13">
        <v>37</v>
      </c>
      <c r="T8" s="13">
        <v>71</v>
      </c>
      <c r="V8" s="13">
        <v>598</v>
      </c>
      <c r="W8" s="13">
        <v>590</v>
      </c>
      <c r="X8" s="13">
        <v>115</v>
      </c>
      <c r="Y8" s="13">
        <v>67</v>
      </c>
      <c r="Z8" s="13">
        <v>39</v>
      </c>
      <c r="AA8" s="13">
        <v>44</v>
      </c>
      <c r="AB8" s="13">
        <v>427</v>
      </c>
      <c r="AC8" s="13">
        <v>61</v>
      </c>
      <c r="AD8" s="13">
        <v>90</v>
      </c>
      <c r="AF8" s="13">
        <v>355</v>
      </c>
      <c r="AG8" s="13">
        <v>660</v>
      </c>
      <c r="AH8" s="13">
        <v>123</v>
      </c>
      <c r="AI8" s="13">
        <v>120</v>
      </c>
      <c r="AJ8" s="13">
        <v>274</v>
      </c>
      <c r="AK8" s="13">
        <v>44</v>
      </c>
      <c r="AL8" s="13">
        <v>43</v>
      </c>
      <c r="AM8" s="13">
        <v>413</v>
      </c>
      <c r="AO8" s="13">
        <v>321</v>
      </c>
      <c r="AP8" s="13">
        <v>538</v>
      </c>
      <c r="AQ8" s="13">
        <v>134</v>
      </c>
      <c r="AR8" s="13">
        <v>200</v>
      </c>
      <c r="AS8" s="13">
        <v>442</v>
      </c>
      <c r="AT8" s="13">
        <v>36</v>
      </c>
      <c r="AU8" s="13">
        <v>136</v>
      </c>
      <c r="AV8" s="13">
        <v>151</v>
      </c>
      <c r="AW8" s="13">
        <v>75</v>
      </c>
    </row>
    <row r="9" spans="2:51" ht="19" customHeight="1" x14ac:dyDescent="0.35">
      <c r="B9" s="21" t="s">
        <v>482</v>
      </c>
      <c r="C9" s="18">
        <v>0.40530674112092319</v>
      </c>
      <c r="D9" s="18">
        <v>0.1734728292054733</v>
      </c>
      <c r="E9" s="18">
        <v>0.29003237488824779</v>
      </c>
      <c r="F9" s="18">
        <v>0.32688581353988921</v>
      </c>
      <c r="G9" s="18">
        <v>0.39293731110253222</v>
      </c>
      <c r="H9" s="18">
        <v>0.57597032095946743</v>
      </c>
      <c r="I9" s="18">
        <v>0.53833899723024747</v>
      </c>
      <c r="K9" s="18">
        <v>0.5099313677334022</v>
      </c>
      <c r="L9" s="18">
        <v>0.30726349492049349</v>
      </c>
      <c r="N9" s="18">
        <v>0.42454411196642788</v>
      </c>
      <c r="O9" s="18">
        <v>0.3896107776815439</v>
      </c>
      <c r="P9" s="18">
        <v>0.49127469704886029</v>
      </c>
      <c r="Q9" s="18">
        <v>0.36491171599922861</v>
      </c>
      <c r="R9" s="18">
        <v>0.38035110467988031</v>
      </c>
      <c r="S9" s="18">
        <v>0.47435285134268301</v>
      </c>
      <c r="T9" s="18">
        <v>0.43144246852036061</v>
      </c>
      <c r="V9" s="18">
        <v>0.56520473691198481</v>
      </c>
      <c r="W9" s="18">
        <v>0.37947222734800362</v>
      </c>
      <c r="X9" s="18">
        <v>0.34141412390502618</v>
      </c>
      <c r="Y9" s="18">
        <v>0.26835449577862303</v>
      </c>
      <c r="Z9" s="18">
        <v>0.56134110862901387</v>
      </c>
      <c r="AA9" s="18">
        <v>0.3932121372712048</v>
      </c>
      <c r="AB9" s="18">
        <v>0.27177707948214608</v>
      </c>
      <c r="AC9" s="18">
        <v>9.8594500433705518E-2</v>
      </c>
      <c r="AD9" s="18">
        <v>0.47446646951563448</v>
      </c>
      <c r="AF9" s="18">
        <v>0.54120188629406163</v>
      </c>
      <c r="AG9" s="18">
        <v>0.42277268520306222</v>
      </c>
      <c r="AH9" s="18">
        <v>0.35587114707590101</v>
      </c>
      <c r="AI9" s="18">
        <v>0.32462240878861598</v>
      </c>
      <c r="AJ9" s="18">
        <v>0.49532755679133589</v>
      </c>
      <c r="AK9" s="18">
        <v>0.3132640587900305</v>
      </c>
      <c r="AL9" s="18">
        <v>0.1200633931944389</v>
      </c>
      <c r="AM9" s="18">
        <v>0.27824134098929049</v>
      </c>
      <c r="AO9" s="18">
        <v>0.52835958815758444</v>
      </c>
      <c r="AP9" s="18">
        <v>0.38213059688178042</v>
      </c>
      <c r="AQ9" s="18">
        <v>0.33897657120838959</v>
      </c>
      <c r="AR9" s="18">
        <v>0.25478547091044451</v>
      </c>
      <c r="AS9" s="18">
        <v>0.52842845369206359</v>
      </c>
      <c r="AT9" s="18">
        <v>0.28677358563259547</v>
      </c>
      <c r="AU9" s="18">
        <v>0.21285656013715909</v>
      </c>
      <c r="AV9" s="18">
        <v>0.26416656259894389</v>
      </c>
      <c r="AW9" s="18">
        <v>0.5269107782430914</v>
      </c>
    </row>
    <row r="10" spans="2:51" ht="19" customHeight="1" x14ac:dyDescent="0.35">
      <c r="B10" s="21" t="s">
        <v>483</v>
      </c>
      <c r="C10" s="18">
        <v>0.27731106346555878</v>
      </c>
      <c r="D10" s="18">
        <v>0.33676239804412827</v>
      </c>
      <c r="E10" s="18">
        <v>0.35493009241401291</v>
      </c>
      <c r="F10" s="18">
        <v>0.31907217604558291</v>
      </c>
      <c r="G10" s="18">
        <v>0.30318448078947779</v>
      </c>
      <c r="H10" s="18">
        <v>0.1819044498774281</v>
      </c>
      <c r="I10" s="18">
        <v>0.21388133262704401</v>
      </c>
      <c r="K10" s="18">
        <v>0.24041431364587751</v>
      </c>
      <c r="L10" s="18">
        <v>0.3126788265792938</v>
      </c>
      <c r="N10" s="18">
        <v>0.23011602400166009</v>
      </c>
      <c r="O10" s="18">
        <v>0.27531954972165779</v>
      </c>
      <c r="P10" s="18">
        <v>0.2359264934638132</v>
      </c>
      <c r="Q10" s="18">
        <v>0.30837991473971882</v>
      </c>
      <c r="R10" s="18">
        <v>0.37426394985159461</v>
      </c>
      <c r="S10" s="18">
        <v>0.33962713785693049</v>
      </c>
      <c r="T10" s="18">
        <v>0.21859928103825579</v>
      </c>
      <c r="V10" s="18">
        <v>0.25953050244570541</v>
      </c>
      <c r="W10" s="18">
        <v>0.30654577461267241</v>
      </c>
      <c r="X10" s="18">
        <v>0.41269389344944529</v>
      </c>
      <c r="Y10" s="18">
        <v>0.36217894893720798</v>
      </c>
      <c r="Z10" s="18">
        <v>0.22469309042662289</v>
      </c>
      <c r="AA10" s="18">
        <v>0.22271440071816229</v>
      </c>
      <c r="AB10" s="18">
        <v>0.23931426233437841</v>
      </c>
      <c r="AC10" s="18">
        <v>0.36121532870022749</v>
      </c>
      <c r="AD10" s="18">
        <v>0.14193550000004171</v>
      </c>
      <c r="AF10" s="18">
        <v>0.30149482720644338</v>
      </c>
      <c r="AG10" s="18">
        <v>0.29476775724598309</v>
      </c>
      <c r="AH10" s="18">
        <v>0.36232406889144148</v>
      </c>
      <c r="AI10" s="18">
        <v>0.31033022670862059</v>
      </c>
      <c r="AJ10" s="18">
        <v>0.25445091434895889</v>
      </c>
      <c r="AK10" s="18">
        <v>0.192292087622181</v>
      </c>
      <c r="AL10" s="18">
        <v>7.7646366016869986E-2</v>
      </c>
      <c r="AM10" s="18">
        <v>0.2385998830640447</v>
      </c>
      <c r="AO10" s="18">
        <v>0.30392240831432432</v>
      </c>
      <c r="AP10" s="18">
        <v>0.32287445265311282</v>
      </c>
      <c r="AQ10" s="18">
        <v>0.342164299531658</v>
      </c>
      <c r="AR10" s="18">
        <v>0.28972514420080869</v>
      </c>
      <c r="AS10" s="18">
        <v>0.24080374915484509</v>
      </c>
      <c r="AT10" s="18">
        <v>0.2351933817989047</v>
      </c>
      <c r="AU10" s="18">
        <v>0.16311125012850841</v>
      </c>
      <c r="AV10" s="18">
        <v>0.23730793959394281</v>
      </c>
      <c r="AW10" s="18">
        <v>0.21022175199313889</v>
      </c>
    </row>
    <row r="11" spans="2:51" ht="19" customHeight="1" x14ac:dyDescent="0.35">
      <c r="B11" s="21" t="s">
        <v>484</v>
      </c>
      <c r="C11" s="18">
        <v>0.1148938714441374</v>
      </c>
      <c r="D11" s="18">
        <v>0.20849676204853179</v>
      </c>
      <c r="E11" s="18">
        <v>0.1481028131404265</v>
      </c>
      <c r="F11" s="18">
        <v>9.4105023721019407E-2</v>
      </c>
      <c r="G11" s="18">
        <v>9.2890227479687101E-2</v>
      </c>
      <c r="H11" s="18">
        <v>9.493729752207121E-2</v>
      </c>
      <c r="I11" s="18">
        <v>9.2338399358540504E-2</v>
      </c>
      <c r="K11" s="18">
        <v>0.1057544643619777</v>
      </c>
      <c r="L11" s="18">
        <v>0.12338691005408781</v>
      </c>
      <c r="N11" s="18">
        <v>0.12950216936228651</v>
      </c>
      <c r="O11" s="18">
        <v>0.12531502362389171</v>
      </c>
      <c r="P11" s="18">
        <v>8.8652844570758019E-2</v>
      </c>
      <c r="Q11" s="18">
        <v>0.1216730795455747</v>
      </c>
      <c r="R11" s="18">
        <v>9.1794623214459109E-2</v>
      </c>
      <c r="S11" s="18">
        <v>5.4955661504658533E-2</v>
      </c>
      <c r="T11" s="18">
        <v>6.9532792749278968E-2</v>
      </c>
      <c r="V11" s="18">
        <v>8.1561587685847009E-2</v>
      </c>
      <c r="W11" s="18">
        <v>0.1167936067625988</v>
      </c>
      <c r="X11" s="18">
        <v>8.6940073281245978E-2</v>
      </c>
      <c r="Y11" s="18">
        <v>5.7283092941707227E-2</v>
      </c>
      <c r="Z11" s="18">
        <v>0.1011401261434762</v>
      </c>
      <c r="AA11" s="18">
        <v>0.15632866510890761</v>
      </c>
      <c r="AB11" s="18">
        <v>0.17561247388353601</v>
      </c>
      <c r="AC11" s="18">
        <v>0.1686334961909112</v>
      </c>
      <c r="AD11" s="18">
        <v>6.3315701110622596E-2</v>
      </c>
      <c r="AF11" s="18">
        <v>6.2786551189866813E-2</v>
      </c>
      <c r="AG11" s="18">
        <v>0.11413635616438431</v>
      </c>
      <c r="AH11" s="18">
        <v>0.1213961631057108</v>
      </c>
      <c r="AI11" s="18">
        <v>5.573407292286256E-2</v>
      </c>
      <c r="AJ11" s="18">
        <v>0.1235503707773087</v>
      </c>
      <c r="AK11" s="18">
        <v>0.20977123870161321</v>
      </c>
      <c r="AL11" s="18">
        <v>0.1869368318823707</v>
      </c>
      <c r="AM11" s="18">
        <v>0.15281737469212331</v>
      </c>
      <c r="AO11" s="18">
        <v>6.8073364992006224E-2</v>
      </c>
      <c r="AP11" s="18">
        <v>0.1186485972871569</v>
      </c>
      <c r="AQ11" s="18">
        <v>0.1250692311319164</v>
      </c>
      <c r="AR11" s="18">
        <v>0.1429672031796056</v>
      </c>
      <c r="AS11" s="18">
        <v>0.1019348807400907</v>
      </c>
      <c r="AT11" s="18">
        <v>0.22888123210653979</v>
      </c>
      <c r="AU11" s="18">
        <v>0.18563466412631921</v>
      </c>
      <c r="AV11" s="18">
        <v>0.12899994587876171</v>
      </c>
      <c r="AW11" s="18">
        <v>6.108001907471506E-2</v>
      </c>
    </row>
    <row r="12" spans="2:51" ht="19" customHeight="1" x14ac:dyDescent="0.35">
      <c r="B12" s="21" t="s">
        <v>485</v>
      </c>
      <c r="C12" s="18">
        <v>6.1035907623306407E-2</v>
      </c>
      <c r="D12" s="18">
        <v>7.0909649175789138E-2</v>
      </c>
      <c r="E12" s="18">
        <v>4.8206371961804002E-2</v>
      </c>
      <c r="F12" s="18">
        <v>5.4835026722092797E-2</v>
      </c>
      <c r="G12" s="18">
        <v>6.1419793742691138E-2</v>
      </c>
      <c r="H12" s="18">
        <v>7.9906805575378617E-2</v>
      </c>
      <c r="I12" s="18">
        <v>5.7164166581619442E-2</v>
      </c>
      <c r="K12" s="18">
        <v>6.2086236247846913E-2</v>
      </c>
      <c r="L12" s="18">
        <v>6.0373137032849321E-2</v>
      </c>
      <c r="N12" s="18">
        <v>6.0740526758258112E-2</v>
      </c>
      <c r="O12" s="18">
        <v>6.2514999066101154E-2</v>
      </c>
      <c r="P12" s="18">
        <v>7.0275813447532254E-2</v>
      </c>
      <c r="Q12" s="18">
        <v>6.1370275827407159E-2</v>
      </c>
      <c r="R12" s="18">
        <v>5.1575383182712577E-2</v>
      </c>
      <c r="S12" s="18">
        <v>1.8338969162755719E-2</v>
      </c>
      <c r="T12" s="18">
        <v>7.620740038586224E-2</v>
      </c>
      <c r="V12" s="18">
        <v>4.1051144506883651E-2</v>
      </c>
      <c r="W12" s="18">
        <v>7.0448674914918769E-2</v>
      </c>
      <c r="X12" s="18">
        <v>5.7218583230913132E-2</v>
      </c>
      <c r="Y12" s="18">
        <v>0.1074095458005668</v>
      </c>
      <c r="Z12" s="18">
        <v>0</v>
      </c>
      <c r="AA12" s="18">
        <v>6.8774105134038893E-2</v>
      </c>
      <c r="AB12" s="18">
        <v>6.638873459051188E-2</v>
      </c>
      <c r="AC12" s="18">
        <v>0</v>
      </c>
      <c r="AD12" s="18">
        <v>0.14151575131291211</v>
      </c>
      <c r="AF12" s="18">
        <v>4.4889628583750472E-2</v>
      </c>
      <c r="AG12" s="18">
        <v>6.0548330421617551E-2</v>
      </c>
      <c r="AH12" s="18">
        <v>5.2466833437337143E-2</v>
      </c>
      <c r="AI12" s="18">
        <v>8.7390579070179955E-2</v>
      </c>
      <c r="AJ12" s="18">
        <v>4.5008086470024342E-2</v>
      </c>
      <c r="AK12" s="18">
        <v>0.12282838643845689</v>
      </c>
      <c r="AL12" s="18">
        <v>5.0115261841949137E-2</v>
      </c>
      <c r="AM12" s="18">
        <v>7.5845548334499358E-2</v>
      </c>
      <c r="AO12" s="18">
        <v>3.5317224544202087E-2</v>
      </c>
      <c r="AP12" s="18">
        <v>6.6116276528296034E-2</v>
      </c>
      <c r="AQ12" s="18">
        <v>5.1667142595055102E-2</v>
      </c>
      <c r="AR12" s="18">
        <v>8.0905998366155765E-2</v>
      </c>
      <c r="AS12" s="18">
        <v>6.1390971586343053E-2</v>
      </c>
      <c r="AT12" s="18">
        <v>0.13205919472842129</v>
      </c>
      <c r="AU12" s="18">
        <v>9.8790019448896163E-2</v>
      </c>
      <c r="AV12" s="18">
        <v>3.6481042237896923E-2</v>
      </c>
      <c r="AW12" s="18">
        <v>4.3420878428186087E-2</v>
      </c>
    </row>
    <row r="13" spans="2:51" ht="19" customHeight="1" x14ac:dyDescent="0.35">
      <c r="B13" s="21" t="s">
        <v>68</v>
      </c>
      <c r="C13" s="18">
        <v>0.14145241634607419</v>
      </c>
      <c r="D13" s="18">
        <v>0.2103583615260774</v>
      </c>
      <c r="E13" s="18">
        <v>0.15872834759550861</v>
      </c>
      <c r="F13" s="18">
        <v>0.2051019599714157</v>
      </c>
      <c r="G13" s="18">
        <v>0.14956818688561191</v>
      </c>
      <c r="H13" s="18">
        <v>6.7281126065654367E-2</v>
      </c>
      <c r="I13" s="18">
        <v>9.8277104202548524E-2</v>
      </c>
      <c r="K13" s="18">
        <v>8.1813618010895789E-2</v>
      </c>
      <c r="L13" s="18">
        <v>0.19629763141327561</v>
      </c>
      <c r="N13" s="18">
        <v>0.1550971679113673</v>
      </c>
      <c r="O13" s="18">
        <v>0.1472396499068053</v>
      </c>
      <c r="P13" s="18">
        <v>0.1138701514690361</v>
      </c>
      <c r="Q13" s="18">
        <v>0.14366501388807071</v>
      </c>
      <c r="R13" s="18">
        <v>0.10201493907135339</v>
      </c>
      <c r="S13" s="18">
        <v>0.11272538013297211</v>
      </c>
      <c r="T13" s="18">
        <v>0.2042180573062424</v>
      </c>
      <c r="V13" s="18">
        <v>5.2652028449579009E-2</v>
      </c>
      <c r="W13" s="18">
        <v>0.1267397163618065</v>
      </c>
      <c r="X13" s="18">
        <v>0.1017333261333693</v>
      </c>
      <c r="Y13" s="18">
        <v>0.20477391654189511</v>
      </c>
      <c r="Z13" s="18">
        <v>0.11282567480088709</v>
      </c>
      <c r="AA13" s="18">
        <v>0.15897069176768661</v>
      </c>
      <c r="AB13" s="18">
        <v>0.24690744970942791</v>
      </c>
      <c r="AC13" s="18">
        <v>0.37155667467515552</v>
      </c>
      <c r="AD13" s="18">
        <v>0.17876657806078919</v>
      </c>
      <c r="AF13" s="18">
        <v>4.9627106725877709E-2</v>
      </c>
      <c r="AG13" s="18">
        <v>0.1077748709649529</v>
      </c>
      <c r="AH13" s="18">
        <v>0.10794178748960941</v>
      </c>
      <c r="AI13" s="18">
        <v>0.2219227125097209</v>
      </c>
      <c r="AJ13" s="18">
        <v>8.1663071612372101E-2</v>
      </c>
      <c r="AK13" s="18">
        <v>0.16184422844771851</v>
      </c>
      <c r="AL13" s="18">
        <v>0.56523814706437125</v>
      </c>
      <c r="AM13" s="18">
        <v>0.25449585292004201</v>
      </c>
      <c r="AO13" s="18">
        <v>6.4327413991882965E-2</v>
      </c>
      <c r="AP13" s="18">
        <v>0.1102300766496541</v>
      </c>
      <c r="AQ13" s="18">
        <v>0.1421227555329809</v>
      </c>
      <c r="AR13" s="18">
        <v>0.23161618334298539</v>
      </c>
      <c r="AS13" s="18">
        <v>6.7441944826657468E-2</v>
      </c>
      <c r="AT13" s="18">
        <v>0.1170926057335388</v>
      </c>
      <c r="AU13" s="18">
        <v>0.33960750615911722</v>
      </c>
      <c r="AV13" s="18">
        <v>0.33304450969045452</v>
      </c>
      <c r="AW13" s="18">
        <v>0.15836657226086839</v>
      </c>
    </row>
    <row r="15" spans="2:51" x14ac:dyDescent="0.35">
      <c r="B15" t="s">
        <v>490</v>
      </c>
    </row>
    <row r="16" spans="2:51" x14ac:dyDescent="0.35">
      <c r="B16" t="s">
        <v>11</v>
      </c>
    </row>
    <row r="18" spans="2:2" x14ac:dyDescent="0.35">
      <c r="B18" s="5" t="str">
        <f>HYPERLINK("#Contents!A1", "Return to Contents")</f>
        <v>Return to Contents</v>
      </c>
    </row>
  </sheetData>
  <mergeCells count="7">
    <mergeCell ref="D2:AY2"/>
    <mergeCell ref="N5:T5"/>
    <mergeCell ref="AO5:AW5"/>
    <mergeCell ref="V5:AD5"/>
    <mergeCell ref="D5:I5"/>
    <mergeCell ref="K5:L5"/>
    <mergeCell ref="AF5:AM5"/>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9500F7-5D20-4BBE-8DD3-5F109ECB3541}">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customXml/itemProps2.xml><?xml version="1.0" encoding="utf-8"?>
<ds:datastoreItem xmlns:ds="http://schemas.openxmlformats.org/officeDocument/2006/customXml" ds:itemID="{8F3FB745-13CE-4A38-8D4E-5D6774CB5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36FB29-39A8-4484-9B73-69C29A239F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148</vt:i4>
      </vt:variant>
    </vt:vector>
  </HeadingPairs>
  <TitlesOfParts>
    <vt:vector size="14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Jules Walkden</cp:lastModifiedBy>
  <cp:revision/>
  <dcterms:created xsi:type="dcterms:W3CDTF">2026-09-15T18:28:43Z</dcterms:created>
  <dcterms:modified xsi:type="dcterms:W3CDTF">2026-10-02T08:20:36Z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MediaServiceImageTags">
    <vt:lpwstr/>
  </property>
</Properties>
</file>