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4"/>
  <workbookPr/>
  <mc:AlternateContent xmlns:mc="http://schemas.openxmlformats.org/markup-compatibility/2006">
    <mc:Choice Requires="x15">
      <x15ac:absPath xmlns:x15ac="http://schemas.microsoft.com/office/spreadsheetml/2010/11/ac" url="https://d.docs.live.net/24fd8c59cc9d13bc/Desktop/Sam/"/>
    </mc:Choice>
  </mc:AlternateContent>
  <xr:revisionPtr revIDLastSave="0" documentId="8_{4456503C-DC4E-456B-828A-4038A48556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mographics &amp; rates" sheetId="1" r:id="rId1"/>
    <sheet name="Revenue &amp; expenditure (group)" sheetId="2" r:id="rId2"/>
    <sheet name="Revenue &amp; expenditure (council)" sheetId="3" r:id="rId3"/>
    <sheet name="Assets &amp; debt (group)" sheetId="4" r:id="rId4"/>
    <sheet name="Assets &amp; debt (council)" sheetId="5" r:id="rId5"/>
    <sheet name="Staff costs (group)" sheetId="6" r:id="rId6"/>
    <sheet name="Staff costs (council)" sheetId="7" r:id="rId7"/>
    <sheet name="Audit &amp; oversight" sheetId="8" r:id="rId8"/>
    <sheet name="Payments to lobby groups" sheetId="9" r:id="rId9"/>
  </sheets>
  <definedNames>
    <definedName name="_xlnm._FilterDatabase" localSheetId="4" hidden="1">'Assets &amp; debt (council)'!$A$1:$H$1</definedName>
    <definedName name="_xlnm._FilterDatabase" localSheetId="3" hidden="1">'Assets &amp; debt (group)'!$A$1:$H$1</definedName>
    <definedName name="_xlnm._FilterDatabase" localSheetId="7" hidden="1">'Audit &amp; oversight'!$A$1:$H$1</definedName>
    <definedName name="_xlnm._FilterDatabase" localSheetId="0" hidden="1">'Demographics &amp; rates'!$A$1:$H$78</definedName>
    <definedName name="_xlnm._FilterDatabase" localSheetId="8" hidden="1">'Payments to lobby groups'!$A$1:$E$1</definedName>
    <definedName name="_xlnm._FilterDatabase" localSheetId="2" hidden="1">'Revenue &amp; expenditure (council)'!$A$1:$L$78</definedName>
    <definedName name="_xlnm._FilterDatabase" localSheetId="1" hidden="1">'Revenue &amp; expenditure (group)'!$A$1:$L$1</definedName>
    <definedName name="_xlnm._FilterDatabase" localSheetId="6" hidden="1">'Staff costs (council)'!$A$1:$I$1</definedName>
    <definedName name="_xlnm._FilterDatabase" localSheetId="5" hidden="1">'Staff costs (group)'!$A$1:$H$1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4" l="1"/>
  <c r="F14" i="3"/>
  <c r="F42" i="5"/>
  <c r="F59" i="5"/>
  <c r="F58" i="5"/>
  <c r="F43" i="5"/>
  <c r="N3" i="3"/>
  <c r="O3" i="3" s="1"/>
  <c r="N4" i="3"/>
  <c r="O4" i="3" s="1"/>
  <c r="N6" i="3"/>
  <c r="O6" i="3" s="1"/>
  <c r="N7" i="3"/>
  <c r="O7" i="3" s="1"/>
  <c r="N8" i="3"/>
  <c r="O8" i="3" s="1"/>
  <c r="N9" i="3"/>
  <c r="O9" i="3" s="1"/>
  <c r="N10" i="3"/>
  <c r="O10" i="3" s="1"/>
  <c r="N11" i="3"/>
  <c r="O11" i="3" s="1"/>
  <c r="N12" i="3"/>
  <c r="O12" i="3" s="1"/>
  <c r="N13" i="3"/>
  <c r="O13" i="3" s="1"/>
  <c r="N14" i="3"/>
  <c r="O14" i="3" s="1"/>
  <c r="N15" i="3"/>
  <c r="O15" i="3" s="1"/>
  <c r="N16" i="3"/>
  <c r="O16" i="3" s="1"/>
  <c r="N17" i="3"/>
  <c r="O17" i="3" s="1"/>
  <c r="N18" i="3"/>
  <c r="O18" i="3" s="1"/>
  <c r="N19" i="3"/>
  <c r="O19" i="3" s="1"/>
  <c r="N20" i="3"/>
  <c r="O20" i="3" s="1"/>
  <c r="N21" i="3"/>
  <c r="O21" i="3" s="1"/>
  <c r="N22" i="3"/>
  <c r="O22" i="3" s="1"/>
  <c r="N24" i="3"/>
  <c r="O24" i="3" s="1"/>
  <c r="N25" i="3"/>
  <c r="O25" i="3" s="1"/>
  <c r="N26" i="3"/>
  <c r="O26" i="3" s="1"/>
  <c r="N28" i="3"/>
  <c r="O28" i="3" s="1"/>
  <c r="N29" i="3"/>
  <c r="O29" i="3" s="1"/>
  <c r="N30" i="3"/>
  <c r="O30" i="3" s="1"/>
  <c r="N31" i="3"/>
  <c r="O31" i="3" s="1"/>
  <c r="N32" i="3"/>
  <c r="O32" i="3" s="1"/>
  <c r="N33" i="3"/>
  <c r="O33" i="3" s="1"/>
  <c r="N34" i="3"/>
  <c r="O34" i="3" s="1"/>
  <c r="N35" i="3"/>
  <c r="O35" i="3" s="1"/>
  <c r="N36" i="3"/>
  <c r="O36" i="3" s="1"/>
  <c r="N37" i="3"/>
  <c r="O37" i="3" s="1"/>
  <c r="N38" i="3"/>
  <c r="O38" i="3" s="1"/>
  <c r="N39" i="3"/>
  <c r="O39" i="3" s="1"/>
  <c r="N40" i="3"/>
  <c r="O40" i="3" s="1"/>
  <c r="N41" i="3"/>
  <c r="O41" i="3" s="1"/>
  <c r="N42" i="3"/>
  <c r="O42" i="3" s="1"/>
  <c r="N43" i="3"/>
  <c r="O43" i="3" s="1"/>
  <c r="N44" i="3"/>
  <c r="O44" i="3" s="1"/>
  <c r="N45" i="3"/>
  <c r="O45" i="3" s="1"/>
  <c r="N46" i="3"/>
  <c r="O46" i="3" s="1"/>
  <c r="N47" i="3"/>
  <c r="O47" i="3" s="1"/>
  <c r="N48" i="3"/>
  <c r="O48" i="3" s="1"/>
  <c r="N49" i="3"/>
  <c r="O49" i="3" s="1"/>
  <c r="N50" i="3"/>
  <c r="O50" i="3" s="1"/>
  <c r="N51" i="3"/>
  <c r="O51" i="3" s="1"/>
  <c r="N52" i="3"/>
  <c r="O52" i="3" s="1"/>
  <c r="N53" i="3"/>
  <c r="O53" i="3" s="1"/>
  <c r="N54" i="3"/>
  <c r="O54" i="3" s="1"/>
  <c r="N55" i="3"/>
  <c r="O55" i="3" s="1"/>
  <c r="N56" i="3"/>
  <c r="O56" i="3" s="1"/>
  <c r="N57" i="3"/>
  <c r="O57" i="3" s="1"/>
  <c r="N58" i="3"/>
  <c r="O58" i="3" s="1"/>
  <c r="N59" i="3"/>
  <c r="O59" i="3" s="1"/>
  <c r="N60" i="3"/>
  <c r="O60" i="3" s="1"/>
  <c r="N61" i="3"/>
  <c r="O61" i="3" s="1"/>
  <c r="N62" i="3"/>
  <c r="O62" i="3" s="1"/>
  <c r="N63" i="3"/>
  <c r="O63" i="3" s="1"/>
  <c r="N64" i="3"/>
  <c r="O64" i="3" s="1"/>
  <c r="N65" i="3"/>
  <c r="O65" i="3" s="1"/>
  <c r="N66" i="3"/>
  <c r="O66" i="3" s="1"/>
  <c r="N67" i="3"/>
  <c r="O67" i="3" s="1"/>
  <c r="N68" i="3"/>
  <c r="O68" i="3" s="1"/>
  <c r="N69" i="3"/>
  <c r="O69" i="3" s="1"/>
  <c r="N70" i="3"/>
  <c r="O70" i="3" s="1"/>
  <c r="N71" i="3"/>
  <c r="O71" i="3" s="1"/>
  <c r="N72" i="3"/>
  <c r="O72" i="3" s="1"/>
  <c r="N73" i="3"/>
  <c r="O73" i="3" s="1"/>
  <c r="N74" i="3"/>
  <c r="O74" i="3" s="1"/>
  <c r="N75" i="3"/>
  <c r="O75" i="3" s="1"/>
  <c r="N76" i="3"/>
  <c r="O76" i="3" s="1"/>
  <c r="N77" i="3"/>
  <c r="O77" i="3" s="1"/>
  <c r="N78" i="3"/>
  <c r="O78" i="3" s="1"/>
  <c r="O2" i="3"/>
  <c r="N2" i="3"/>
  <c r="N3" i="2"/>
  <c r="O3" i="2"/>
  <c r="N4" i="2"/>
  <c r="O4" i="2" s="1"/>
  <c r="N6" i="2"/>
  <c r="O6" i="2" s="1"/>
  <c r="N7" i="2"/>
  <c r="O7" i="2"/>
  <c r="N8" i="2"/>
  <c r="O8" i="2"/>
  <c r="N9" i="2"/>
  <c r="O9" i="2"/>
  <c r="N10" i="2"/>
  <c r="O10" i="2"/>
  <c r="N11" i="2"/>
  <c r="O11" i="2"/>
  <c r="N12" i="2"/>
  <c r="O12" i="2"/>
  <c r="N13" i="2"/>
  <c r="O13" i="2"/>
  <c r="N14" i="2"/>
  <c r="O14" i="2"/>
  <c r="N15" i="2"/>
  <c r="O15" i="2"/>
  <c r="N16" i="2"/>
  <c r="O16" i="2"/>
  <c r="N17" i="2"/>
  <c r="O17" i="2"/>
  <c r="N18" i="2"/>
  <c r="O18" i="2"/>
  <c r="N19" i="2"/>
  <c r="O19" i="2"/>
  <c r="N20" i="2"/>
  <c r="O20" i="2"/>
  <c r="N21" i="2"/>
  <c r="O21" i="2"/>
  <c r="N22" i="2"/>
  <c r="O22" i="2"/>
  <c r="N23" i="2"/>
  <c r="O23" i="2"/>
  <c r="N24" i="2"/>
  <c r="O24" i="2"/>
  <c r="N25" i="2"/>
  <c r="O25" i="2"/>
  <c r="N26" i="2"/>
  <c r="O26" i="2"/>
  <c r="N27" i="2"/>
  <c r="O27" i="2"/>
  <c r="N28" i="2"/>
  <c r="O28" i="2"/>
  <c r="N29" i="2"/>
  <c r="O29" i="2"/>
  <c r="N30" i="2"/>
  <c r="O30" i="2"/>
  <c r="N31" i="2"/>
  <c r="O31" i="2"/>
  <c r="N32" i="2"/>
  <c r="O32" i="2"/>
  <c r="N33" i="2"/>
  <c r="O33" i="2"/>
  <c r="N34" i="2"/>
  <c r="O34" i="2"/>
  <c r="N35" i="2"/>
  <c r="O35" i="2" s="1"/>
  <c r="N36" i="2"/>
  <c r="O36" i="2"/>
  <c r="N37" i="2"/>
  <c r="O37" i="2"/>
  <c r="N38" i="2"/>
  <c r="O38" i="2"/>
  <c r="N39" i="2"/>
  <c r="O39" i="2"/>
  <c r="N40" i="2"/>
  <c r="O40" i="2"/>
  <c r="N41" i="2"/>
  <c r="O41" i="2"/>
  <c r="N42" i="2"/>
  <c r="O42" i="2"/>
  <c r="N43" i="2"/>
  <c r="O43" i="2" s="1"/>
  <c r="N44" i="2"/>
  <c r="O44" i="2"/>
  <c r="N45" i="2"/>
  <c r="O45" i="2"/>
  <c r="N46" i="2"/>
  <c r="O46" i="2"/>
  <c r="N47" i="2"/>
  <c r="O47" i="2" s="1"/>
  <c r="N48" i="2"/>
  <c r="O48" i="2"/>
  <c r="N49" i="2"/>
  <c r="O49" i="2"/>
  <c r="N50" i="2"/>
  <c r="O50" i="2"/>
  <c r="N51" i="2"/>
  <c r="O51" i="2" s="1"/>
  <c r="N52" i="2"/>
  <c r="O52" i="2"/>
  <c r="N53" i="2"/>
  <c r="O53" i="2"/>
  <c r="N54" i="2"/>
  <c r="O54" i="2"/>
  <c r="N55" i="2"/>
  <c r="O55" i="2" s="1"/>
  <c r="N56" i="2"/>
  <c r="O56" i="2"/>
  <c r="N57" i="2"/>
  <c r="O57" i="2"/>
  <c r="N58" i="2"/>
  <c r="O58" i="2"/>
  <c r="N59" i="2"/>
  <c r="O59" i="2" s="1"/>
  <c r="N60" i="2"/>
  <c r="O60" i="2"/>
  <c r="N61" i="2"/>
  <c r="O61" i="2"/>
  <c r="N62" i="2"/>
  <c r="O62" i="2"/>
  <c r="N63" i="2"/>
  <c r="O63" i="2" s="1"/>
  <c r="N64" i="2"/>
  <c r="O64" i="2"/>
  <c r="N65" i="2"/>
  <c r="O65" i="2"/>
  <c r="N66" i="2"/>
  <c r="O66" i="2"/>
  <c r="N67" i="2"/>
  <c r="O67" i="2" s="1"/>
  <c r="N68" i="2"/>
  <c r="O68" i="2"/>
  <c r="N69" i="2"/>
  <c r="O69" i="2"/>
  <c r="N70" i="2"/>
  <c r="O70" i="2"/>
  <c r="N71" i="2"/>
  <c r="O71" i="2" s="1"/>
  <c r="N72" i="2"/>
  <c r="O72" i="2"/>
  <c r="N73" i="2"/>
  <c r="O73" i="2"/>
  <c r="N74" i="2"/>
  <c r="O74" i="2"/>
  <c r="N75" i="2"/>
  <c r="O75" i="2" s="1"/>
  <c r="N76" i="2"/>
  <c r="O76" i="2"/>
  <c r="N77" i="2"/>
  <c r="O77" i="2"/>
  <c r="N78" i="2"/>
  <c r="O78" i="2"/>
  <c r="O2" i="2"/>
  <c r="N2" i="2"/>
  <c r="D39" i="5"/>
  <c r="D60" i="4"/>
  <c r="H60" i="4" s="1"/>
  <c r="D26" i="4"/>
  <c r="H26" i="4" s="1"/>
  <c r="D23" i="4"/>
  <c r="H23" i="4" s="1"/>
  <c r="D57" i="4"/>
  <c r="D72" i="4"/>
  <c r="D17" i="4"/>
  <c r="D65" i="4"/>
  <c r="H65" i="4" s="1"/>
  <c r="D58" i="4"/>
  <c r="H58" i="4" s="1"/>
  <c r="D36" i="4"/>
  <c r="H36" i="4" s="1"/>
  <c r="D14" i="4"/>
  <c r="H14" i="4" s="1"/>
  <c r="D37" i="4"/>
  <c r="H37" i="4" s="1"/>
  <c r="D31" i="4"/>
  <c r="D66" i="4"/>
  <c r="D63" i="4"/>
  <c r="H63" i="4" s="1"/>
  <c r="D48" i="4"/>
  <c r="D68" i="4"/>
  <c r="H68" i="4" s="1"/>
  <c r="D9" i="4"/>
  <c r="H9" i="4" s="1"/>
  <c r="D55" i="4"/>
  <c r="H55" i="4" s="1"/>
  <c r="D15" i="4"/>
  <c r="D51" i="4"/>
  <c r="D61" i="4"/>
  <c r="D46" i="4"/>
  <c r="H46" i="4" s="1"/>
  <c r="D74" i="4"/>
  <c r="D49" i="4"/>
  <c r="H49" i="4" s="1"/>
  <c r="D59" i="4"/>
  <c r="H59" i="4" s="1"/>
  <c r="D33" i="4"/>
  <c r="H33" i="4" s="1"/>
  <c r="D34" i="4"/>
  <c r="H34" i="4" s="1"/>
  <c r="D54" i="4"/>
  <c r="D29" i="4"/>
  <c r="D24" i="4"/>
  <c r="H24" i="4" s="1"/>
  <c r="D4" i="4"/>
  <c r="H4" i="4" s="1"/>
  <c r="D42" i="4"/>
  <c r="H42" i="4" s="1"/>
  <c r="D30" i="4"/>
  <c r="H30" i="4" s="1"/>
  <c r="D7" i="4"/>
  <c r="H7" i="4" s="1"/>
  <c r="D32" i="4"/>
  <c r="D12" i="4"/>
  <c r="D40" i="4"/>
  <c r="D11" i="4"/>
  <c r="H11" i="4" s="1"/>
  <c r="D77" i="4"/>
  <c r="H77" i="4" s="1"/>
  <c r="D41" i="4"/>
  <c r="H41" i="4" s="1"/>
  <c r="D45" i="4"/>
  <c r="H45" i="4" s="1"/>
  <c r="D27" i="4"/>
  <c r="D38" i="4"/>
  <c r="H38" i="4" s="1"/>
  <c r="D70" i="4"/>
  <c r="D28" i="4"/>
  <c r="D25" i="4"/>
  <c r="H25" i="4" s="1"/>
  <c r="D13" i="4"/>
  <c r="H13" i="4" s="1"/>
  <c r="D18" i="4"/>
  <c r="H18" i="4" s="1"/>
  <c r="D71" i="4"/>
  <c r="D19" i="4"/>
  <c r="H19" i="4" s="1"/>
  <c r="D10" i="4"/>
  <c r="H10" i="4" s="1"/>
  <c r="D47" i="4"/>
  <c r="D21" i="4"/>
  <c r="D69" i="4"/>
  <c r="H69" i="4" s="1"/>
  <c r="D53" i="4"/>
  <c r="D52" i="4"/>
  <c r="H52" i="4" s="1"/>
  <c r="D67" i="4"/>
  <c r="D16" i="4"/>
  <c r="H16" i="4" s="1"/>
  <c r="D76" i="4"/>
  <c r="D22" i="4"/>
  <c r="D62" i="4"/>
  <c r="D8" i="4"/>
  <c r="H8" i="4" s="1"/>
  <c r="D43" i="4"/>
  <c r="H43" i="4" s="1"/>
  <c r="D50" i="4"/>
  <c r="H50" i="4" s="1"/>
  <c r="D2" i="4"/>
  <c r="H2" i="4" s="1"/>
  <c r="D75" i="4"/>
  <c r="D73" i="4"/>
  <c r="H73" i="4" s="1"/>
  <c r="D6" i="4"/>
  <c r="D64" i="4"/>
  <c r="E76" i="9"/>
  <c r="E17" i="9"/>
  <c r="E42" i="9"/>
  <c r="E41" i="9"/>
  <c r="E48" i="9"/>
  <c r="E51" i="9"/>
  <c r="E60" i="9"/>
  <c r="E70" i="9"/>
  <c r="E72" i="9"/>
  <c r="E74" i="9"/>
  <c r="E25" i="9"/>
  <c r="E35" i="9"/>
  <c r="E37" i="9"/>
  <c r="E10" i="9"/>
  <c r="E69" i="9"/>
  <c r="E71" i="9"/>
  <c r="E31" i="9"/>
  <c r="E59" i="9"/>
  <c r="E44" i="9"/>
  <c r="E19" i="9"/>
  <c r="E26" i="9"/>
  <c r="E38" i="9"/>
  <c r="E28" i="9"/>
  <c r="E62" i="9"/>
  <c r="E67" i="9"/>
  <c r="E29" i="9"/>
  <c r="E34" i="9"/>
  <c r="E77" i="9"/>
  <c r="E3" i="9"/>
  <c r="E43" i="9"/>
  <c r="E47" i="9"/>
  <c r="E36" i="9"/>
  <c r="E61" i="9"/>
  <c r="E57" i="9"/>
  <c r="E39" i="9"/>
  <c r="E55" i="9"/>
  <c r="E75" i="9"/>
  <c r="E45" i="9"/>
  <c r="E52" i="9"/>
  <c r="E5" i="9"/>
  <c r="E8" i="9"/>
  <c r="E11" i="9"/>
  <c r="E15" i="9"/>
  <c r="E49" i="9"/>
  <c r="E50" i="9"/>
  <c r="E66" i="9"/>
  <c r="E16" i="9"/>
  <c r="E21" i="9"/>
  <c r="E33" i="9"/>
  <c r="E65" i="9"/>
  <c r="E6" i="9"/>
  <c r="E13" i="9"/>
  <c r="E18" i="9"/>
  <c r="E2" i="9"/>
  <c r="E7" i="9"/>
  <c r="E54" i="9"/>
  <c r="E4" i="9"/>
  <c r="E12" i="9"/>
  <c r="E68" i="9"/>
  <c r="E27" i="9"/>
  <c r="E63" i="9"/>
  <c r="E58" i="9"/>
  <c r="E24" i="9"/>
  <c r="E64" i="9"/>
  <c r="E32" i="9"/>
  <c r="E53" i="9"/>
  <c r="E73" i="9"/>
  <c r="E14" i="9"/>
  <c r="E30" i="9"/>
  <c r="E40" i="9"/>
  <c r="E46" i="9"/>
  <c r="E56" i="9"/>
  <c r="E20" i="9"/>
  <c r="E22" i="9"/>
  <c r="E23" i="9"/>
  <c r="E9" i="9"/>
  <c r="D60" i="7"/>
  <c r="F3" i="6"/>
  <c r="B45" i="6"/>
  <c r="F11" i="6"/>
  <c r="F11" i="7"/>
  <c r="F27" i="6"/>
  <c r="F68" i="7"/>
  <c r="F68" i="6"/>
  <c r="F50" i="7"/>
  <c r="B50" i="6"/>
  <c r="F72" i="7"/>
  <c r="F72" i="6"/>
  <c r="F70" i="7"/>
  <c r="F48" i="7"/>
  <c r="F58" i="7"/>
  <c r="G27" i="3"/>
  <c r="N27" i="3" s="1"/>
  <c r="O27" i="3" s="1"/>
  <c r="G23" i="3"/>
  <c r="N23" i="3" s="1"/>
  <c r="O23" i="3" s="1"/>
  <c r="F18" i="5"/>
  <c r="F18" i="4"/>
  <c r="H17" i="4"/>
  <c r="E13" i="6"/>
  <c r="C3" i="6"/>
  <c r="C4" i="6"/>
  <c r="C6" i="6"/>
  <c r="C7" i="6"/>
  <c r="C8" i="6"/>
  <c r="C9" i="6"/>
  <c r="C10" i="6"/>
  <c r="C11" i="6"/>
  <c r="C12" i="6"/>
  <c r="C13" i="6"/>
  <c r="C14" i="6"/>
  <c r="C15" i="6"/>
  <c r="C16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3" i="6"/>
  <c r="C42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9" i="6"/>
  <c r="C58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2" i="6"/>
  <c r="D3" i="7"/>
  <c r="D4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21" i="7"/>
  <c r="D23" i="7"/>
  <c r="D24" i="7"/>
  <c r="D25" i="7"/>
  <c r="D26" i="7"/>
  <c r="D27" i="7"/>
  <c r="D28" i="7"/>
  <c r="D29" i="7"/>
  <c r="D31" i="7"/>
  <c r="D32" i="7"/>
  <c r="D33" i="7"/>
  <c r="D35" i="7"/>
  <c r="D37" i="7"/>
  <c r="D38" i="7"/>
  <c r="D39" i="7"/>
  <c r="D40" i="7"/>
  <c r="D41" i="7"/>
  <c r="D42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9" i="7"/>
  <c r="D61" i="7"/>
  <c r="D62" i="7"/>
  <c r="D63" i="7"/>
  <c r="D64" i="7"/>
  <c r="D65" i="7"/>
  <c r="D68" i="7"/>
  <c r="D70" i="7"/>
  <c r="D71" i="7"/>
  <c r="D75" i="7"/>
  <c r="D76" i="7"/>
  <c r="D77" i="7"/>
  <c r="D78" i="7"/>
  <c r="D2" i="7"/>
  <c r="C3" i="7"/>
  <c r="C4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3" i="7"/>
  <c r="C42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9" i="7"/>
  <c r="C58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2" i="7"/>
  <c r="E3" i="6"/>
  <c r="E4" i="6"/>
  <c r="E6" i="6"/>
  <c r="E7" i="6"/>
  <c r="E8" i="6"/>
  <c r="E9" i="6"/>
  <c r="E10" i="6"/>
  <c r="E11" i="6"/>
  <c r="E12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3" i="6"/>
  <c r="E42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9" i="6"/>
  <c r="E58" i="6"/>
  <c r="E60" i="6"/>
  <c r="E61" i="6"/>
  <c r="E62" i="6"/>
  <c r="E63" i="6"/>
  <c r="E64" i="6"/>
  <c r="E65" i="6"/>
  <c r="E67" i="6"/>
  <c r="E68" i="6"/>
  <c r="E69" i="6"/>
  <c r="E70" i="6"/>
  <c r="E71" i="6"/>
  <c r="E72" i="6"/>
  <c r="E73" i="6"/>
  <c r="E74" i="6"/>
  <c r="E75" i="6"/>
  <c r="E76" i="6"/>
  <c r="E77" i="6"/>
  <c r="E78" i="6"/>
  <c r="E2" i="6"/>
  <c r="H3" i="4"/>
  <c r="H6" i="4"/>
  <c r="H12" i="4"/>
  <c r="H15" i="4"/>
  <c r="H20" i="4"/>
  <c r="H21" i="4"/>
  <c r="H22" i="4"/>
  <c r="H28" i="4"/>
  <c r="H29" i="4"/>
  <c r="H31" i="4"/>
  <c r="H32" i="4"/>
  <c r="H35" i="4"/>
  <c r="H39" i="4"/>
  <c r="H40" i="4"/>
  <c r="H44" i="4"/>
  <c r="H47" i="4"/>
  <c r="H51" i="4"/>
  <c r="H54" i="4"/>
  <c r="H56" i="4"/>
  <c r="H57" i="4"/>
  <c r="H61" i="4"/>
  <c r="H62" i="4"/>
  <c r="H64" i="4"/>
  <c r="H66" i="4"/>
  <c r="H67" i="4"/>
  <c r="H70" i="4"/>
  <c r="H72" i="4"/>
  <c r="H76" i="4"/>
  <c r="H78" i="4"/>
  <c r="F3" i="5"/>
  <c r="F4" i="5"/>
  <c r="F6" i="5"/>
  <c r="F7" i="5"/>
  <c r="F8" i="5"/>
  <c r="F9" i="5"/>
  <c r="F10" i="5"/>
  <c r="F11" i="5"/>
  <c r="F12" i="5"/>
  <c r="F13" i="5"/>
  <c r="F14" i="5"/>
  <c r="F15" i="5"/>
  <c r="F16" i="5"/>
  <c r="F17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2" i="5"/>
  <c r="F3" i="4"/>
  <c r="F4" i="4"/>
  <c r="F6" i="4"/>
  <c r="F7" i="4"/>
  <c r="F8" i="4"/>
  <c r="F9" i="4"/>
  <c r="F10" i="4"/>
  <c r="F11" i="4"/>
  <c r="F12" i="4"/>
  <c r="F13" i="4"/>
  <c r="F14" i="4"/>
  <c r="F15" i="4"/>
  <c r="F16" i="4"/>
  <c r="F17" i="4"/>
  <c r="F19" i="4"/>
  <c r="F20" i="4"/>
  <c r="F21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3" i="4"/>
  <c r="F42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9" i="4"/>
  <c r="F58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2" i="4"/>
  <c r="C2" i="4"/>
  <c r="C3" i="4"/>
  <c r="C4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3" i="4"/>
  <c r="C42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9" i="4"/>
  <c r="C58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H75" i="4" l="1"/>
  <c r="H71" i="4"/>
  <c r="H27" i="4"/>
  <c r="H53" i="4"/>
  <c r="H74" i="4"/>
  <c r="H4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DRW</author>
  </authors>
  <commentList>
    <comment ref="D1" authorId="0" shapeId="0" xr:uid="{379D95EF-84DA-48D8-B0A2-205EB8EDDCDC}">
      <text>
        <r>
          <rPr>
            <b/>
            <sz val="9"/>
            <color indexed="81"/>
            <rFont val="Tahoma"/>
            <family val="2"/>
          </rPr>
          <t>Please note the spelling of Taituara was incorrect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8" authorId="0" shapeId="0" xr:uid="{EF3B9E4B-28CF-49BC-96AE-BF23101B4BF2}">
      <text>
        <r>
          <rPr>
            <b/>
            <sz val="9"/>
            <color indexed="81"/>
            <rFont val="Tahoma"/>
            <family val="2"/>
          </rPr>
          <t>What do they spend all this on?? I wish I could attend their annual conference - it must be in Paris or London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78" authorId="0" shapeId="0" xr:uid="{9606F286-B621-4CA2-A7F0-5861A5A2DA55}">
      <text>
        <r>
          <rPr>
            <b/>
            <sz val="9"/>
            <color indexed="81"/>
            <rFont val="Tahoma"/>
            <family val="2"/>
          </rPr>
          <t>A total of $3.1m spent on funding "Interest Groups"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8" authorId="0" shapeId="0" xr:uid="{766A6718-5E7D-4E55-B3BA-FA8714A6E5E2}">
      <text>
        <r>
          <rPr>
            <b/>
            <sz val="9"/>
            <color indexed="81"/>
            <rFont val="Tahoma"/>
            <family val="2"/>
          </rPr>
          <t>It would be interesting if each of these bodies disclosed what they spend their money 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<sst xmlns="http://schemas.openxmlformats.org/spreadsheetml/2006/main" count="1497" uniqueCount="142">
  <si>
    <t>Council name</t>
  </si>
  <si>
    <t>Council type</t>
  </si>
  <si>
    <t>Area (km²)</t>
  </si>
  <si>
    <t>Population</t>
  </si>
  <si>
    <t>Households</t>
  </si>
  <si>
    <t>Median annual income</t>
  </si>
  <si>
    <t>Average residential rates</t>
  </si>
  <si>
    <t>Average non-residential rates</t>
  </si>
  <si>
    <t>Ashburton District Council</t>
  </si>
  <si>
    <t>Provincial</t>
  </si>
  <si>
    <t>Auckland Council</t>
  </si>
  <si>
    <t>Unitary authority</t>
  </si>
  <si>
    <t>Bay of Plenty Regional Council</t>
  </si>
  <si>
    <t xml:space="preserve">Regional </t>
  </si>
  <si>
    <t>Buller District Council</t>
  </si>
  <si>
    <t xml:space="preserve">Rural </t>
  </si>
  <si>
    <t>Carterton District Council</t>
  </si>
  <si>
    <t>Central Hawke's Bay District Council</t>
  </si>
  <si>
    <t>Rural</t>
  </si>
  <si>
    <t>Central Otago District Council</t>
  </si>
  <si>
    <t>Christchurch City Council</t>
  </si>
  <si>
    <t>Metropolitan</t>
  </si>
  <si>
    <t>Clutha District Council</t>
  </si>
  <si>
    <t>Dunedin City Council</t>
  </si>
  <si>
    <t>Environment Canterbury</t>
  </si>
  <si>
    <t>Does not differentiate between residential and non-residential</t>
  </si>
  <si>
    <t>Environment Southland</t>
  </si>
  <si>
    <t>Far North District Council</t>
  </si>
  <si>
    <t>Gisborne District Council</t>
  </si>
  <si>
    <t>Gore District Council</t>
  </si>
  <si>
    <t>Greater Wellington Regional Council</t>
  </si>
  <si>
    <t>$2,941 (Region); $15,291 (CBD)</t>
  </si>
  <si>
    <t>Grey District Council</t>
  </si>
  <si>
    <t>Hamilton City Council</t>
  </si>
  <si>
    <t>Hastings District Council</t>
  </si>
  <si>
    <t>Hauraki District Council</t>
  </si>
  <si>
    <t>Hawke's Bay Regional Council</t>
  </si>
  <si>
    <t>Horizons Regional Council</t>
  </si>
  <si>
    <t>Horowhenua District Council</t>
  </si>
  <si>
    <t>Hurunui District Council</t>
  </si>
  <si>
    <t xml:space="preserve">Hutt City Council </t>
  </si>
  <si>
    <t>Invercargill City Council</t>
  </si>
  <si>
    <t>Kaikōura District Council</t>
  </si>
  <si>
    <t>Kaipara District Council</t>
  </si>
  <si>
    <t xml:space="preserve">Provincial </t>
  </si>
  <si>
    <t>Kapiti Coast District Council</t>
  </si>
  <si>
    <t>Kawerau District Council</t>
  </si>
  <si>
    <t>Mackenzie District Council</t>
  </si>
  <si>
    <t>Manawatū District Council</t>
  </si>
  <si>
    <t>Marlborough District Council</t>
  </si>
  <si>
    <t>Masterton District Council</t>
  </si>
  <si>
    <t>Matamata-Piako District Council</t>
  </si>
  <si>
    <t>Napier City Council</t>
  </si>
  <si>
    <t xml:space="preserve">City </t>
  </si>
  <si>
    <t>Nelson City Council</t>
  </si>
  <si>
    <t>New Plymouth District Council</t>
  </si>
  <si>
    <t>Northland Regional Council</t>
  </si>
  <si>
    <t>Ōpōtiki District Council</t>
  </si>
  <si>
    <t>Otago Regional Council</t>
  </si>
  <si>
    <t>Ōtorohanga District Council</t>
  </si>
  <si>
    <t>Palmerston North City Council</t>
  </si>
  <si>
    <t>Porirua City Council</t>
  </si>
  <si>
    <t>Queenstown-Lakes District Council</t>
  </si>
  <si>
    <t>Rangitīkei District Council</t>
  </si>
  <si>
    <t>Rotorua Lakes Council</t>
  </si>
  <si>
    <t>Ruapehu District Council</t>
  </si>
  <si>
    <t>Selwyn District Council</t>
  </si>
  <si>
    <t>South Taranaki District Council</t>
  </si>
  <si>
    <t>South Waikato District Council</t>
  </si>
  <si>
    <t>South Wairarapa District Council</t>
  </si>
  <si>
    <t>Southland District Council</t>
  </si>
  <si>
    <t>Stratford District Council</t>
  </si>
  <si>
    <t>Taranaki Regional Council</t>
  </si>
  <si>
    <t>Tararua District Council</t>
  </si>
  <si>
    <t xml:space="preserve">Tasman District Council </t>
  </si>
  <si>
    <t>Taupo District Council</t>
  </si>
  <si>
    <t>Tauranga City Council</t>
  </si>
  <si>
    <t>Thames-Coromandel District Council</t>
  </si>
  <si>
    <t>Timaru District Council</t>
  </si>
  <si>
    <t>Upper Hutt City Council</t>
  </si>
  <si>
    <t>Waikato District Council</t>
  </si>
  <si>
    <t>Waikato Regional Council</t>
  </si>
  <si>
    <t>Waimakariri District Council</t>
  </si>
  <si>
    <t>Waimate District Council</t>
  </si>
  <si>
    <t>Waipā District Council</t>
  </si>
  <si>
    <t>Wairoa District Council</t>
  </si>
  <si>
    <t>Waitaki District Council</t>
  </si>
  <si>
    <t>Waitomo District Council</t>
  </si>
  <si>
    <t>Wellington City Council</t>
  </si>
  <si>
    <t xml:space="preserve">Metropolitan </t>
  </si>
  <si>
    <t>West Coast Regional Council</t>
  </si>
  <si>
    <t>Western Bay of Plenty District Council</t>
  </si>
  <si>
    <t>Westland District Council</t>
  </si>
  <si>
    <t>Whakatane District Council</t>
  </si>
  <si>
    <t>Whanganui District Council</t>
  </si>
  <si>
    <t>Whangarei District Council</t>
  </si>
  <si>
    <t>Total rates revenue per household</t>
  </si>
  <si>
    <t>Total fees &amp; charges revenue per household</t>
  </si>
  <si>
    <t>Total development &amp; contributions revenue per household</t>
  </si>
  <si>
    <t>Central govt subsidies/grants revenue per household</t>
  </si>
  <si>
    <t>Interest income per household</t>
  </si>
  <si>
    <t>Other revenue per household</t>
  </si>
  <si>
    <t>Total revenue per household</t>
  </si>
  <si>
    <t>Staff costs per household</t>
  </si>
  <si>
    <t>Finance (interest on debt) costs per household</t>
  </si>
  <si>
    <t>Operational expenses per household</t>
  </si>
  <si>
    <t>Total expenditure per household</t>
  </si>
  <si>
    <t>Unavailable</t>
  </si>
  <si>
    <t>Total fees and charges revenue per household</t>
  </si>
  <si>
    <t>Central govt subsidies/ grants revenue per household</t>
  </si>
  <si>
    <t>Total assets</t>
  </si>
  <si>
    <t>Assets per household</t>
  </si>
  <si>
    <t>Total equity</t>
  </si>
  <si>
    <t>Total liabilities</t>
  </si>
  <si>
    <t>Liabilities per household</t>
  </si>
  <si>
    <t>12-month change in debt per household</t>
  </si>
  <si>
    <t>Total equity per household</t>
  </si>
  <si>
    <t>Total staff employed (FTE)</t>
  </si>
  <si>
    <t>Employees per household (FTE)</t>
  </si>
  <si>
    <t>Total personnel costs</t>
  </si>
  <si>
    <t>Total personnel costs per household</t>
  </si>
  <si>
    <t>Number of staff paid &gt; $100k</t>
  </si>
  <si>
    <t>Comms &amp; marketing staff (FTE)</t>
  </si>
  <si>
    <t xml:space="preserve">Average comms &amp; marketing staff salary </t>
  </si>
  <si>
    <t>Witheld</t>
  </si>
  <si>
    <t>Declined</t>
  </si>
  <si>
    <t>Rotorua Lakes District Council</t>
  </si>
  <si>
    <t>Note</t>
  </si>
  <si>
    <t xml:space="preserve">Number of members on committee </t>
  </si>
  <si>
    <t>Independent members</t>
  </si>
  <si>
    <t xml:space="preserve">Independent chair </t>
  </si>
  <si>
    <t>Lawyer on committee</t>
  </si>
  <si>
    <t>Accountant on committee</t>
  </si>
  <si>
    <t>Staff code of conduct requiring political neutrality</t>
  </si>
  <si>
    <t>Yes</t>
  </si>
  <si>
    <t>No</t>
  </si>
  <si>
    <t>Total payments to chamber of commerce</t>
  </si>
  <si>
    <t>Total payments to lgnz lobby group</t>
  </si>
  <si>
    <r>
      <t xml:space="preserve">Total payments to </t>
    </r>
    <r>
      <rPr>
        <b/>
        <sz val="11"/>
        <color rgb="FFFF0000"/>
        <rFont val="Aptos Narrow"/>
        <family val="2"/>
        <scheme val="minor"/>
      </rPr>
      <t>Taituara</t>
    </r>
    <r>
      <rPr>
        <b/>
        <sz val="11"/>
        <color theme="1"/>
        <rFont val="Aptos Narrow"/>
        <family val="2"/>
        <scheme val="minor"/>
      </rPr>
      <t xml:space="preserve"> lobby group</t>
    </r>
  </si>
  <si>
    <t>Total</t>
  </si>
  <si>
    <t>Nil</t>
  </si>
  <si>
    <t>$74,303.10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</si>
</sst>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64" formatCode="&quot;$&quot;#,##0.00"/>
    <numFmt numFmtId="165" formatCode="&quot;$&quot;#,##0"/>
    <numFmt numFmtId="166" formatCode="0.0000"/>
    <numFmt numFmtId="167" formatCode="0.000"/>
    <numFmt numFmtId="168" formatCode="_-&quot;$&quot;* #,##0_-;\-&quot;$&quot;* #,##0_-;_-&quot;$&quot;* &quot;-&quot;??_-;_-@_-"/>
    <numFmt numFmtId="169" formatCode="_-* #,##0_-;\-* #,##0_-;_-* &quot;-&quot;??_-;_-@_-"/>
  </numFmts>
  <fonts count="1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sz val="9"/>
      <color theme="1" tint="4.9989318521683403E-2"/>
      <name val="Aptos Narrow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88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1" xfId="0" applyNumberFormat="1" applyBorder="1"/>
    <xf numFmtId="164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6" fontId="0" fillId="0" borderId="1" xfId="0" applyNumberFormat="1" applyBorder="1"/>
    <xf numFmtId="0" fontId="0" fillId="0" borderId="0" xfId="0" applyAlignment="1">
      <alignment textRotation="45"/>
    </xf>
    <xf numFmtId="2" fontId="0" fillId="0" borderId="1" xfId="0" applyNumberForma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" fontId="0" fillId="0" borderId="1" xfId="0" applyNumberFormat="1" applyBorder="1"/>
    <xf numFmtId="1" fontId="0" fillId="0" borderId="0" xfId="0" applyNumberFormat="1"/>
    <xf numFmtId="167" fontId="0" fillId="0" borderId="0" xfId="0" applyNumberFormat="1"/>
    <xf numFmtId="166" fontId="0" fillId="0" borderId="0" xfId="0" applyNumberFormat="1"/>
    <xf numFmtId="0" fontId="1" fillId="0" borderId="0" xfId="0" applyFont="1" applyAlignment="1">
      <alignment horizontal="center" wrapText="1"/>
    </xf>
    <xf numFmtId="164" fontId="5" fillId="0" borderId="1" xfId="0" applyNumberFormat="1" applyFont="1" applyBorder="1"/>
    <xf numFmtId="1" fontId="5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/>
    <xf numFmtId="164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0" fontId="11" fillId="0" borderId="1" xfId="0" applyFont="1" applyBorder="1"/>
    <xf numFmtId="165" fontId="6" fillId="0" borderId="1" xfId="0" applyNumberFormat="1" applyFont="1" applyBorder="1"/>
    <xf numFmtId="164" fontId="8" fillId="0" borderId="1" xfId="0" applyNumberFormat="1" applyFont="1" applyBorder="1"/>
    <xf numFmtId="0" fontId="0" fillId="0" borderId="0" xfId="0" applyAlignment="1">
      <alignment horizontal="center" wrapText="1"/>
    </xf>
    <xf numFmtId="165" fontId="5" fillId="0" borderId="1" xfId="0" applyNumberFormat="1" applyFont="1" applyBorder="1"/>
    <xf numFmtId="1" fontId="1" fillId="0" borderId="1" xfId="0" applyNumberFormat="1" applyFont="1" applyBorder="1" applyAlignment="1">
      <alignment horizontal="center" wrapText="1"/>
    </xf>
    <xf numFmtId="1" fontId="0" fillId="0" borderId="1" xfId="0" applyNumberFormat="1" applyBorder="1" applyAlignment="1">
      <alignment horizontal="right"/>
    </xf>
    <xf numFmtId="1" fontId="6" fillId="0" borderId="1" xfId="0" applyNumberFormat="1" applyFont="1" applyBorder="1"/>
    <xf numFmtId="166" fontId="5" fillId="0" borderId="1" xfId="0" applyNumberFormat="1" applyFont="1" applyBorder="1"/>
    <xf numFmtId="166" fontId="6" fillId="0" borderId="1" xfId="0" applyNumberFormat="1" applyFont="1" applyBorder="1"/>
    <xf numFmtId="164" fontId="6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6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" fontId="7" fillId="0" borderId="1" xfId="0" applyNumberFormat="1" applyFont="1" applyBorder="1"/>
    <xf numFmtId="168" fontId="13" fillId="0" borderId="1" xfId="1" applyNumberFormat="1" applyFont="1" applyBorder="1" applyAlignment="1">
      <alignment horizontal="center" wrapText="1"/>
    </xf>
    <xf numFmtId="168" fontId="7" fillId="0" borderId="1" xfId="1" applyNumberFormat="1" applyFont="1" applyBorder="1"/>
    <xf numFmtId="168" fontId="7" fillId="0" borderId="1" xfId="1" applyNumberFormat="1" applyFont="1" applyFill="1" applyBorder="1"/>
    <xf numFmtId="168" fontId="7" fillId="0" borderId="1" xfId="1" applyNumberFormat="1" applyFont="1" applyBorder="1" applyAlignment="1">
      <alignment horizontal="right"/>
    </xf>
    <xf numFmtId="168" fontId="7" fillId="0" borderId="0" xfId="1" applyNumberFormat="1" applyFont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167" fontId="1" fillId="0" borderId="0" xfId="0" applyNumberFormat="1" applyFont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wrapText="1"/>
    </xf>
    <xf numFmtId="168" fontId="7" fillId="0" borderId="1" xfId="0" applyNumberFormat="1" applyFont="1" applyBorder="1"/>
    <xf numFmtId="168" fontId="7" fillId="0" borderId="1" xfId="0" applyNumberFormat="1" applyFont="1" applyBorder="1" applyAlignment="1">
      <alignment horizontal="right"/>
    </xf>
    <xf numFmtId="168" fontId="0" fillId="0" borderId="0" xfId="0" applyNumberFormat="1"/>
    <xf numFmtId="168" fontId="13" fillId="0" borderId="1" xfId="0" applyNumberFormat="1" applyFont="1" applyBorder="1" applyAlignment="1">
      <alignment horizontal="center" wrapText="1"/>
    </xf>
    <xf numFmtId="168" fontId="7" fillId="0" borderId="0" xfId="0" applyNumberFormat="1" applyFont="1"/>
    <xf numFmtId="168" fontId="0" fillId="0" borderId="1" xfId="0" applyNumberFormat="1" applyBorder="1"/>
    <xf numFmtId="168" fontId="0" fillId="0" borderId="1" xfId="0" applyNumberFormat="1" applyBorder="1" applyAlignment="1">
      <alignment horizontal="right"/>
    </xf>
    <xf numFmtId="168" fontId="7" fillId="2" borderId="1" xfId="0" applyNumberFormat="1" applyFont="1" applyFill="1" applyBorder="1"/>
    <xf numFmtId="168" fontId="10" fillId="0" borderId="1" xfId="0" applyNumberFormat="1" applyFont="1" applyBorder="1" applyAlignment="1">
      <alignment horizontal="center" wrapText="1"/>
    </xf>
    <xf numFmtId="168" fontId="14" fillId="0" borderId="1" xfId="0" applyNumberFormat="1" applyFont="1" applyBorder="1"/>
    <xf numFmtId="168" fontId="7" fillId="0" borderId="4" xfId="0" applyNumberFormat="1" applyFont="1" applyBorder="1"/>
    <xf numFmtId="168" fontId="7" fillId="0" borderId="2" xfId="0" applyNumberFormat="1" applyFont="1" applyBorder="1"/>
    <xf numFmtId="168" fontId="7" fillId="0" borderId="5" xfId="0" applyNumberFormat="1" applyFont="1" applyBorder="1"/>
    <xf numFmtId="168" fontId="7" fillId="0" borderId="3" xfId="0" applyNumberFormat="1" applyFont="1" applyBorder="1"/>
    <xf numFmtId="168" fontId="1" fillId="0" borderId="1" xfId="0" applyNumberFormat="1" applyFont="1" applyBorder="1" applyAlignment="1">
      <alignment horizontal="center" vertical="center" wrapText="1"/>
    </xf>
    <xf numFmtId="168" fontId="1" fillId="0" borderId="0" xfId="0" applyNumberFormat="1" applyFont="1" applyAlignment="1">
      <alignment horizontal="center" wrapText="1"/>
    </xf>
    <xf numFmtId="0" fontId="0" fillId="3" borderId="1" xfId="0" applyFill="1" applyBorder="1"/>
    <xf numFmtId="168" fontId="7" fillId="3" borderId="1" xfId="0" applyNumberFormat="1" applyFont="1" applyFill="1" applyBorder="1"/>
    <xf numFmtId="0" fontId="15" fillId="0" borderId="0" xfId="0" applyFont="1"/>
    <xf numFmtId="3" fontId="16" fillId="0" borderId="0" xfId="0" applyNumberFormat="1" applyFont="1" applyAlignment="1">
      <alignment horizontal="center"/>
    </xf>
    <xf numFmtId="0" fontId="17" fillId="0" borderId="0" xfId="0" applyFont="1"/>
    <xf numFmtId="169" fontId="16" fillId="0" borderId="0" xfId="0" applyNumberFormat="1" applyFont="1" applyAlignment="1">
      <alignment horizontal="center"/>
    </xf>
    <xf numFmtId="168" fontId="11" fillId="0" borderId="0" xfId="0" applyNumberFormat="1" applyFont="1"/>
    <xf numFmtId="168" fontId="14" fillId="4" borderId="1" xfId="0" applyNumberFormat="1" applyFont="1" applyFill="1" applyBorder="1"/>
    <xf numFmtId="168" fontId="0" fillId="0" borderId="1" xfId="0" applyNumberFormat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168" fontId="0" fillId="0" borderId="0" xfId="0" applyNumberFormat="1" applyAlignment="1">
      <alignment horizontal="right" wrapText="1"/>
    </xf>
    <xf numFmtId="0" fontId="18" fillId="0" borderId="0" xfId="0" applyFont="1" applyAlignment="1">
      <alignment horizontal="righ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tabSelected="1" workbookViewId="0">
      <pane ySplit="1" topLeftCell="A28" activePane="bottomLeft" state="frozen"/>
      <selection pane="bottomLeft" activeCell="G56" sqref="G56:H56"/>
    </sheetView>
  </sheetViews>
  <sheetFormatPr defaultRowHeight="15"/>
  <cols>
    <col min="1" max="1" width="34.140625" bestFit="1" customWidth="1"/>
    <col min="2" max="2" width="12.28515625" bestFit="1" customWidth="1"/>
    <col min="3" max="3" width="12.140625" style="16" customWidth="1"/>
    <col min="4" max="4" width="10.85546875" bestFit="1" customWidth="1"/>
    <col min="5" max="5" width="11.7109375" bestFit="1" customWidth="1"/>
    <col min="6" max="6" width="13.7109375" style="62" customWidth="1"/>
    <col min="7" max="8" width="29.5703125" style="86" customWidth="1"/>
    <col min="11" max="11" width="9.140625" style="18"/>
    <col min="12" max="12" width="12.140625" style="17" customWidth="1"/>
  </cols>
  <sheetData>
    <row r="1" spans="1:13" s="56" customFormat="1" ht="46.5" customHeight="1">
      <c r="A1" s="54" t="s">
        <v>0</v>
      </c>
      <c r="B1" s="54" t="s">
        <v>1</v>
      </c>
      <c r="C1" s="55" t="s">
        <v>2</v>
      </c>
      <c r="D1" s="54" t="s">
        <v>3</v>
      </c>
      <c r="E1" s="54" t="s">
        <v>4</v>
      </c>
      <c r="F1" s="74" t="s">
        <v>5</v>
      </c>
      <c r="G1" s="74" t="s">
        <v>6</v>
      </c>
      <c r="H1" s="74" t="s">
        <v>7</v>
      </c>
      <c r="K1" s="57"/>
      <c r="L1" s="58"/>
    </row>
    <row r="2" spans="1:13">
      <c r="A2" s="1" t="s">
        <v>8</v>
      </c>
      <c r="B2" s="1" t="s">
        <v>9</v>
      </c>
      <c r="C2" s="15">
        <v>6181.69</v>
      </c>
      <c r="D2" s="1">
        <v>35800</v>
      </c>
      <c r="E2" s="1">
        <v>15345</v>
      </c>
      <c r="F2" s="65">
        <v>42800</v>
      </c>
      <c r="G2" s="84">
        <v>3656.1429193425492</v>
      </c>
      <c r="H2" s="84">
        <v>2520.7738250180764</v>
      </c>
      <c r="L2" s="78"/>
      <c r="M2" s="79"/>
    </row>
    <row r="3" spans="1:13">
      <c r="A3" s="1" t="s">
        <v>10</v>
      </c>
      <c r="B3" s="1" t="s">
        <v>11</v>
      </c>
      <c r="C3" s="15">
        <v>4940</v>
      </c>
      <c r="D3" s="1">
        <v>1797300</v>
      </c>
      <c r="E3" s="1">
        <v>609774</v>
      </c>
      <c r="F3" s="65">
        <v>44700</v>
      </c>
      <c r="G3" s="84">
        <v>3269.0434409296431</v>
      </c>
      <c r="H3" s="84">
        <v>10545.840455193209</v>
      </c>
      <c r="L3" s="78"/>
      <c r="M3" s="79"/>
    </row>
    <row r="4" spans="1:13">
      <c r="A4" s="1" t="s">
        <v>12</v>
      </c>
      <c r="B4" s="1" t="s">
        <v>13</v>
      </c>
      <c r="C4" s="15">
        <v>21837</v>
      </c>
      <c r="D4" s="1">
        <v>531700</v>
      </c>
      <c r="E4" s="1">
        <v>136236</v>
      </c>
      <c r="F4" s="65">
        <v>39000</v>
      </c>
      <c r="G4" s="84">
        <v>566.86535185006585</v>
      </c>
      <c r="H4" s="84">
        <v>1377.7843669520428</v>
      </c>
      <c r="L4" s="78"/>
      <c r="M4" s="79"/>
    </row>
    <row r="5" spans="1:13">
      <c r="A5" s="1" t="s">
        <v>14</v>
      </c>
      <c r="B5" s="1" t="s">
        <v>15</v>
      </c>
      <c r="C5" s="15">
        <v>7943</v>
      </c>
      <c r="D5" s="1">
        <v>10600</v>
      </c>
      <c r="E5" s="1">
        <v>6054</v>
      </c>
      <c r="F5" s="65">
        <v>28800</v>
      </c>
      <c r="G5" s="84">
        <v>2425.6074215363274</v>
      </c>
      <c r="H5" s="84">
        <v>4521.5816618911176</v>
      </c>
      <c r="L5" s="78"/>
    </row>
    <row r="6" spans="1:13">
      <c r="A6" s="1" t="s">
        <v>16</v>
      </c>
      <c r="B6" s="1" t="s">
        <v>15</v>
      </c>
      <c r="C6" s="15">
        <v>1179.9100000000001</v>
      </c>
      <c r="D6" s="1">
        <v>10300</v>
      </c>
      <c r="E6" s="1">
        <v>4626</v>
      </c>
      <c r="F6" s="65">
        <v>37800</v>
      </c>
      <c r="G6" s="84">
        <v>4664.2772286460277</v>
      </c>
      <c r="H6" s="84">
        <v>3363.6104392029283</v>
      </c>
      <c r="L6" s="78"/>
      <c r="M6" s="79"/>
    </row>
    <row r="7" spans="1:13">
      <c r="A7" s="1" t="s">
        <v>17</v>
      </c>
      <c r="B7" s="1" t="s">
        <v>18</v>
      </c>
      <c r="C7" s="15">
        <v>3333</v>
      </c>
      <c r="D7" s="1">
        <v>16050</v>
      </c>
      <c r="E7" s="1">
        <v>6867</v>
      </c>
      <c r="F7" s="65">
        <v>38800</v>
      </c>
      <c r="G7" s="84">
        <v>3095.2408223201173</v>
      </c>
      <c r="H7" s="84">
        <v>5008.9403383793415</v>
      </c>
      <c r="L7" s="78"/>
      <c r="M7" s="79"/>
    </row>
    <row r="8" spans="1:13">
      <c r="A8" s="1" t="s">
        <v>19</v>
      </c>
      <c r="B8" s="1" t="s">
        <v>18</v>
      </c>
      <c r="C8" s="15">
        <v>9968</v>
      </c>
      <c r="D8" s="1">
        <v>25500</v>
      </c>
      <c r="E8" s="1">
        <v>12441</v>
      </c>
      <c r="F8" s="65">
        <v>41800</v>
      </c>
      <c r="G8" s="84">
        <v>3002.7189555315599</v>
      </c>
      <c r="H8" s="84">
        <v>3126.3171233961666</v>
      </c>
      <c r="L8" s="78"/>
      <c r="M8" s="79"/>
    </row>
    <row r="9" spans="1:13">
      <c r="A9" s="1" t="s">
        <v>20</v>
      </c>
      <c r="B9" s="1" t="s">
        <v>21</v>
      </c>
      <c r="C9" s="15">
        <v>1426</v>
      </c>
      <c r="D9" s="1">
        <v>412000</v>
      </c>
      <c r="E9" s="1">
        <v>166029</v>
      </c>
      <c r="F9" s="65">
        <v>40400</v>
      </c>
      <c r="G9" s="84">
        <v>3369.77</v>
      </c>
      <c r="H9" s="84">
        <v>16284.3</v>
      </c>
      <c r="L9" s="78"/>
      <c r="M9" s="79"/>
    </row>
    <row r="10" spans="1:13">
      <c r="A10" s="1" t="s">
        <v>22</v>
      </c>
      <c r="B10" s="1" t="s">
        <v>15</v>
      </c>
      <c r="C10" s="15">
        <v>6363</v>
      </c>
      <c r="D10" s="1">
        <v>18700</v>
      </c>
      <c r="E10" s="1">
        <v>8841</v>
      </c>
      <c r="F10" s="65">
        <v>39000</v>
      </c>
      <c r="G10" s="84">
        <v>2514.3666472980826</v>
      </c>
      <c r="H10" s="84">
        <v>4182.8189252336451</v>
      </c>
      <c r="L10" s="78"/>
      <c r="M10" s="79"/>
    </row>
    <row r="11" spans="1:13">
      <c r="A11" s="1" t="s">
        <v>23</v>
      </c>
      <c r="B11" s="1" t="s">
        <v>21</v>
      </c>
      <c r="C11" s="15">
        <v>3286</v>
      </c>
      <c r="D11" s="1">
        <v>131800</v>
      </c>
      <c r="E11" s="1">
        <v>54198</v>
      </c>
      <c r="F11" s="65">
        <v>33500</v>
      </c>
      <c r="G11" s="84">
        <v>2977.4812091344756</v>
      </c>
      <c r="H11" s="84">
        <v>12240.484638554217</v>
      </c>
      <c r="L11" s="78"/>
      <c r="M11" s="79"/>
    </row>
    <row r="12" spans="1:13" ht="29.25">
      <c r="A12" s="1" t="s">
        <v>24</v>
      </c>
      <c r="B12" s="1" t="s">
        <v>13</v>
      </c>
      <c r="C12" s="48">
        <v>44503.6</v>
      </c>
      <c r="D12" s="1">
        <v>687100</v>
      </c>
      <c r="E12" s="1">
        <v>279888</v>
      </c>
      <c r="F12" s="65">
        <v>41400</v>
      </c>
      <c r="G12" s="87" t="s">
        <v>25</v>
      </c>
      <c r="H12" s="87" t="s">
        <v>25</v>
      </c>
      <c r="L12" s="78"/>
      <c r="M12" s="79"/>
    </row>
    <row r="13" spans="1:13">
      <c r="A13" s="1" t="s">
        <v>26</v>
      </c>
      <c r="B13" s="1" t="s">
        <v>13</v>
      </c>
      <c r="C13" s="15">
        <v>31218.27</v>
      </c>
      <c r="D13" s="1">
        <v>103800</v>
      </c>
      <c r="E13" s="1">
        <v>46056</v>
      </c>
      <c r="F13" s="65">
        <v>41100</v>
      </c>
      <c r="G13" s="84">
        <v>336.05334089941834</v>
      </c>
      <c r="H13" s="84">
        <v>1681.7697669353081</v>
      </c>
      <c r="L13" s="78"/>
      <c r="M13" s="79"/>
    </row>
    <row r="14" spans="1:13">
      <c r="A14" s="1" t="s">
        <v>27</v>
      </c>
      <c r="B14" s="1" t="s">
        <v>9</v>
      </c>
      <c r="C14" s="15">
        <v>7324</v>
      </c>
      <c r="D14" s="1">
        <v>73500</v>
      </c>
      <c r="E14" s="1">
        <v>32538</v>
      </c>
      <c r="F14" s="65">
        <v>29700</v>
      </c>
      <c r="G14" s="84">
        <v>536.3080286168522</v>
      </c>
      <c r="H14" s="84">
        <v>715.61</v>
      </c>
      <c r="L14" s="78"/>
      <c r="M14" s="79"/>
    </row>
    <row r="15" spans="1:13">
      <c r="A15" s="1" t="s">
        <v>28</v>
      </c>
      <c r="B15" s="1" t="s">
        <v>11</v>
      </c>
      <c r="C15" s="15">
        <v>8385</v>
      </c>
      <c r="D15" s="1">
        <v>53000</v>
      </c>
      <c r="E15" s="1">
        <v>19314</v>
      </c>
      <c r="F15" s="65">
        <v>35800</v>
      </c>
      <c r="G15" s="84">
        <v>3373.6624868651488</v>
      </c>
      <c r="H15" s="84">
        <v>5136</v>
      </c>
      <c r="L15" s="78"/>
      <c r="M15" s="79"/>
    </row>
    <row r="16" spans="1:13">
      <c r="A16" s="1" t="s">
        <v>29</v>
      </c>
      <c r="B16" s="1" t="s">
        <v>15</v>
      </c>
      <c r="C16" s="15">
        <v>1254</v>
      </c>
      <c r="D16" s="1">
        <v>13000</v>
      </c>
      <c r="E16" s="1">
        <v>5781</v>
      </c>
      <c r="F16" s="65">
        <v>39300</v>
      </c>
      <c r="G16" s="84">
        <v>3005.4027817853921</v>
      </c>
      <c r="H16" s="84">
        <v>4682.3100000000004</v>
      </c>
      <c r="L16" s="78"/>
      <c r="M16" s="79"/>
    </row>
    <row r="17" spans="1:13">
      <c r="A17" s="1" t="s">
        <v>30</v>
      </c>
      <c r="B17" s="1" t="s">
        <v>13</v>
      </c>
      <c r="C17" s="15">
        <v>8094.44</v>
      </c>
      <c r="D17" s="1">
        <v>541500</v>
      </c>
      <c r="E17" s="1">
        <v>215007</v>
      </c>
      <c r="F17" s="65">
        <v>48700</v>
      </c>
      <c r="G17" s="84">
        <v>848.36</v>
      </c>
      <c r="H17" s="84" t="s">
        <v>31</v>
      </c>
      <c r="L17" s="78"/>
      <c r="M17" s="79"/>
    </row>
    <row r="18" spans="1:13">
      <c r="A18" s="1" t="s">
        <v>32</v>
      </c>
      <c r="B18" s="1" t="s">
        <v>15</v>
      </c>
      <c r="C18" s="15">
        <v>3474</v>
      </c>
      <c r="D18" s="1">
        <v>14400</v>
      </c>
      <c r="E18" s="1">
        <v>6888</v>
      </c>
      <c r="F18" s="65">
        <v>34200</v>
      </c>
      <c r="G18" s="84">
        <v>2900.05</v>
      </c>
      <c r="H18" s="84">
        <v>3032.7</v>
      </c>
      <c r="L18" s="78"/>
      <c r="M18" s="79"/>
    </row>
    <row r="19" spans="1:13">
      <c r="A19" s="1" t="s">
        <v>33</v>
      </c>
      <c r="B19" s="1" t="s">
        <v>21</v>
      </c>
      <c r="C19" s="15">
        <v>110</v>
      </c>
      <c r="D19" s="1">
        <v>189700</v>
      </c>
      <c r="E19" s="1">
        <v>65403</v>
      </c>
      <c r="F19" s="65">
        <v>42200</v>
      </c>
      <c r="G19" s="84">
        <v>3105.3845745136687</v>
      </c>
      <c r="H19" s="84">
        <v>19283.866416125726</v>
      </c>
      <c r="L19" s="78"/>
      <c r="M19" s="79"/>
    </row>
    <row r="20" spans="1:13">
      <c r="A20" s="1" t="s">
        <v>34</v>
      </c>
      <c r="B20" s="1" t="s">
        <v>9</v>
      </c>
      <c r="C20" s="15">
        <v>5226.71</v>
      </c>
      <c r="D20" s="1">
        <v>89200</v>
      </c>
      <c r="E20" s="1">
        <v>32718</v>
      </c>
      <c r="F20" s="65">
        <v>40500</v>
      </c>
      <c r="G20" s="84">
        <v>3560.0283202637229</v>
      </c>
      <c r="H20" s="84">
        <v>6155.8708634953464</v>
      </c>
      <c r="L20" s="78"/>
      <c r="M20" s="79"/>
    </row>
    <row r="21" spans="1:13">
      <c r="A21" s="1" t="s">
        <v>35</v>
      </c>
      <c r="B21" s="1" t="s">
        <v>15</v>
      </c>
      <c r="C21" s="15">
        <v>1270</v>
      </c>
      <c r="D21" s="1">
        <v>21318</v>
      </c>
      <c r="E21" s="1">
        <v>9792</v>
      </c>
      <c r="F21" s="65">
        <v>32000</v>
      </c>
      <c r="G21" s="84">
        <v>3182.5529967973157</v>
      </c>
      <c r="H21" s="84">
        <v>4412.988422575977</v>
      </c>
      <c r="L21" s="78"/>
      <c r="M21" s="79"/>
    </row>
    <row r="22" spans="1:13">
      <c r="A22" s="1" t="s">
        <v>36</v>
      </c>
      <c r="B22" s="1" t="s">
        <v>13</v>
      </c>
      <c r="C22" s="15">
        <v>14164</v>
      </c>
      <c r="D22" s="1">
        <v>181100</v>
      </c>
      <c r="E22" s="1">
        <v>70632</v>
      </c>
      <c r="F22" s="65">
        <v>39300</v>
      </c>
      <c r="G22" s="84">
        <v>452.89</v>
      </c>
      <c r="H22" s="84">
        <v>1276.78</v>
      </c>
      <c r="L22" s="78"/>
      <c r="M22" s="79"/>
    </row>
    <row r="23" spans="1:13" ht="29.25">
      <c r="A23" s="1" t="s">
        <v>37</v>
      </c>
      <c r="B23" s="1" t="s">
        <v>13</v>
      </c>
      <c r="C23" s="15">
        <v>22215</v>
      </c>
      <c r="D23" s="1">
        <v>261100</v>
      </c>
      <c r="E23" s="1">
        <v>107883</v>
      </c>
      <c r="F23" s="65">
        <v>36400</v>
      </c>
      <c r="G23" s="87" t="s">
        <v>25</v>
      </c>
      <c r="H23" s="87" t="s">
        <v>25</v>
      </c>
      <c r="L23" s="78"/>
      <c r="M23" s="79"/>
    </row>
    <row r="24" spans="1:13">
      <c r="A24" s="1" t="s">
        <v>38</v>
      </c>
      <c r="B24" s="1" t="s">
        <v>9</v>
      </c>
      <c r="C24" s="15">
        <v>1064</v>
      </c>
      <c r="D24" s="1">
        <v>38200</v>
      </c>
      <c r="E24" s="1">
        <v>17109</v>
      </c>
      <c r="F24" s="65">
        <v>31700</v>
      </c>
      <c r="G24" s="84">
        <v>3626.6049944092433</v>
      </c>
      <c r="H24" s="84">
        <v>2344.4123119556612</v>
      </c>
      <c r="L24" s="78"/>
      <c r="M24" s="79"/>
    </row>
    <row r="25" spans="1:13">
      <c r="A25" s="1" t="s">
        <v>39</v>
      </c>
      <c r="B25" s="1" t="s">
        <v>15</v>
      </c>
      <c r="C25" s="15">
        <v>8646</v>
      </c>
      <c r="D25" s="1">
        <v>14200</v>
      </c>
      <c r="E25" s="1">
        <v>7353</v>
      </c>
      <c r="F25" s="65">
        <v>37100</v>
      </c>
      <c r="G25" s="84">
        <v>2872.6291657090323</v>
      </c>
      <c r="H25" s="84">
        <v>4585.6638782358577</v>
      </c>
      <c r="L25" s="78"/>
      <c r="M25" s="79"/>
    </row>
    <row r="26" spans="1:13">
      <c r="A26" s="1" t="s">
        <v>40</v>
      </c>
      <c r="B26" s="1" t="s">
        <v>21</v>
      </c>
      <c r="C26" s="15">
        <v>376</v>
      </c>
      <c r="D26" s="1">
        <v>113400</v>
      </c>
      <c r="E26" s="1">
        <v>42348</v>
      </c>
      <c r="F26" s="65">
        <v>47800</v>
      </c>
      <c r="G26" s="84">
        <v>3450.107595583725</v>
      </c>
      <c r="H26" s="84">
        <v>13080.49049331963</v>
      </c>
      <c r="L26" s="78"/>
      <c r="M26" s="79"/>
    </row>
    <row r="27" spans="1:13">
      <c r="A27" s="1" t="s">
        <v>41</v>
      </c>
      <c r="B27" s="1" t="s">
        <v>9</v>
      </c>
      <c r="C27" s="15">
        <v>389.88</v>
      </c>
      <c r="D27" s="1">
        <v>57600</v>
      </c>
      <c r="E27" s="1">
        <v>23922</v>
      </c>
      <c r="F27" s="65">
        <v>39900</v>
      </c>
      <c r="G27" s="84">
        <v>2744.3969937793577</v>
      </c>
      <c r="H27" s="84">
        <v>7784.0672488038281</v>
      </c>
      <c r="L27" s="78"/>
      <c r="M27" s="79"/>
    </row>
    <row r="28" spans="1:13">
      <c r="A28" s="1" t="s">
        <v>42</v>
      </c>
      <c r="B28" s="1" t="s">
        <v>15</v>
      </c>
      <c r="C28" s="15">
        <v>2046.81</v>
      </c>
      <c r="D28" s="1">
        <v>4380</v>
      </c>
      <c r="E28" s="1">
        <v>2466</v>
      </c>
      <c r="F28" s="65">
        <v>33300</v>
      </c>
      <c r="G28" s="84">
        <v>3231.7644175684281</v>
      </c>
      <c r="H28" s="84">
        <v>3996.5224445936869</v>
      </c>
      <c r="I28" s="79"/>
      <c r="L28" s="78"/>
      <c r="M28" s="79"/>
    </row>
    <row r="29" spans="1:13">
      <c r="A29" s="1" t="s">
        <v>43</v>
      </c>
      <c r="B29" s="1" t="s">
        <v>44</v>
      </c>
      <c r="C29" s="15">
        <v>3109</v>
      </c>
      <c r="D29" s="1">
        <v>26800</v>
      </c>
      <c r="E29" s="1">
        <v>13368</v>
      </c>
      <c r="F29" s="65">
        <v>31600</v>
      </c>
      <c r="G29" s="84">
        <v>2840.6388617250145</v>
      </c>
      <c r="H29" s="84">
        <v>4411.4610766847409</v>
      </c>
      <c r="L29" s="78"/>
      <c r="M29" s="79"/>
    </row>
    <row r="30" spans="1:13">
      <c r="A30" s="1" t="s">
        <v>45</v>
      </c>
      <c r="B30" s="1" t="s">
        <v>9</v>
      </c>
      <c r="C30" s="15">
        <v>731.52</v>
      </c>
      <c r="D30" s="1">
        <v>57700</v>
      </c>
      <c r="E30" s="1">
        <v>26208</v>
      </c>
      <c r="F30" s="65">
        <v>31900</v>
      </c>
      <c r="G30" s="84">
        <v>3773.6822873846718</v>
      </c>
      <c r="H30" s="84">
        <v>4908.472012102874</v>
      </c>
      <c r="L30" s="78"/>
      <c r="M30" s="79"/>
    </row>
    <row r="31" spans="1:13">
      <c r="A31" s="1" t="s">
        <v>46</v>
      </c>
      <c r="B31" s="1" t="s">
        <v>15</v>
      </c>
      <c r="C31" s="48">
        <v>23.56</v>
      </c>
      <c r="D31" s="1">
        <v>7670</v>
      </c>
      <c r="E31" s="1">
        <v>2823</v>
      </c>
      <c r="F31" s="65">
        <v>29200</v>
      </c>
      <c r="G31" s="84">
        <v>2850.8675983817579</v>
      </c>
      <c r="H31" s="84">
        <v>32277.74090909091</v>
      </c>
      <c r="L31" s="78"/>
      <c r="M31" s="79"/>
    </row>
    <row r="32" spans="1:13">
      <c r="A32" s="1" t="s">
        <v>47</v>
      </c>
      <c r="B32" s="1" t="s">
        <v>15</v>
      </c>
      <c r="C32" s="15">
        <v>7139</v>
      </c>
      <c r="D32" s="1">
        <v>5500</v>
      </c>
      <c r="E32" s="1">
        <v>4134</v>
      </c>
      <c r="F32" s="65">
        <v>41400</v>
      </c>
      <c r="G32" s="84">
        <v>2696.6372840976774</v>
      </c>
      <c r="H32" s="84">
        <v>3906.7578125</v>
      </c>
      <c r="L32" s="78"/>
      <c r="M32" s="79"/>
    </row>
    <row r="33" spans="1:13">
      <c r="A33" s="1" t="s">
        <v>48</v>
      </c>
      <c r="B33" s="1" t="s">
        <v>15</v>
      </c>
      <c r="C33" s="15">
        <v>2566.59</v>
      </c>
      <c r="D33" s="1">
        <v>33700</v>
      </c>
      <c r="E33" s="1">
        <v>13377</v>
      </c>
      <c r="F33" s="65">
        <v>41700</v>
      </c>
      <c r="G33" s="84">
        <v>3521.1986359019011</v>
      </c>
      <c r="H33" s="84">
        <v>3561.6559654430548</v>
      </c>
      <c r="L33" s="78"/>
      <c r="M33" s="79"/>
    </row>
    <row r="34" spans="1:13">
      <c r="A34" s="1" t="s">
        <v>49</v>
      </c>
      <c r="B34" s="1" t="s">
        <v>11</v>
      </c>
      <c r="C34" s="15">
        <v>12484</v>
      </c>
      <c r="D34" s="1">
        <v>51600</v>
      </c>
      <c r="E34" s="1">
        <v>24324</v>
      </c>
      <c r="F34" s="65">
        <v>39400</v>
      </c>
      <c r="G34" s="84">
        <v>3334.2136912436995</v>
      </c>
      <c r="H34" s="84">
        <v>1538.1644484144708</v>
      </c>
      <c r="L34" s="78"/>
      <c r="M34" s="79"/>
    </row>
    <row r="35" spans="1:13">
      <c r="A35" s="1" t="s">
        <v>50</v>
      </c>
      <c r="B35" s="1" t="s">
        <v>9</v>
      </c>
      <c r="C35" s="15">
        <v>2300</v>
      </c>
      <c r="D35" s="1">
        <v>28700</v>
      </c>
      <c r="E35" s="1">
        <v>12453</v>
      </c>
      <c r="F35" s="65">
        <v>37200</v>
      </c>
      <c r="G35" s="84">
        <v>3131.4915742320818</v>
      </c>
      <c r="H35" s="84">
        <v>3746.0896522832008</v>
      </c>
      <c r="L35" s="78"/>
      <c r="M35" s="79"/>
    </row>
    <row r="36" spans="1:13">
      <c r="A36" s="1" t="s">
        <v>51</v>
      </c>
      <c r="B36" s="1" t="s">
        <v>9</v>
      </c>
      <c r="C36" s="15">
        <v>1755</v>
      </c>
      <c r="D36" s="1">
        <v>39100</v>
      </c>
      <c r="E36" s="1">
        <v>15162</v>
      </c>
      <c r="F36" s="65">
        <v>40000</v>
      </c>
      <c r="G36" s="84">
        <v>3100.1905641025642</v>
      </c>
      <c r="H36" s="84">
        <v>4554.4683524173024</v>
      </c>
      <c r="L36" s="78"/>
      <c r="M36" s="79"/>
    </row>
    <row r="37" spans="1:13">
      <c r="A37" s="1" t="s">
        <v>52</v>
      </c>
      <c r="B37" s="1" t="s">
        <v>53</v>
      </c>
      <c r="C37" s="15">
        <v>105.05</v>
      </c>
      <c r="D37" s="1">
        <v>66800</v>
      </c>
      <c r="E37" s="1">
        <v>26739</v>
      </c>
      <c r="F37" s="65">
        <v>39200</v>
      </c>
      <c r="G37" s="84">
        <v>2885.4859786418847</v>
      </c>
      <c r="H37" s="84">
        <v>6827</v>
      </c>
      <c r="L37" s="78"/>
      <c r="M37" s="79"/>
    </row>
    <row r="38" spans="1:13">
      <c r="A38" s="1" t="s">
        <v>54</v>
      </c>
      <c r="B38" s="1" t="s">
        <v>11</v>
      </c>
      <c r="C38" s="15">
        <v>422.19</v>
      </c>
      <c r="D38" s="1">
        <v>54400</v>
      </c>
      <c r="E38" s="1">
        <v>22626</v>
      </c>
      <c r="F38" s="65">
        <v>38800</v>
      </c>
      <c r="G38" s="84">
        <v>4035.2651365255242</v>
      </c>
      <c r="H38" s="84">
        <v>12966.958582604693</v>
      </c>
      <c r="L38" s="78"/>
      <c r="M38" s="79"/>
    </row>
    <row r="39" spans="1:13">
      <c r="A39" s="1" t="s">
        <v>55</v>
      </c>
      <c r="B39" s="1" t="s">
        <v>9</v>
      </c>
      <c r="C39" s="15">
        <v>2206</v>
      </c>
      <c r="D39" s="1">
        <v>90300</v>
      </c>
      <c r="E39" s="1">
        <v>30060</v>
      </c>
      <c r="F39" s="65">
        <v>39200</v>
      </c>
      <c r="G39" s="84">
        <v>3258.2757683254317</v>
      </c>
      <c r="H39" s="84">
        <v>8243.3463365481512</v>
      </c>
      <c r="L39" s="78"/>
      <c r="M39" s="79"/>
    </row>
    <row r="40" spans="1:13">
      <c r="A40" s="1" t="s">
        <v>56</v>
      </c>
      <c r="B40" s="1" t="s">
        <v>13</v>
      </c>
      <c r="C40" s="15">
        <v>13789</v>
      </c>
      <c r="D40" s="1">
        <v>200800</v>
      </c>
      <c r="E40" s="1">
        <v>87255</v>
      </c>
      <c r="F40" s="65">
        <v>33100</v>
      </c>
      <c r="G40" s="84">
        <v>536.3080286168522</v>
      </c>
      <c r="H40" s="84">
        <v>715.61173604271426</v>
      </c>
      <c r="L40" s="78"/>
      <c r="M40" s="79"/>
    </row>
    <row r="41" spans="1:13">
      <c r="A41" s="1" t="s">
        <v>57</v>
      </c>
      <c r="B41" s="1" t="s">
        <v>15</v>
      </c>
      <c r="C41" s="15">
        <v>3090</v>
      </c>
      <c r="D41" s="1">
        <v>10300</v>
      </c>
      <c r="E41" s="1">
        <v>4713</v>
      </c>
      <c r="F41" s="65">
        <v>30500</v>
      </c>
      <c r="G41" s="84">
        <v>3163.62</v>
      </c>
      <c r="H41" s="84">
        <v>3609.93</v>
      </c>
      <c r="L41" s="78"/>
      <c r="M41" s="79"/>
    </row>
    <row r="42" spans="1:13">
      <c r="A42" s="1" t="s">
        <v>58</v>
      </c>
      <c r="B42" s="1" t="s">
        <v>13</v>
      </c>
      <c r="C42" s="15">
        <v>31251</v>
      </c>
      <c r="D42" s="1">
        <v>251300</v>
      </c>
      <c r="E42" s="1">
        <v>110190</v>
      </c>
      <c r="F42" s="65">
        <v>39100</v>
      </c>
      <c r="G42" s="84">
        <v>392.33612721683141</v>
      </c>
      <c r="H42" s="84">
        <v>1021.5152733772037</v>
      </c>
      <c r="L42" s="78"/>
      <c r="M42" s="79"/>
    </row>
    <row r="43" spans="1:13">
      <c r="A43" s="1" t="s">
        <v>59</v>
      </c>
      <c r="B43" s="1" t="s">
        <v>15</v>
      </c>
      <c r="C43" s="15">
        <v>1999</v>
      </c>
      <c r="D43" s="1">
        <v>10750</v>
      </c>
      <c r="E43" s="1">
        <v>4416</v>
      </c>
      <c r="F43" s="65">
        <v>38000</v>
      </c>
      <c r="G43" s="84">
        <v>2301.8958687040181</v>
      </c>
      <c r="H43" s="84">
        <v>5369.3198867657466</v>
      </c>
      <c r="L43" s="78"/>
      <c r="M43" s="79"/>
    </row>
    <row r="44" spans="1:13">
      <c r="A44" s="1" t="s">
        <v>60</v>
      </c>
      <c r="B44" s="1" t="s">
        <v>53</v>
      </c>
      <c r="C44" s="15">
        <v>395</v>
      </c>
      <c r="D44" s="1">
        <v>91300</v>
      </c>
      <c r="E44" s="1">
        <v>33987</v>
      </c>
      <c r="F44" s="65">
        <v>40800</v>
      </c>
      <c r="G44" s="84">
        <v>3403.7052690898845</v>
      </c>
      <c r="H44" s="84">
        <v>7346.5766331658288</v>
      </c>
      <c r="L44" s="78"/>
      <c r="M44" s="79"/>
    </row>
    <row r="45" spans="1:13">
      <c r="A45" s="1" t="s">
        <v>61</v>
      </c>
      <c r="B45" s="1" t="s">
        <v>53</v>
      </c>
      <c r="C45" s="15">
        <v>174.8</v>
      </c>
      <c r="D45" s="1">
        <v>61800</v>
      </c>
      <c r="E45" s="1">
        <v>20580</v>
      </c>
      <c r="F45" s="65">
        <v>47200</v>
      </c>
      <c r="G45" s="85">
        <v>4745.2154029333769</v>
      </c>
      <c r="H45" s="84">
        <v>14252.16954377312</v>
      </c>
      <c r="L45" s="78"/>
      <c r="M45" s="79"/>
    </row>
    <row r="46" spans="1:13">
      <c r="A46" s="1" t="s">
        <v>62</v>
      </c>
      <c r="B46" s="1" t="s">
        <v>44</v>
      </c>
      <c r="C46" s="15">
        <v>8720</v>
      </c>
      <c r="D46" s="1">
        <v>52900</v>
      </c>
      <c r="E46" s="1">
        <v>25101</v>
      </c>
      <c r="F46" s="65">
        <v>52600</v>
      </c>
      <c r="G46" s="84">
        <v>4194.4315330060008</v>
      </c>
      <c r="H46" s="84">
        <v>4635</v>
      </c>
      <c r="L46" s="78"/>
      <c r="M46" s="79"/>
    </row>
    <row r="47" spans="1:13">
      <c r="A47" s="1" t="s">
        <v>63</v>
      </c>
      <c r="B47" s="1" t="s">
        <v>18</v>
      </c>
      <c r="C47" s="15">
        <v>4483.91</v>
      </c>
      <c r="D47" s="1">
        <v>16200</v>
      </c>
      <c r="E47" s="1">
        <v>6960</v>
      </c>
      <c r="F47" s="65">
        <v>36600</v>
      </c>
      <c r="G47" s="84">
        <v>3197.8567176026991</v>
      </c>
      <c r="H47" s="84">
        <v>5855</v>
      </c>
      <c r="L47" s="78"/>
      <c r="M47" s="79"/>
    </row>
    <row r="48" spans="1:13">
      <c r="A48" s="1" t="s">
        <v>64</v>
      </c>
      <c r="B48" s="1" t="s">
        <v>44</v>
      </c>
      <c r="C48" s="15">
        <v>2619</v>
      </c>
      <c r="D48" s="1">
        <v>77100</v>
      </c>
      <c r="E48" s="1">
        <v>29658</v>
      </c>
      <c r="F48" s="65">
        <v>39000</v>
      </c>
      <c r="G48" s="84">
        <v>3628.5574784980072</v>
      </c>
      <c r="H48" s="84">
        <v>7104.2513982926112</v>
      </c>
      <c r="L48" s="78"/>
      <c r="M48" s="79"/>
    </row>
    <row r="49" spans="1:13">
      <c r="A49" s="1" t="s">
        <v>65</v>
      </c>
      <c r="B49" s="1" t="s">
        <v>15</v>
      </c>
      <c r="C49" s="15">
        <v>6734</v>
      </c>
      <c r="D49" s="1">
        <v>13550</v>
      </c>
      <c r="E49" s="1">
        <v>7602</v>
      </c>
      <c r="F49" s="65">
        <v>33800</v>
      </c>
      <c r="G49" s="84">
        <v>4339.463703449459</v>
      </c>
      <c r="H49" s="84">
        <v>5023.777650429799</v>
      </c>
      <c r="L49" s="78"/>
      <c r="M49" s="79"/>
    </row>
    <row r="50" spans="1:13" ht="29.25">
      <c r="A50" s="1" t="s">
        <v>66</v>
      </c>
      <c r="B50" s="1" t="s">
        <v>15</v>
      </c>
      <c r="C50" s="15">
        <v>6381.15</v>
      </c>
      <c r="D50" s="1">
        <v>85200</v>
      </c>
      <c r="E50" s="1">
        <v>30075</v>
      </c>
      <c r="F50" s="65">
        <v>51900</v>
      </c>
      <c r="G50" s="84" t="s">
        <v>25</v>
      </c>
      <c r="H50" s="84" t="s">
        <v>25</v>
      </c>
      <c r="L50" s="80"/>
      <c r="M50" s="81"/>
    </row>
    <row r="51" spans="1:13">
      <c r="A51" s="1" t="s">
        <v>67</v>
      </c>
      <c r="B51" s="1" t="s">
        <v>9</v>
      </c>
      <c r="C51" s="15">
        <v>3575</v>
      </c>
      <c r="D51" s="1">
        <v>29900</v>
      </c>
      <c r="E51" s="1">
        <v>12378</v>
      </c>
      <c r="F51" s="65">
        <v>36700</v>
      </c>
      <c r="G51" s="84">
        <v>2724.6010389610387</v>
      </c>
      <c r="H51" s="84">
        <v>5236.95429424944</v>
      </c>
      <c r="L51" s="78"/>
      <c r="M51" s="79"/>
    </row>
    <row r="52" spans="1:13">
      <c r="A52" s="1" t="s">
        <v>68</v>
      </c>
      <c r="B52" s="1" t="s">
        <v>9</v>
      </c>
      <c r="C52" s="15">
        <v>1818.88</v>
      </c>
      <c r="D52" s="1">
        <v>25900</v>
      </c>
      <c r="E52" s="1">
        <v>9912</v>
      </c>
      <c r="F52" s="65">
        <v>34900</v>
      </c>
      <c r="G52" s="84">
        <v>3419.9528115103949</v>
      </c>
      <c r="H52" s="84">
        <v>6926.9563223644118</v>
      </c>
      <c r="L52" s="78"/>
      <c r="M52" s="79"/>
    </row>
    <row r="53" spans="1:13">
      <c r="A53" s="1" t="s">
        <v>69</v>
      </c>
      <c r="B53" s="1" t="s">
        <v>18</v>
      </c>
      <c r="C53" s="15">
        <v>2484</v>
      </c>
      <c r="D53" s="1">
        <v>12250</v>
      </c>
      <c r="E53" s="1">
        <v>6258</v>
      </c>
      <c r="F53" s="65">
        <v>42800</v>
      </c>
      <c r="G53" s="84">
        <v>4062</v>
      </c>
      <c r="H53" s="84">
        <v>3891</v>
      </c>
      <c r="L53" s="78"/>
      <c r="M53" s="79"/>
    </row>
    <row r="54" spans="1:13">
      <c r="A54" s="1" t="s">
        <v>70</v>
      </c>
      <c r="B54" s="1" t="s">
        <v>15</v>
      </c>
      <c r="C54" s="15">
        <v>29574.53</v>
      </c>
      <c r="D54" s="1">
        <v>33300</v>
      </c>
      <c r="E54" s="1">
        <v>16344</v>
      </c>
      <c r="F54" s="65">
        <v>41400</v>
      </c>
      <c r="G54" s="84">
        <v>2714.3063254513863</v>
      </c>
      <c r="H54" s="84">
        <v>6006.1695406929894</v>
      </c>
      <c r="I54" s="79"/>
      <c r="L54" s="78"/>
      <c r="M54" s="79"/>
    </row>
    <row r="55" spans="1:13">
      <c r="A55" s="1" t="s">
        <v>71</v>
      </c>
      <c r="B55" s="1" t="s">
        <v>9</v>
      </c>
      <c r="C55" s="15">
        <v>2163.42</v>
      </c>
      <c r="D55" s="1">
        <v>10400</v>
      </c>
      <c r="E55" s="1">
        <v>4302</v>
      </c>
      <c r="F55" s="65">
        <v>36900</v>
      </c>
      <c r="G55" s="84">
        <v>3108.2791909762736</v>
      </c>
      <c r="H55" s="84">
        <v>4024.4082545311271</v>
      </c>
      <c r="L55" s="78"/>
      <c r="M55" s="79"/>
    </row>
    <row r="56" spans="1:13" ht="29.25">
      <c r="A56" s="1" t="s">
        <v>72</v>
      </c>
      <c r="B56" s="1" t="s">
        <v>13</v>
      </c>
      <c r="C56" s="15">
        <v>7257</v>
      </c>
      <c r="D56" s="1">
        <v>130500</v>
      </c>
      <c r="E56" s="1">
        <v>52650</v>
      </c>
      <c r="F56" s="65">
        <v>38400</v>
      </c>
      <c r="G56" s="87" t="s">
        <v>25</v>
      </c>
      <c r="H56" s="87" t="s">
        <v>25</v>
      </c>
      <c r="L56" s="78"/>
      <c r="M56" s="79"/>
    </row>
    <row r="57" spans="1:13">
      <c r="A57" s="1" t="s">
        <v>73</v>
      </c>
      <c r="B57" s="1" t="s">
        <v>18</v>
      </c>
      <c r="C57" s="15">
        <v>4364.6499999999996</v>
      </c>
      <c r="D57" s="1">
        <v>19050</v>
      </c>
      <c r="E57" s="1">
        <v>8190</v>
      </c>
      <c r="F57" s="65">
        <v>33600</v>
      </c>
      <c r="G57" s="84">
        <v>3397.2434094903338</v>
      </c>
      <c r="H57" s="84">
        <v>3786.53</v>
      </c>
      <c r="L57" s="78"/>
    </row>
    <row r="58" spans="1:13">
      <c r="A58" s="1" t="s">
        <v>74</v>
      </c>
      <c r="B58" s="1" t="s">
        <v>11</v>
      </c>
      <c r="C58" s="15">
        <v>9616</v>
      </c>
      <c r="D58" s="1">
        <v>59800</v>
      </c>
      <c r="E58" s="1">
        <v>25755</v>
      </c>
      <c r="F58" s="65">
        <v>35900</v>
      </c>
      <c r="G58" s="84">
        <v>3823.6628615136192</v>
      </c>
      <c r="H58" s="84">
        <v>5869.9083807915058</v>
      </c>
      <c r="L58" s="78"/>
    </row>
    <row r="59" spans="1:13">
      <c r="A59" s="1" t="s">
        <v>75</v>
      </c>
      <c r="B59" s="1" t="s">
        <v>15</v>
      </c>
      <c r="C59" s="15">
        <v>7024</v>
      </c>
      <c r="D59" s="1">
        <v>42200</v>
      </c>
      <c r="E59" s="1">
        <v>22044</v>
      </c>
      <c r="F59" s="65">
        <v>39800</v>
      </c>
      <c r="G59" s="84">
        <v>3654.6964189507889</v>
      </c>
      <c r="H59" s="84">
        <v>7054.577014525993</v>
      </c>
      <c r="L59" s="78"/>
      <c r="M59" s="79"/>
    </row>
    <row r="60" spans="1:13">
      <c r="A60" s="1" t="s">
        <v>76</v>
      </c>
      <c r="B60" s="1" t="s">
        <v>53</v>
      </c>
      <c r="C60" s="15">
        <v>135</v>
      </c>
      <c r="D60" s="1">
        <v>161300</v>
      </c>
      <c r="E60" s="1">
        <v>61587</v>
      </c>
      <c r="F60" s="65">
        <v>42100</v>
      </c>
      <c r="G60" s="84">
        <v>4143.6397722563561</v>
      </c>
      <c r="H60" s="84">
        <v>17735.728675873273</v>
      </c>
      <c r="L60" s="78"/>
      <c r="M60" s="79"/>
    </row>
    <row r="61" spans="1:13">
      <c r="A61" s="1" t="s">
        <v>77</v>
      </c>
      <c r="B61" s="1" t="s">
        <v>9</v>
      </c>
      <c r="C61" s="15">
        <v>2207</v>
      </c>
      <c r="D61" s="1">
        <v>32400</v>
      </c>
      <c r="E61" s="1">
        <v>28829</v>
      </c>
      <c r="F61" s="65">
        <v>30000</v>
      </c>
      <c r="G61" s="84">
        <v>3910.5593815274151</v>
      </c>
      <c r="H61" s="84">
        <v>4442.2775543041025</v>
      </c>
      <c r="I61" s="79"/>
      <c r="L61" s="78"/>
      <c r="M61" s="79"/>
    </row>
    <row r="62" spans="1:13">
      <c r="A62" s="1" t="s">
        <v>78</v>
      </c>
      <c r="B62" s="1" t="s">
        <v>9</v>
      </c>
      <c r="C62" s="15">
        <v>2732.41</v>
      </c>
      <c r="D62" s="1">
        <v>49500</v>
      </c>
      <c r="E62" s="1">
        <v>21429</v>
      </c>
      <c r="F62" s="65">
        <v>38600</v>
      </c>
      <c r="G62" s="84">
        <v>3374.3013030189286</v>
      </c>
      <c r="H62" s="84">
        <v>6165.4063842848373</v>
      </c>
      <c r="L62" s="78"/>
      <c r="M62" s="79"/>
    </row>
    <row r="63" spans="1:13">
      <c r="A63" s="1" t="s">
        <v>79</v>
      </c>
      <c r="B63" s="1" t="s">
        <v>53</v>
      </c>
      <c r="C63" s="15">
        <v>540</v>
      </c>
      <c r="D63" s="1">
        <v>47500</v>
      </c>
      <c r="E63" s="1">
        <v>17850</v>
      </c>
      <c r="F63" s="65">
        <v>48600</v>
      </c>
      <c r="G63" s="84">
        <v>2808.2505442777287</v>
      </c>
      <c r="H63" s="84">
        <v>17028.714772727271</v>
      </c>
      <c r="L63" s="78"/>
      <c r="M63" s="79"/>
    </row>
    <row r="64" spans="1:13">
      <c r="A64" s="1" t="s">
        <v>80</v>
      </c>
      <c r="B64" s="1" t="s">
        <v>9</v>
      </c>
      <c r="C64" s="15">
        <v>4404</v>
      </c>
      <c r="D64" s="1">
        <v>90600</v>
      </c>
      <c r="E64" s="1">
        <v>31869</v>
      </c>
      <c r="F64" s="65">
        <v>45300</v>
      </c>
      <c r="G64" s="84">
        <v>491.21078153339857</v>
      </c>
      <c r="H64" s="84">
        <v>1152.1745397227774</v>
      </c>
      <c r="L64" s="78"/>
      <c r="M64" s="79"/>
    </row>
    <row r="65" spans="1:13">
      <c r="A65" s="1" t="s">
        <v>81</v>
      </c>
      <c r="B65" s="1" t="s">
        <v>13</v>
      </c>
      <c r="C65" s="15">
        <v>23901.09</v>
      </c>
      <c r="D65" s="1">
        <v>527600</v>
      </c>
      <c r="E65" s="1">
        <v>214611</v>
      </c>
      <c r="F65" s="65">
        <v>40300</v>
      </c>
      <c r="G65" s="84">
        <v>491.21078153339857</v>
      </c>
      <c r="H65" s="84">
        <v>1152.1745397227774</v>
      </c>
      <c r="L65" s="78"/>
      <c r="M65" s="79"/>
    </row>
    <row r="66" spans="1:13">
      <c r="A66" s="1" t="s">
        <v>82</v>
      </c>
      <c r="B66" s="1" t="s">
        <v>44</v>
      </c>
      <c r="C66" s="15">
        <v>2217</v>
      </c>
      <c r="D66" s="1">
        <v>69000</v>
      </c>
      <c r="E66" s="1">
        <v>27375</v>
      </c>
      <c r="F66" s="65">
        <v>40200</v>
      </c>
      <c r="G66" s="84">
        <v>3608.3</v>
      </c>
      <c r="H66" s="84">
        <v>3640</v>
      </c>
      <c r="L66" s="78"/>
      <c r="M66" s="79"/>
    </row>
    <row r="67" spans="1:13">
      <c r="A67" s="1" t="s">
        <v>83</v>
      </c>
      <c r="B67" s="1" t="s">
        <v>18</v>
      </c>
      <c r="C67" s="15">
        <v>3554</v>
      </c>
      <c r="D67" s="1">
        <v>8500</v>
      </c>
      <c r="E67" s="1">
        <v>3957</v>
      </c>
      <c r="F67" s="65">
        <v>34200</v>
      </c>
      <c r="G67" s="84">
        <v>2972.2464646464646</v>
      </c>
      <c r="H67" s="84">
        <v>4763.7440377149196</v>
      </c>
    </row>
    <row r="68" spans="1:13">
      <c r="A68" s="1" t="s">
        <v>84</v>
      </c>
      <c r="B68" s="1" t="s">
        <v>9</v>
      </c>
      <c r="C68" s="15">
        <v>1470</v>
      </c>
      <c r="D68" s="1">
        <v>61400</v>
      </c>
      <c r="E68" s="1">
        <v>23379</v>
      </c>
      <c r="F68" s="65">
        <v>45200</v>
      </c>
      <c r="G68" s="84">
        <v>3414.9127220355258</v>
      </c>
      <c r="H68" s="84">
        <v>6473.6591328413288</v>
      </c>
    </row>
    <row r="69" spans="1:13">
      <c r="A69" s="1" t="s">
        <v>85</v>
      </c>
      <c r="B69" s="1" t="s">
        <v>15</v>
      </c>
      <c r="C69" s="15">
        <v>4130</v>
      </c>
      <c r="D69" s="1">
        <v>8920</v>
      </c>
      <c r="E69" s="1">
        <v>4260</v>
      </c>
      <c r="F69" s="65">
        <v>31900</v>
      </c>
      <c r="G69" s="84">
        <v>2748.7012109264997</v>
      </c>
      <c r="H69" s="84">
        <v>4116.982518614438</v>
      </c>
    </row>
    <row r="70" spans="1:13" ht="29.25">
      <c r="A70" s="1" t="s">
        <v>86</v>
      </c>
      <c r="B70" s="1" t="s">
        <v>9</v>
      </c>
      <c r="C70" s="15">
        <v>7107.94</v>
      </c>
      <c r="D70" s="1">
        <v>24300</v>
      </c>
      <c r="E70" s="1">
        <v>12051</v>
      </c>
      <c r="F70" s="65">
        <v>34900</v>
      </c>
      <c r="G70" s="84">
        <v>2885.58</v>
      </c>
      <c r="H70" s="84" t="s">
        <v>25</v>
      </c>
    </row>
    <row r="71" spans="1:13">
      <c r="A71" s="1" t="s">
        <v>87</v>
      </c>
      <c r="B71" s="1" t="s">
        <v>15</v>
      </c>
      <c r="C71" s="15">
        <v>3535</v>
      </c>
      <c r="D71" s="1">
        <v>9950</v>
      </c>
      <c r="E71" s="1">
        <v>4407</v>
      </c>
      <c r="F71" s="65">
        <v>35600</v>
      </c>
      <c r="G71" s="84">
        <v>3216.2121433796633</v>
      </c>
      <c r="H71" s="84">
        <v>3848.23</v>
      </c>
    </row>
    <row r="72" spans="1:13">
      <c r="A72" s="1" t="s">
        <v>88</v>
      </c>
      <c r="B72" s="1" t="s">
        <v>89</v>
      </c>
      <c r="C72" s="15">
        <v>290</v>
      </c>
      <c r="D72" s="1">
        <v>209900</v>
      </c>
      <c r="E72" s="1">
        <v>84678</v>
      </c>
      <c r="F72" s="60">
        <v>55500</v>
      </c>
      <c r="G72" s="84">
        <v>4130.2579910170625</v>
      </c>
      <c r="H72" s="85">
        <v>48397.818219037872</v>
      </c>
    </row>
    <row r="73" spans="1:13" ht="29.25">
      <c r="A73" s="1" t="s">
        <v>90</v>
      </c>
      <c r="B73" s="1" t="s">
        <v>13</v>
      </c>
      <c r="C73" s="15">
        <v>23245.65</v>
      </c>
      <c r="D73" s="1">
        <v>34300</v>
      </c>
      <c r="E73" s="1">
        <v>17967</v>
      </c>
      <c r="F73" s="65">
        <v>32700</v>
      </c>
      <c r="G73" s="84">
        <v>556.84713857809891</v>
      </c>
      <c r="H73" s="84" t="s">
        <v>25</v>
      </c>
    </row>
    <row r="74" spans="1:13">
      <c r="A74" s="1" t="s">
        <v>91</v>
      </c>
      <c r="B74" s="1" t="s">
        <v>9</v>
      </c>
      <c r="C74" s="15">
        <v>1915</v>
      </c>
      <c r="D74" s="1">
        <v>60800</v>
      </c>
      <c r="E74" s="1">
        <v>23895</v>
      </c>
      <c r="F74" s="65">
        <v>37700</v>
      </c>
      <c r="G74" s="84">
        <v>3925.8140652277416</v>
      </c>
      <c r="H74" s="84">
        <v>4068.5362546506822</v>
      </c>
    </row>
    <row r="75" spans="1:13">
      <c r="A75" s="1" t="s">
        <v>92</v>
      </c>
      <c r="B75" s="1" t="s">
        <v>15</v>
      </c>
      <c r="C75" s="15">
        <v>11827.86</v>
      </c>
      <c r="D75" s="1">
        <v>9270</v>
      </c>
      <c r="E75" s="1">
        <v>5007</v>
      </c>
      <c r="F75" s="65">
        <v>36800</v>
      </c>
      <c r="G75" s="84">
        <v>2379.27</v>
      </c>
      <c r="H75" s="84">
        <v>16284.02</v>
      </c>
    </row>
    <row r="76" spans="1:13">
      <c r="A76" s="1" t="s">
        <v>93</v>
      </c>
      <c r="B76" s="1" t="s">
        <v>15</v>
      </c>
      <c r="C76" s="15">
        <v>4465</v>
      </c>
      <c r="D76" s="1">
        <v>38300</v>
      </c>
      <c r="E76" s="1">
        <v>14982</v>
      </c>
      <c r="F76" s="65">
        <v>35600</v>
      </c>
      <c r="G76" s="84">
        <v>3867.8414746543781</v>
      </c>
      <c r="H76" s="84">
        <v>5067.1669535283991</v>
      </c>
    </row>
    <row r="77" spans="1:13">
      <c r="A77" s="1" t="s">
        <v>94</v>
      </c>
      <c r="B77" s="1" t="s">
        <v>9</v>
      </c>
      <c r="C77" s="15">
        <v>2373</v>
      </c>
      <c r="D77" s="1">
        <v>48900</v>
      </c>
      <c r="E77" s="1">
        <v>20544</v>
      </c>
      <c r="F77" s="65">
        <v>32500</v>
      </c>
      <c r="G77" s="84">
        <v>3403.2048374617161</v>
      </c>
      <c r="H77" s="84">
        <v>8509.3406806462699</v>
      </c>
    </row>
    <row r="78" spans="1:13">
      <c r="A78" s="1" t="s">
        <v>95</v>
      </c>
      <c r="B78" s="1" t="s">
        <v>89</v>
      </c>
      <c r="C78" s="15">
        <v>2855</v>
      </c>
      <c r="D78" s="1">
        <v>100500</v>
      </c>
      <c r="E78" s="1">
        <v>41319</v>
      </c>
      <c r="F78" s="65">
        <v>41500</v>
      </c>
      <c r="G78" s="84">
        <v>2919.1826506826505</v>
      </c>
      <c r="H78" s="84">
        <v>4361.0639201528984</v>
      </c>
    </row>
  </sheetData>
  <autoFilter ref="A1:H78" xr:uid="{00000000-0001-0000-0000-000000000000}">
    <sortState xmlns:xlrd2="http://schemas.microsoft.com/office/spreadsheetml/2017/richdata2" ref="A2:H78">
      <sortCondition ref="A1:A78"/>
    </sortState>
  </autoFilter>
  <sortState xmlns:xlrd2="http://schemas.microsoft.com/office/spreadsheetml/2017/richdata2" ref="A2:L78">
    <sortCondition descending="1" ref="F2:F78"/>
  </sortState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55D4-C508-4F72-B84E-D336358B951D}">
  <dimension ref="A1:O78"/>
  <sheetViews>
    <sheetView workbookViewId="0">
      <pane ySplit="1" topLeftCell="A11" activePane="bottomLeft" state="frozen"/>
      <selection pane="bottomLeft" activeCell="A17" sqref="A17"/>
    </sheetView>
  </sheetViews>
  <sheetFormatPr defaultRowHeight="15"/>
  <cols>
    <col min="1" max="1" width="34.140625" bestFit="1" customWidth="1"/>
    <col min="2" max="2" width="17.42578125" style="62" customWidth="1"/>
    <col min="3" max="3" width="17.5703125" style="62" customWidth="1"/>
    <col min="4" max="4" width="18.28515625" style="62" customWidth="1"/>
    <col min="5" max="5" width="18.140625" style="62" customWidth="1"/>
    <col min="6" max="6" width="16.5703125" style="62" customWidth="1"/>
    <col min="7" max="7" width="16.7109375" style="62" customWidth="1"/>
    <col min="8" max="8" width="15.28515625" style="62" customWidth="1"/>
    <col min="9" max="9" width="15.85546875" style="62" customWidth="1"/>
    <col min="10" max="10" width="18.28515625" style="62" customWidth="1"/>
    <col min="11" max="11" width="16.140625" style="62" customWidth="1"/>
    <col min="12" max="12" width="16.42578125" style="62" customWidth="1"/>
  </cols>
  <sheetData>
    <row r="1" spans="1:15" s="19" customFormat="1" ht="62.25" customHeight="1">
      <c r="A1" s="22" t="s">
        <v>0</v>
      </c>
      <c r="B1" s="59" t="s">
        <v>96</v>
      </c>
      <c r="C1" s="59" t="s">
        <v>97</v>
      </c>
      <c r="D1" s="59" t="s">
        <v>98</v>
      </c>
      <c r="E1" s="59" t="s">
        <v>99</v>
      </c>
      <c r="F1" s="59" t="s">
        <v>100</v>
      </c>
      <c r="G1" s="59" t="s">
        <v>101</v>
      </c>
      <c r="H1" s="59" t="s">
        <v>102</v>
      </c>
      <c r="I1" s="59" t="s">
        <v>103</v>
      </c>
      <c r="J1" s="59" t="s">
        <v>104</v>
      </c>
      <c r="K1" s="59" t="s">
        <v>105</v>
      </c>
      <c r="L1" s="59" t="s">
        <v>106</v>
      </c>
    </row>
    <row r="2" spans="1:15">
      <c r="A2" s="1" t="s">
        <v>8</v>
      </c>
      <c r="B2" s="60">
        <v>3158.162267839687</v>
      </c>
      <c r="C2" s="60">
        <v>650.50505050505046</v>
      </c>
      <c r="D2" s="60">
        <v>138.15575105897688</v>
      </c>
      <c r="E2" s="60">
        <v>1125.9693711306616</v>
      </c>
      <c r="F2" s="60">
        <v>99.511241446725322</v>
      </c>
      <c r="G2" s="60">
        <v>1390.9416748126425</v>
      </c>
      <c r="H2" s="60">
        <v>6843.010752688172</v>
      </c>
      <c r="I2" s="60">
        <v>1362.0723362658846</v>
      </c>
      <c r="J2" s="60">
        <v>345.38937764744219</v>
      </c>
      <c r="K2" s="60">
        <v>4433.105246008472</v>
      </c>
      <c r="L2" s="60">
        <v>6140.566959921799</v>
      </c>
      <c r="N2" s="62">
        <f>B2+C2+D2+E2+F2+G2</f>
        <v>6563.2453567937437</v>
      </c>
      <c r="O2" s="62">
        <f>H2-N2</f>
        <v>279.76539589442837</v>
      </c>
    </row>
    <row r="3" spans="1:15">
      <c r="A3" s="1" t="s">
        <v>10</v>
      </c>
      <c r="B3" s="60">
        <v>4137.59852010745</v>
      </c>
      <c r="C3" s="60">
        <v>275.1839206000912</v>
      </c>
      <c r="D3" s="60">
        <v>364.06931092503123</v>
      </c>
      <c r="E3" s="60">
        <v>2074.5390915322728</v>
      </c>
      <c r="F3" s="60">
        <v>59.038266636491549</v>
      </c>
      <c r="G3" s="60">
        <v>1252.9232141744319</v>
      </c>
      <c r="H3" s="60">
        <v>11791.253808788175</v>
      </c>
      <c r="I3" s="60">
        <v>1085.6481253710392</v>
      </c>
      <c r="J3" s="60">
        <v>921.65294026967365</v>
      </c>
      <c r="K3" s="60">
        <v>5342.9631306024858</v>
      </c>
      <c r="L3" s="60">
        <v>7337.1445814350891</v>
      </c>
      <c r="N3" s="62">
        <f t="shared" ref="N3:N66" si="0">B3+C3+D3+E3+F3+G3</f>
        <v>8163.3523239757687</v>
      </c>
      <c r="O3" s="62">
        <f t="shared" ref="O3:O66" si="1">H3-N3</f>
        <v>3627.9014848124061</v>
      </c>
    </row>
    <row r="4" spans="1:15">
      <c r="A4" s="1" t="s">
        <v>12</v>
      </c>
      <c r="B4" s="60">
        <v>591.37819665873928</v>
      </c>
      <c r="C4" s="60">
        <v>82.393787251534107</v>
      </c>
      <c r="D4" s="66" t="s">
        <v>107</v>
      </c>
      <c r="E4" s="60">
        <v>187.83581432220558</v>
      </c>
      <c r="F4" s="60">
        <v>430.45156933556473</v>
      </c>
      <c r="G4" s="60">
        <v>65.702163892069649</v>
      </c>
      <c r="H4" s="60">
        <v>1357.7615314601132</v>
      </c>
      <c r="I4" s="60">
        <v>448.2222026483455</v>
      </c>
      <c r="J4" s="60">
        <v>74.679233095510725</v>
      </c>
      <c r="K4" s="60">
        <v>837.84021844446397</v>
      </c>
      <c r="L4" s="60">
        <v>1360.7416541883204</v>
      </c>
      <c r="N4" s="62" t="e">
        <f t="shared" si="0"/>
        <v>#VALUE!</v>
      </c>
      <c r="O4" s="62" t="e">
        <f t="shared" si="1"/>
        <v>#VALUE!</v>
      </c>
    </row>
    <row r="5" spans="1:15">
      <c r="A5" s="1" t="s">
        <v>14</v>
      </c>
      <c r="B5" s="66" t="s">
        <v>107</v>
      </c>
      <c r="C5" s="66" t="s">
        <v>107</v>
      </c>
      <c r="D5" s="66" t="s">
        <v>107</v>
      </c>
      <c r="E5" s="66" t="s">
        <v>107</v>
      </c>
      <c r="F5" s="66" t="s">
        <v>107</v>
      </c>
      <c r="G5" s="66" t="s">
        <v>107</v>
      </c>
      <c r="H5" s="66" t="s">
        <v>107</v>
      </c>
      <c r="I5" s="66" t="s">
        <v>107</v>
      </c>
      <c r="J5" s="66" t="s">
        <v>107</v>
      </c>
      <c r="K5" s="66" t="s">
        <v>107</v>
      </c>
      <c r="L5" s="66" t="s">
        <v>107</v>
      </c>
      <c r="N5" s="62"/>
      <c r="O5" s="62"/>
    </row>
    <row r="6" spans="1:15">
      <c r="A6" s="1" t="s">
        <v>16</v>
      </c>
      <c r="B6" s="60">
        <v>3821.011673151751</v>
      </c>
      <c r="C6" s="60">
        <v>452.2265456117596</v>
      </c>
      <c r="D6" s="60">
        <v>158.45222654561175</v>
      </c>
      <c r="E6" s="60">
        <v>229.57198443579767</v>
      </c>
      <c r="F6" s="60">
        <v>102.03199308257675</v>
      </c>
      <c r="G6" s="60">
        <v>1066.5801988759188</v>
      </c>
      <c r="H6" s="60">
        <v>5829.8746217034159</v>
      </c>
      <c r="I6" s="60">
        <v>1470.6009511456982</v>
      </c>
      <c r="J6" s="60">
        <v>203.84781668828361</v>
      </c>
      <c r="K6" s="60">
        <v>7320.3631647211414</v>
      </c>
      <c r="L6" s="60">
        <v>8994.8119325551233</v>
      </c>
      <c r="N6" s="62">
        <f t="shared" si="0"/>
        <v>5829.874621703415</v>
      </c>
      <c r="O6" s="62">
        <f t="shared" si="1"/>
        <v>0</v>
      </c>
    </row>
    <row r="7" spans="1:15">
      <c r="A7" s="1" t="s">
        <v>17</v>
      </c>
      <c r="B7" s="60">
        <v>4022.2804718217562</v>
      </c>
      <c r="C7" s="60">
        <v>840.54172127566619</v>
      </c>
      <c r="D7" s="60">
        <v>189.60244648318042</v>
      </c>
      <c r="E7" s="60">
        <v>5813.1644094946851</v>
      </c>
      <c r="F7" s="60">
        <v>47.61904761904762</v>
      </c>
      <c r="G7" s="60">
        <v>78.054463375564296</v>
      </c>
      <c r="H7" s="60">
        <v>10991.262560069899</v>
      </c>
      <c r="I7" s="60">
        <v>1382.1173729430611</v>
      </c>
      <c r="J7" s="60">
        <v>302.0241735838066</v>
      </c>
      <c r="K7" s="60">
        <v>7928.9354885685161</v>
      </c>
      <c r="L7" s="60">
        <v>9613.0770350953844</v>
      </c>
      <c r="N7" s="62">
        <f t="shared" si="0"/>
        <v>10991.262560069899</v>
      </c>
      <c r="O7" s="62">
        <f t="shared" si="1"/>
        <v>0</v>
      </c>
    </row>
    <row r="8" spans="1:15">
      <c r="A8" s="1" t="s">
        <v>19</v>
      </c>
      <c r="B8" s="60">
        <v>302.62840607668193</v>
      </c>
      <c r="C8" s="60">
        <v>2.8936580660718594</v>
      </c>
      <c r="D8" s="66" t="s">
        <v>107</v>
      </c>
      <c r="E8" s="60">
        <v>5.6265573506952817</v>
      </c>
      <c r="F8" s="66" t="s">
        <v>107</v>
      </c>
      <c r="G8" s="60">
        <v>8.279077244594486</v>
      </c>
      <c r="H8" s="60">
        <v>318.7846636122498</v>
      </c>
      <c r="I8" s="60">
        <v>173.61948396431154</v>
      </c>
      <c r="J8" s="66" t="s">
        <v>107</v>
      </c>
      <c r="K8" s="60">
        <v>125.07033196688369</v>
      </c>
      <c r="L8" s="60">
        <v>298.68981593119526</v>
      </c>
      <c r="N8" s="62" t="e">
        <f t="shared" si="0"/>
        <v>#VALUE!</v>
      </c>
      <c r="O8" s="62" t="e">
        <f t="shared" si="1"/>
        <v>#VALUE!</v>
      </c>
    </row>
    <row r="9" spans="1:15">
      <c r="A9" s="1" t="s">
        <v>20</v>
      </c>
      <c r="B9" s="60">
        <v>4064.06109776003</v>
      </c>
      <c r="C9" s="60">
        <v>490.26977214823916</v>
      </c>
      <c r="D9" s="60">
        <v>211.87864770612362</v>
      </c>
      <c r="E9" s="60">
        <v>617.06087490739571</v>
      </c>
      <c r="F9" s="60">
        <v>128.03787290172198</v>
      </c>
      <c r="G9" s="60">
        <v>9605.1653626776042</v>
      </c>
      <c r="H9" s="60">
        <v>15150.545988953738</v>
      </c>
      <c r="I9" s="60">
        <v>1275.2531184311174</v>
      </c>
      <c r="J9" s="60">
        <v>680.83888959157741</v>
      </c>
      <c r="K9" s="60">
        <v>3992.4772178354383</v>
      </c>
      <c r="L9" s="60">
        <v>5948.569225858133</v>
      </c>
      <c r="M9" s="5"/>
      <c r="N9" s="62">
        <f t="shared" si="0"/>
        <v>15116.473628101114</v>
      </c>
      <c r="O9" s="62">
        <f t="shared" si="1"/>
        <v>34.072360852624115</v>
      </c>
    </row>
    <row r="10" spans="1:15">
      <c r="A10" s="1" t="s">
        <v>22</v>
      </c>
      <c r="B10" s="60">
        <v>3473.136523017758</v>
      </c>
      <c r="C10" s="60">
        <v>124.30720506730007</v>
      </c>
      <c r="D10" s="66" t="s">
        <v>107</v>
      </c>
      <c r="E10" s="60">
        <v>2017.4188440221694</v>
      </c>
      <c r="F10" s="60">
        <v>215.58647211853864</v>
      </c>
      <c r="G10" s="60">
        <v>755.90996493609316</v>
      </c>
      <c r="H10" s="60">
        <v>6885.5333107114584</v>
      </c>
      <c r="I10" s="60">
        <v>1494.0617577197149</v>
      </c>
      <c r="J10" s="60">
        <v>660.33254156769601</v>
      </c>
      <c r="K10" s="60">
        <v>6531.8402895600047</v>
      </c>
      <c r="L10" s="60">
        <v>8686.2345888474156</v>
      </c>
      <c r="N10" s="62" t="e">
        <f t="shared" si="0"/>
        <v>#VALUE!</v>
      </c>
      <c r="O10" s="62" t="e">
        <f t="shared" si="1"/>
        <v>#VALUE!</v>
      </c>
    </row>
    <row r="11" spans="1:15">
      <c r="A11" s="1" t="s">
        <v>23</v>
      </c>
      <c r="B11" s="60">
        <v>3762.9801837706186</v>
      </c>
      <c r="C11" s="66" t="s">
        <v>107</v>
      </c>
      <c r="D11" s="60">
        <v>69.928779659766036</v>
      </c>
      <c r="E11" s="60">
        <v>771.48603269493344</v>
      </c>
      <c r="F11" s="60">
        <v>172.47868925052586</v>
      </c>
      <c r="G11" s="60">
        <v>7032.7871877191037</v>
      </c>
      <c r="H11" s="60">
        <v>11809.660873094948</v>
      </c>
      <c r="I11" s="60">
        <v>1533.1008524299789</v>
      </c>
      <c r="J11" s="60">
        <v>473.15399092217427</v>
      </c>
      <c r="K11" s="60">
        <v>5211.8712867633494</v>
      </c>
      <c r="L11" s="60">
        <v>7218.1261301155027</v>
      </c>
      <c r="N11" s="62" t="e">
        <f t="shared" si="0"/>
        <v>#VALUE!</v>
      </c>
      <c r="O11" s="62" t="e">
        <f t="shared" si="1"/>
        <v>#VALUE!</v>
      </c>
    </row>
    <row r="12" spans="1:15">
      <c r="A12" s="1" t="s">
        <v>24</v>
      </c>
      <c r="B12" s="60">
        <v>601.4012747956325</v>
      </c>
      <c r="C12" s="60">
        <v>121.70939804493226</v>
      </c>
      <c r="D12" s="66" t="s">
        <v>107</v>
      </c>
      <c r="E12" s="60">
        <v>314.39718744640714</v>
      </c>
      <c r="F12" s="66" t="s">
        <v>107</v>
      </c>
      <c r="G12" s="60">
        <v>17.14257131423998</v>
      </c>
      <c r="H12" s="60">
        <v>1054.6504316012119</v>
      </c>
      <c r="I12" s="60">
        <v>279.30815183216146</v>
      </c>
      <c r="J12" s="60">
        <v>16.999657005659408</v>
      </c>
      <c r="K12" s="60">
        <v>752.70465328988735</v>
      </c>
      <c r="L12" s="60">
        <v>1049.0124621277082</v>
      </c>
      <c r="N12" s="62" t="e">
        <f t="shared" si="0"/>
        <v>#VALUE!</v>
      </c>
      <c r="O12" s="62" t="e">
        <f t="shared" si="1"/>
        <v>#VALUE!</v>
      </c>
    </row>
    <row r="13" spans="1:15">
      <c r="A13" s="1" t="s">
        <v>26</v>
      </c>
      <c r="B13" s="60">
        <v>559.90533263852706</v>
      </c>
      <c r="C13" s="66" t="s">
        <v>107</v>
      </c>
      <c r="D13" s="66" t="s">
        <v>107</v>
      </c>
      <c r="E13" s="60">
        <v>222.59857564703839</v>
      </c>
      <c r="F13" s="66" t="s">
        <v>107</v>
      </c>
      <c r="G13" s="60">
        <v>1591.2367552544729</v>
      </c>
      <c r="H13" s="60">
        <v>2373.7406635400384</v>
      </c>
      <c r="I13" s="60">
        <v>465.93277748827512</v>
      </c>
      <c r="J13" s="60">
        <v>1.0639221816918534</v>
      </c>
      <c r="K13" s="60">
        <v>636.24717734931392</v>
      </c>
      <c r="L13" s="60">
        <v>1103.2438770192809</v>
      </c>
      <c r="N13" s="62" t="e">
        <f t="shared" si="0"/>
        <v>#VALUE!</v>
      </c>
      <c r="O13" s="62" t="e">
        <f t="shared" si="1"/>
        <v>#VALUE!</v>
      </c>
    </row>
    <row r="14" spans="1:15">
      <c r="A14" s="1" t="s">
        <v>27</v>
      </c>
      <c r="B14" s="60">
        <v>3155.0802139037432</v>
      </c>
      <c r="C14" s="60">
        <v>642.41809576495177</v>
      </c>
      <c r="D14" s="60">
        <v>0</v>
      </c>
      <c r="E14" s="60">
        <v>1585.1926977687626</v>
      </c>
      <c r="F14" s="60">
        <v>1.8747310836560329</v>
      </c>
      <c r="G14" s="60">
        <v>949.56666052000742</v>
      </c>
      <c r="H14" s="60">
        <v>6546.069211383613</v>
      </c>
      <c r="I14" s="60">
        <v>1048.2820087282562</v>
      </c>
      <c r="J14" s="60">
        <v>176.25545516012048</v>
      </c>
      <c r="K14" s="60">
        <v>4388.1922675026126</v>
      </c>
      <c r="L14" s="60">
        <v>5612.7297313909894</v>
      </c>
      <c r="N14" s="62">
        <f t="shared" si="0"/>
        <v>6334.1323990411211</v>
      </c>
      <c r="O14" s="62">
        <f t="shared" si="1"/>
        <v>211.93681234249198</v>
      </c>
    </row>
    <row r="15" spans="1:15">
      <c r="A15" s="1" t="s">
        <v>28</v>
      </c>
      <c r="B15" s="60">
        <v>4050.740395567982</v>
      </c>
      <c r="C15" s="60">
        <v>60.06006006006006</v>
      </c>
      <c r="D15" s="60">
        <v>32.411722066894484</v>
      </c>
      <c r="E15" s="60">
        <v>8290.8770839805329</v>
      </c>
      <c r="F15" s="60">
        <v>152.42829035932485</v>
      </c>
      <c r="G15" s="60">
        <v>1491.1980946463705</v>
      </c>
      <c r="H15" s="60">
        <v>13571.916744330538</v>
      </c>
      <c r="I15" s="60">
        <v>1730.7652480066274</v>
      </c>
      <c r="J15" s="60">
        <v>318.8360774567671</v>
      </c>
      <c r="K15" s="60">
        <v>10053.070311691001</v>
      </c>
      <c r="L15" s="60">
        <v>12102.671637154395</v>
      </c>
      <c r="N15" s="62">
        <f t="shared" si="0"/>
        <v>14077.715646681163</v>
      </c>
      <c r="O15" s="62">
        <f t="shared" si="1"/>
        <v>-505.79890235062521</v>
      </c>
    </row>
    <row r="16" spans="1:15">
      <c r="A16" s="1" t="s">
        <v>29</v>
      </c>
      <c r="B16" s="60">
        <v>3864.5563051375193</v>
      </c>
      <c r="C16" s="60">
        <v>803.32122470160868</v>
      </c>
      <c r="D16" s="66" t="s">
        <v>107</v>
      </c>
      <c r="E16" s="60">
        <v>1030.0985988583291</v>
      </c>
      <c r="F16" s="60">
        <v>100.67462376751428</v>
      </c>
      <c r="G16" s="60">
        <v>222.27988237329183</v>
      </c>
      <c r="H16" s="60">
        <v>5946.7220204116938</v>
      </c>
      <c r="I16" s="60">
        <v>1664.9368621345789</v>
      </c>
      <c r="J16" s="60">
        <v>489.01574122124202</v>
      </c>
      <c r="K16" s="60">
        <v>4453.208787407023</v>
      </c>
      <c r="L16" s="60">
        <v>6607.1613907628434</v>
      </c>
      <c r="N16" s="62" t="e">
        <f t="shared" si="0"/>
        <v>#VALUE!</v>
      </c>
      <c r="O16" s="62" t="e">
        <f t="shared" si="1"/>
        <v>#VALUE!</v>
      </c>
    </row>
    <row r="17" spans="1:15">
      <c r="A17" s="1" t="s">
        <v>30</v>
      </c>
      <c r="B17" s="60">
        <v>103.2198951662039</v>
      </c>
      <c r="C17" s="60">
        <v>8.8369215885994404E-2</v>
      </c>
      <c r="D17" s="66" t="s">
        <v>107</v>
      </c>
      <c r="E17" s="60">
        <v>19.236582994972256</v>
      </c>
      <c r="F17" s="66" t="s">
        <v>107</v>
      </c>
      <c r="G17" s="60">
        <v>27.045631072476709</v>
      </c>
      <c r="H17" s="60">
        <v>149.59047844953886</v>
      </c>
      <c r="I17" s="60">
        <v>148.07889975675209</v>
      </c>
      <c r="J17" s="60">
        <v>6.4044426460533845</v>
      </c>
      <c r="K17" s="60">
        <v>26.022408572744144</v>
      </c>
      <c r="L17" s="60">
        <v>180.50575097554963</v>
      </c>
      <c r="N17" s="62" t="e">
        <f t="shared" si="0"/>
        <v>#VALUE!</v>
      </c>
      <c r="O17" s="62" t="e">
        <f t="shared" si="1"/>
        <v>#VALUE!</v>
      </c>
    </row>
    <row r="18" spans="1:15">
      <c r="A18" s="1" t="s">
        <v>32</v>
      </c>
      <c r="B18" s="60">
        <v>3118.9024390243903</v>
      </c>
      <c r="C18" s="60">
        <v>761.03368176538913</v>
      </c>
      <c r="D18" s="60">
        <v>121.51567944250871</v>
      </c>
      <c r="E18" s="60">
        <v>1353.2229965156794</v>
      </c>
      <c r="F18" s="60">
        <v>55.168408826945409</v>
      </c>
      <c r="G18" s="60">
        <v>372.67711962833914</v>
      </c>
      <c r="H18" s="60">
        <v>5782.5203252032525</v>
      </c>
      <c r="I18" s="60">
        <v>1163.1823461091753</v>
      </c>
      <c r="J18" s="60">
        <v>215.44715447154471</v>
      </c>
      <c r="K18" s="60">
        <v>5328.6875725900118</v>
      </c>
      <c r="L18" s="60">
        <v>6707.3170731707314</v>
      </c>
      <c r="N18" s="62">
        <f t="shared" si="0"/>
        <v>5782.5203252032525</v>
      </c>
      <c r="O18" s="62">
        <f t="shared" si="1"/>
        <v>0</v>
      </c>
    </row>
    <row r="19" spans="1:15">
      <c r="A19" s="1" t="s">
        <v>33</v>
      </c>
      <c r="B19" s="60">
        <v>3909.8970995214286</v>
      </c>
      <c r="C19" s="60">
        <v>794.84121523477518</v>
      </c>
      <c r="D19" s="60">
        <v>486.85840099078024</v>
      </c>
      <c r="E19" s="60">
        <v>422.58000397535284</v>
      </c>
      <c r="F19" s="60">
        <v>270.95087381312783</v>
      </c>
      <c r="G19" s="60">
        <v>586.31867039738233</v>
      </c>
      <c r="H19" s="60">
        <v>8157.6838982921272</v>
      </c>
      <c r="I19" s="60">
        <v>1876.1218904331606</v>
      </c>
      <c r="J19" s="60">
        <v>906.83913581945785</v>
      </c>
      <c r="K19" s="60">
        <v>4561.6103236854578</v>
      </c>
      <c r="L19" s="60">
        <v>7344.5713499380763</v>
      </c>
      <c r="N19" s="62">
        <f t="shared" si="0"/>
        <v>6471.4462639328476</v>
      </c>
      <c r="O19" s="62">
        <f t="shared" si="1"/>
        <v>1686.2376343592796</v>
      </c>
    </row>
    <row r="20" spans="1:15">
      <c r="A20" s="1" t="s">
        <v>34</v>
      </c>
      <c r="B20" s="60">
        <v>3390.8857509627728</v>
      </c>
      <c r="C20" s="60">
        <v>1295.2808851396785</v>
      </c>
      <c r="D20" s="60">
        <v>153.21841188336694</v>
      </c>
      <c r="E20" s="60">
        <v>1065.9575768690017</v>
      </c>
      <c r="F20" s="60">
        <v>37.227214377406931</v>
      </c>
      <c r="G20" s="60">
        <v>20.26407482119934</v>
      </c>
      <c r="H20" s="60">
        <v>9496.454551011675</v>
      </c>
      <c r="I20" s="60">
        <v>1470.5972247692403</v>
      </c>
      <c r="J20" s="60">
        <v>306.37569533590073</v>
      </c>
      <c r="K20" s="60">
        <v>5463.9647900238397</v>
      </c>
      <c r="L20" s="60">
        <v>7240.9377101289811</v>
      </c>
      <c r="N20" s="62">
        <f t="shared" si="0"/>
        <v>5962.8339140534263</v>
      </c>
      <c r="O20" s="62">
        <f t="shared" si="1"/>
        <v>3533.6206369582487</v>
      </c>
    </row>
    <row r="21" spans="1:15">
      <c r="A21" s="1" t="s">
        <v>35</v>
      </c>
      <c r="B21" s="60">
        <v>4019.5057189542486</v>
      </c>
      <c r="C21" s="60">
        <v>528.18627450980387</v>
      </c>
      <c r="D21" s="60">
        <v>61.683006535947712</v>
      </c>
      <c r="E21" s="60">
        <v>1071.9975490196077</v>
      </c>
      <c r="F21" s="60">
        <v>72.610294117647058</v>
      </c>
      <c r="G21" s="60">
        <v>74.959150326797385</v>
      </c>
      <c r="H21" s="60">
        <v>5828.9419934640518</v>
      </c>
      <c r="I21" s="60">
        <v>2112.0302287581699</v>
      </c>
      <c r="J21" s="60">
        <v>471.81372549019608</v>
      </c>
      <c r="K21" s="60">
        <v>5002.4509803921565</v>
      </c>
      <c r="L21" s="60">
        <v>7586.294934640523</v>
      </c>
      <c r="N21" s="62">
        <f t="shared" si="0"/>
        <v>5828.9419934640528</v>
      </c>
      <c r="O21" s="62">
        <f t="shared" si="1"/>
        <v>0</v>
      </c>
    </row>
    <row r="22" spans="1:15">
      <c r="A22" s="1" t="s">
        <v>36</v>
      </c>
      <c r="B22" s="60">
        <v>580.21859780269563</v>
      </c>
      <c r="C22" s="66" t="s">
        <v>107</v>
      </c>
      <c r="D22" s="66" t="s">
        <v>107</v>
      </c>
      <c r="E22" s="60">
        <v>2268.7167289613772</v>
      </c>
      <c r="F22" s="66" t="s">
        <v>107</v>
      </c>
      <c r="G22" s="60">
        <v>2009.6981538113037</v>
      </c>
      <c r="H22" s="60">
        <v>5322.9131271944725</v>
      </c>
      <c r="I22" s="60">
        <v>511.31215313172498</v>
      </c>
      <c r="J22" s="60">
        <v>71.790000000000006</v>
      </c>
      <c r="K22" s="60">
        <v>3079.3974402537092</v>
      </c>
      <c r="L22" s="60">
        <v>3676.109978480009</v>
      </c>
      <c r="N22" s="62" t="e">
        <f t="shared" si="0"/>
        <v>#VALUE!</v>
      </c>
      <c r="O22" s="62" t="e">
        <f t="shared" si="1"/>
        <v>#VALUE!</v>
      </c>
    </row>
    <row r="23" spans="1:15">
      <c r="A23" s="1" t="s">
        <v>37</v>
      </c>
      <c r="B23" s="60">
        <v>52.019317223288191</v>
      </c>
      <c r="C23" s="60">
        <v>24.257760722263935</v>
      </c>
      <c r="D23" s="66" t="s">
        <v>107</v>
      </c>
      <c r="E23" s="60">
        <v>96.734425256991372</v>
      </c>
      <c r="F23" s="66" t="s">
        <v>107</v>
      </c>
      <c r="G23" s="66" t="s">
        <v>107</v>
      </c>
      <c r="H23" s="60">
        <v>173.01150320254351</v>
      </c>
      <c r="I23" s="60">
        <v>160.13644411074961</v>
      </c>
      <c r="J23" s="66" t="s">
        <v>107</v>
      </c>
      <c r="K23" s="60">
        <v>15.285077352316861</v>
      </c>
      <c r="L23" s="60">
        <v>175.42152146306648</v>
      </c>
      <c r="N23" s="62" t="e">
        <f t="shared" si="0"/>
        <v>#VALUE!</v>
      </c>
      <c r="O23" s="62" t="e">
        <f t="shared" si="1"/>
        <v>#VALUE!</v>
      </c>
    </row>
    <row r="24" spans="1:15">
      <c r="A24" s="1" t="s">
        <v>38</v>
      </c>
      <c r="B24" s="60">
        <v>3070.4892162019992</v>
      </c>
      <c r="C24" s="60">
        <v>241.45186743819042</v>
      </c>
      <c r="D24" s="60">
        <v>45.356245251037464</v>
      </c>
      <c r="E24" s="60">
        <v>772.57583727862527</v>
      </c>
      <c r="F24" s="60">
        <v>94.920801917119647</v>
      </c>
      <c r="G24" s="60">
        <v>308.55105500029225</v>
      </c>
      <c r="H24" s="60">
        <v>4661.8154187854343</v>
      </c>
      <c r="I24" s="60">
        <v>1243.6144719153663</v>
      </c>
      <c r="J24" s="60">
        <v>529.31205798117946</v>
      </c>
      <c r="K24" s="60">
        <v>3185.0488047226604</v>
      </c>
      <c r="L24" s="60">
        <v>4957.9753346192065</v>
      </c>
      <c r="N24" s="62">
        <f t="shared" si="0"/>
        <v>4533.3450230872631</v>
      </c>
      <c r="O24" s="62">
        <f t="shared" si="1"/>
        <v>128.47039569817116</v>
      </c>
    </row>
    <row r="25" spans="1:15">
      <c r="A25" s="1" t="s">
        <v>39</v>
      </c>
      <c r="B25" s="60">
        <v>3961.2403100775196</v>
      </c>
      <c r="C25" s="60">
        <v>2828.5053719570242</v>
      </c>
      <c r="D25" s="60">
        <v>245.20603835169319</v>
      </c>
      <c r="E25" s="60">
        <v>1236.2301101591188</v>
      </c>
      <c r="F25" s="60">
        <v>23.119815041479669</v>
      </c>
      <c r="G25" s="60">
        <v>877.87297701618388</v>
      </c>
      <c r="H25" s="60">
        <v>9172.1746226030191</v>
      </c>
      <c r="I25" s="60">
        <v>2534.3397252821978</v>
      </c>
      <c r="J25" s="60">
        <v>421.59662722698221</v>
      </c>
      <c r="K25" s="60">
        <v>6230.9261525907796</v>
      </c>
      <c r="L25" s="60">
        <v>9186.8625050999599</v>
      </c>
      <c r="N25" s="62">
        <f t="shared" si="0"/>
        <v>9172.1746226030191</v>
      </c>
      <c r="O25" s="62">
        <f t="shared" si="1"/>
        <v>0</v>
      </c>
    </row>
    <row r="26" spans="1:15">
      <c r="A26" s="1" t="s">
        <v>40</v>
      </c>
      <c r="B26" s="60">
        <v>3685.3924624539532</v>
      </c>
      <c r="C26" s="60">
        <v>1554.3827335411354</v>
      </c>
      <c r="D26" s="60">
        <v>207.75479361481061</v>
      </c>
      <c r="E26" s="60">
        <v>1150.2078020213469</v>
      </c>
      <c r="F26" s="60">
        <v>123.38245017474262</v>
      </c>
      <c r="G26" s="60">
        <v>177.29290639463494</v>
      </c>
      <c r="H26" s="60">
        <v>6905.4736941532065</v>
      </c>
      <c r="I26" s="60">
        <v>1168.8627562104468</v>
      </c>
      <c r="J26" s="60">
        <v>511.5471805043922</v>
      </c>
      <c r="K26" s="60">
        <v>4821.0305091149521</v>
      </c>
      <c r="L26" s="60">
        <v>6501.4404458297913</v>
      </c>
      <c r="N26" s="62">
        <f t="shared" si="0"/>
        <v>6898.4131482006223</v>
      </c>
      <c r="O26" s="62">
        <f t="shared" si="1"/>
        <v>7.060545952584107</v>
      </c>
    </row>
    <row r="27" spans="1:15">
      <c r="A27" s="1" t="s">
        <v>41</v>
      </c>
      <c r="B27" s="60">
        <v>2980.1856032104338</v>
      </c>
      <c r="C27" s="66" t="s">
        <v>107</v>
      </c>
      <c r="D27" s="66" t="s">
        <v>107</v>
      </c>
      <c r="E27" s="60">
        <v>675.02717164116712</v>
      </c>
      <c r="F27" s="60">
        <v>178.70579382994734</v>
      </c>
      <c r="G27" s="60">
        <v>1248.5996154167713</v>
      </c>
      <c r="H27" s="60">
        <v>5479.8929855363267</v>
      </c>
      <c r="I27" s="60">
        <v>1443.1067636485243</v>
      </c>
      <c r="J27" s="60">
        <v>212.23141877769416</v>
      </c>
      <c r="K27" s="60">
        <v>4351.6428392274893</v>
      </c>
      <c r="L27" s="60">
        <v>6006.981021653708</v>
      </c>
      <c r="N27" s="62" t="e">
        <f t="shared" si="0"/>
        <v>#VALUE!</v>
      </c>
      <c r="O27" s="62" t="e">
        <f t="shared" si="1"/>
        <v>#VALUE!</v>
      </c>
    </row>
    <row r="28" spans="1:15">
      <c r="A28" s="1" t="s">
        <v>42</v>
      </c>
      <c r="B28" s="60">
        <v>3903.081914030819</v>
      </c>
      <c r="C28" s="60">
        <v>1090.8353609083536</v>
      </c>
      <c r="D28" s="60">
        <v>4.8661800486618008</v>
      </c>
      <c r="E28" s="60">
        <v>3218.1670721816708</v>
      </c>
      <c r="F28" s="60">
        <v>42.984590429845902</v>
      </c>
      <c r="G28" s="60">
        <v>175.99351175993513</v>
      </c>
      <c r="H28" s="60">
        <v>8722.6277372262775</v>
      </c>
      <c r="I28" s="60">
        <v>1555.5555555555557</v>
      </c>
      <c r="J28" s="60">
        <v>132.60340632603408</v>
      </c>
      <c r="K28" s="60">
        <v>6034.4687753446879</v>
      </c>
      <c r="L28" s="60">
        <v>7722.6277372262775</v>
      </c>
      <c r="N28" s="62">
        <f t="shared" si="0"/>
        <v>8435.928629359285</v>
      </c>
      <c r="O28" s="62">
        <f t="shared" si="1"/>
        <v>286.69910786699256</v>
      </c>
    </row>
    <row r="29" spans="1:15">
      <c r="A29" s="1" t="s">
        <v>43</v>
      </c>
      <c r="B29" s="60">
        <v>3417.2651107121483</v>
      </c>
      <c r="C29" s="66" t="s">
        <v>107</v>
      </c>
      <c r="D29" s="66" t="s">
        <v>107</v>
      </c>
      <c r="E29" s="60">
        <v>2611.9838420107722</v>
      </c>
      <c r="F29" s="66" t="s">
        <v>107</v>
      </c>
      <c r="G29" s="60">
        <v>1107.3459006582884</v>
      </c>
      <c r="H29" s="60">
        <v>7136.5948533812088</v>
      </c>
      <c r="I29" s="60">
        <v>1195.3919808497906</v>
      </c>
      <c r="J29" s="60">
        <v>231.82226211849192</v>
      </c>
      <c r="K29" s="60">
        <v>4465.2154398563735</v>
      </c>
      <c r="L29" s="60">
        <v>5892.4296828246561</v>
      </c>
      <c r="N29" s="62" t="e">
        <f t="shared" si="0"/>
        <v>#VALUE!</v>
      </c>
      <c r="O29" s="62" t="e">
        <f t="shared" si="1"/>
        <v>#VALUE!</v>
      </c>
    </row>
    <row r="30" spans="1:15">
      <c r="A30" s="1" t="s">
        <v>45</v>
      </c>
      <c r="B30" s="60">
        <v>3344.1315628815628</v>
      </c>
      <c r="C30" s="60">
        <v>460.58455433455435</v>
      </c>
      <c r="D30" s="60">
        <v>222.83272283272282</v>
      </c>
      <c r="E30" s="60">
        <v>554.33455433455435</v>
      </c>
      <c r="F30" s="66" t="s">
        <v>107</v>
      </c>
      <c r="G30" s="60">
        <v>3222.9471916971916</v>
      </c>
      <c r="H30" s="60">
        <v>7804.8305860805858</v>
      </c>
      <c r="I30" s="60">
        <v>1504.9603174603174</v>
      </c>
      <c r="J30" s="60">
        <v>357.29548229548232</v>
      </c>
      <c r="K30" s="60">
        <v>4197.5732600732599</v>
      </c>
      <c r="L30" s="60">
        <v>6059.8290598290596</v>
      </c>
      <c r="N30" s="62" t="e">
        <f t="shared" si="0"/>
        <v>#VALUE!</v>
      </c>
      <c r="O30" s="62" t="e">
        <f t="shared" si="1"/>
        <v>#VALUE!</v>
      </c>
    </row>
    <row r="31" spans="1:15">
      <c r="A31" s="1" t="s">
        <v>46</v>
      </c>
      <c r="B31" s="60">
        <v>4625.5756287637269</v>
      </c>
      <c r="C31" s="60">
        <v>609.63513992206867</v>
      </c>
      <c r="D31" s="66" t="s">
        <v>107</v>
      </c>
      <c r="E31" s="60">
        <v>1039.3198724760894</v>
      </c>
      <c r="F31" s="60">
        <v>29.047113000354233</v>
      </c>
      <c r="G31" s="60">
        <v>110.87495572086434</v>
      </c>
      <c r="H31" s="60">
        <v>6414.0984767977325</v>
      </c>
      <c r="I31" s="60">
        <v>2422.6000708466172</v>
      </c>
      <c r="J31" s="60">
        <v>75.805880269217141</v>
      </c>
      <c r="K31" s="60">
        <v>4306.4116188451999</v>
      </c>
      <c r="L31" s="60">
        <v>6804.463336875664</v>
      </c>
      <c r="N31" s="62" t="e">
        <f t="shared" si="0"/>
        <v>#VALUE!</v>
      </c>
      <c r="O31" s="62" t="e">
        <f t="shared" si="1"/>
        <v>#VALUE!</v>
      </c>
    </row>
    <row r="32" spans="1:15">
      <c r="A32" s="1" t="s">
        <v>47</v>
      </c>
      <c r="B32" s="60">
        <v>3888.4857281083696</v>
      </c>
      <c r="C32" s="60">
        <v>543.78326076439282</v>
      </c>
      <c r="D32" s="60">
        <v>134.49443638122884</v>
      </c>
      <c r="E32" s="60">
        <v>1358.7324625060473</v>
      </c>
      <c r="F32" s="60">
        <v>109.33720367682632</v>
      </c>
      <c r="G32" s="60">
        <v>993.71069182389942</v>
      </c>
      <c r="H32" s="60">
        <v>7123.85099177552</v>
      </c>
      <c r="I32" s="60">
        <v>1459.1194968553459</v>
      </c>
      <c r="J32" s="60">
        <v>204.64441219158201</v>
      </c>
      <c r="K32" s="60">
        <v>6564.5863570391875</v>
      </c>
      <c r="L32" s="60">
        <v>8228.3502660861159</v>
      </c>
      <c r="N32" s="62">
        <f t="shared" si="0"/>
        <v>7028.5437832607649</v>
      </c>
      <c r="O32" s="62">
        <f t="shared" si="1"/>
        <v>95.307208514755075</v>
      </c>
    </row>
    <row r="33" spans="1:15">
      <c r="A33" s="1" t="s">
        <v>48</v>
      </c>
      <c r="B33" s="60">
        <v>3510.204081632653</v>
      </c>
      <c r="C33" s="66" t="s">
        <v>107</v>
      </c>
      <c r="D33" s="60">
        <v>156.38782985721761</v>
      </c>
      <c r="E33" s="60">
        <v>1221.8733647305075</v>
      </c>
      <c r="F33" s="60">
        <v>72.662031845705314</v>
      </c>
      <c r="G33" s="60">
        <v>1053.5994617627271</v>
      </c>
      <c r="H33" s="60">
        <v>6014.7267698288106</v>
      </c>
      <c r="I33" s="60">
        <v>1182.6268969126113</v>
      </c>
      <c r="J33" s="60">
        <v>336.622561112357</v>
      </c>
      <c r="K33" s="60">
        <v>4185.8413695148392</v>
      </c>
      <c r="L33" s="60">
        <v>5705.0908275398069</v>
      </c>
      <c r="N33" s="62" t="e">
        <f t="shared" si="0"/>
        <v>#VALUE!</v>
      </c>
      <c r="O33" s="62" t="e">
        <f t="shared" si="1"/>
        <v>#VALUE!</v>
      </c>
    </row>
    <row r="34" spans="1:15">
      <c r="A34" s="1" t="s">
        <v>49</v>
      </c>
      <c r="B34" s="60">
        <v>3594.4334813353066</v>
      </c>
      <c r="C34" s="66" t="s">
        <v>107</v>
      </c>
      <c r="D34" s="60">
        <v>217.85068245354381</v>
      </c>
      <c r="E34" s="60">
        <v>2147.7141917447789</v>
      </c>
      <c r="F34" s="60">
        <v>183.60467028449267</v>
      </c>
      <c r="G34" s="60">
        <v>4519.1580332182211</v>
      </c>
      <c r="H34" s="60">
        <v>10806.569643150797</v>
      </c>
      <c r="I34" s="60">
        <v>187.0580496628844</v>
      </c>
      <c r="J34" s="60">
        <v>17.719125143890807</v>
      </c>
      <c r="K34" s="60">
        <v>59.735240914323299</v>
      </c>
      <c r="L34" s="60">
        <v>264.51241572109848</v>
      </c>
      <c r="N34" s="62" t="e">
        <f t="shared" si="0"/>
        <v>#VALUE!</v>
      </c>
      <c r="O34" s="62" t="e">
        <f t="shared" si="1"/>
        <v>#VALUE!</v>
      </c>
    </row>
    <row r="35" spans="1:15">
      <c r="A35" s="1" t="s">
        <v>50</v>
      </c>
      <c r="B35" s="60">
        <v>3298.4822934232716</v>
      </c>
      <c r="C35" s="60">
        <v>807.91777081827672</v>
      </c>
      <c r="D35" s="66" t="s">
        <v>107</v>
      </c>
      <c r="E35" s="60">
        <v>778.84847024813303</v>
      </c>
      <c r="F35" s="60">
        <v>130.57094675981691</v>
      </c>
      <c r="G35" s="60">
        <v>25.776921223801494</v>
      </c>
      <c r="H35" s="60">
        <v>5041.5964024732993</v>
      </c>
      <c r="I35" s="60">
        <v>3835.8628442945474</v>
      </c>
      <c r="J35" s="60">
        <v>255.19955030916245</v>
      </c>
      <c r="K35" s="66" t="s">
        <v>107</v>
      </c>
      <c r="L35" s="60">
        <v>4091.0623946037099</v>
      </c>
      <c r="N35" s="62" t="e">
        <f t="shared" si="0"/>
        <v>#VALUE!</v>
      </c>
      <c r="O35" s="62" t="e">
        <f t="shared" si="1"/>
        <v>#VALUE!</v>
      </c>
    </row>
    <row r="36" spans="1:15">
      <c r="A36" s="1" t="s">
        <v>51</v>
      </c>
      <c r="B36" s="60">
        <v>3346.59015960955</v>
      </c>
      <c r="C36" s="60">
        <v>672.40469595040236</v>
      </c>
      <c r="D36" s="60">
        <v>198.06094182825484</v>
      </c>
      <c r="E36" s="60">
        <v>585.6087587389527</v>
      </c>
      <c r="F36" s="60">
        <v>78.551642263553617</v>
      </c>
      <c r="G36" s="60">
        <v>177.68104471705578</v>
      </c>
      <c r="H36" s="60">
        <v>5923.9546234006066</v>
      </c>
      <c r="I36" s="60">
        <v>1626.9621421975992</v>
      </c>
      <c r="J36" s="60">
        <v>193.44413665743306</v>
      </c>
      <c r="K36" s="60">
        <v>3587.6533438860311</v>
      </c>
      <c r="L36" s="60">
        <v>5408.0596227410633</v>
      </c>
      <c r="N36" s="62">
        <f t="shared" si="0"/>
        <v>5058.8972431077691</v>
      </c>
      <c r="O36" s="62">
        <f t="shared" si="1"/>
        <v>865.05738029283748</v>
      </c>
    </row>
    <row r="37" spans="1:15">
      <c r="A37" s="1" t="s">
        <v>52</v>
      </c>
      <c r="B37" s="60">
        <v>3205.9538501813831</v>
      </c>
      <c r="C37" s="66" t="s">
        <v>107</v>
      </c>
      <c r="D37" s="60">
        <v>190.95702905867833</v>
      </c>
      <c r="E37" s="60">
        <v>751.18740416619914</v>
      </c>
      <c r="F37" s="60">
        <v>46.972586858147274</v>
      </c>
      <c r="G37" s="60">
        <v>2325.0682523654586</v>
      </c>
      <c r="H37" s="60">
        <v>6289.2778338756125</v>
      </c>
      <c r="I37" s="60">
        <v>2239.0889711657128</v>
      </c>
      <c r="J37" s="60">
        <v>24.084670331725196</v>
      </c>
      <c r="K37" s="60">
        <v>4891.5441863944052</v>
      </c>
      <c r="L37" s="60">
        <v>7154.7178278918436</v>
      </c>
      <c r="N37" s="62" t="e">
        <f t="shared" si="0"/>
        <v>#VALUE!</v>
      </c>
      <c r="O37" s="62" t="e">
        <f t="shared" si="1"/>
        <v>#VALUE!</v>
      </c>
    </row>
    <row r="38" spans="1:15">
      <c r="A38" s="1" t="s">
        <v>54</v>
      </c>
      <c r="B38" s="60">
        <v>3745.2930257226199</v>
      </c>
      <c r="C38" s="60">
        <v>2588.2612923185716</v>
      </c>
      <c r="D38" s="60">
        <v>107.35437107752144</v>
      </c>
      <c r="E38" s="60">
        <v>1455.0075134800672</v>
      </c>
      <c r="F38" s="60">
        <v>83.620613453549012</v>
      </c>
      <c r="G38" s="60">
        <v>738.84027225316004</v>
      </c>
      <c r="H38" s="60">
        <v>8382.9223017767163</v>
      </c>
      <c r="I38" s="60">
        <v>1441.5274463007161</v>
      </c>
      <c r="J38" s="60">
        <v>489.12755237337575</v>
      </c>
      <c r="K38" s="60">
        <v>5966.8964907628388</v>
      </c>
      <c r="L38" s="60">
        <v>7897.5514894369308</v>
      </c>
      <c r="N38" s="62">
        <f t="shared" si="0"/>
        <v>8718.3770883054895</v>
      </c>
      <c r="O38" s="62">
        <f t="shared" si="1"/>
        <v>-335.45478652877318</v>
      </c>
    </row>
    <row r="39" spans="1:15">
      <c r="A39" s="1" t="s">
        <v>55</v>
      </c>
      <c r="B39" s="60">
        <v>4395.4424484364608</v>
      </c>
      <c r="C39" s="66" t="s">
        <v>107</v>
      </c>
      <c r="D39" s="60">
        <v>47.837658017298736</v>
      </c>
      <c r="E39" s="60">
        <v>1140.4856952761145</v>
      </c>
      <c r="F39" s="60">
        <v>112.24218230206255</v>
      </c>
      <c r="G39" s="60">
        <v>1564.0053226879575</v>
      </c>
      <c r="H39" s="60">
        <v>8706.0212907518289</v>
      </c>
      <c r="I39" s="60">
        <v>2048.5695276114438</v>
      </c>
      <c r="J39" s="60">
        <v>385.49567531603458</v>
      </c>
      <c r="K39" s="60">
        <v>5335.495675316035</v>
      </c>
      <c r="L39" s="60">
        <v>7769.5608782435129</v>
      </c>
      <c r="N39" s="62" t="e">
        <f t="shared" si="0"/>
        <v>#VALUE!</v>
      </c>
      <c r="O39" s="62" t="e">
        <f t="shared" si="1"/>
        <v>#VALUE!</v>
      </c>
    </row>
    <row r="40" spans="1:15">
      <c r="A40" s="1" t="s">
        <v>56</v>
      </c>
      <c r="B40" s="60">
        <v>546.39848719271106</v>
      </c>
      <c r="C40" s="60">
        <v>114.13672568907226</v>
      </c>
      <c r="D40" s="66" t="s">
        <v>107</v>
      </c>
      <c r="E40" s="60">
        <v>254.62151166122285</v>
      </c>
      <c r="F40" s="60">
        <v>8.7788665405993918</v>
      </c>
      <c r="G40" s="60">
        <v>146.89129562775773</v>
      </c>
      <c r="H40" s="60">
        <v>1135.2701850896797</v>
      </c>
      <c r="I40" s="60">
        <v>321.6778408114148</v>
      </c>
      <c r="J40" s="60">
        <v>9.7644834106927973</v>
      </c>
      <c r="K40" s="60">
        <v>616.59503753366573</v>
      </c>
      <c r="L40" s="60">
        <v>948.0373617557733</v>
      </c>
      <c r="N40" s="62" t="e">
        <f t="shared" si="0"/>
        <v>#VALUE!</v>
      </c>
      <c r="O40" s="62" t="e">
        <f t="shared" si="1"/>
        <v>#VALUE!</v>
      </c>
    </row>
    <row r="41" spans="1:15">
      <c r="A41" s="1" t="s">
        <v>57</v>
      </c>
      <c r="B41" s="60">
        <v>3143.2208784213876</v>
      </c>
      <c r="C41" s="60">
        <v>362.40186717589648</v>
      </c>
      <c r="D41" s="60">
        <v>10.608953957139827</v>
      </c>
      <c r="E41" s="60">
        <v>1708.4659452577976</v>
      </c>
      <c r="F41" s="60">
        <v>24.824952259707192</v>
      </c>
      <c r="G41" s="60">
        <v>29.917250159134309</v>
      </c>
      <c r="H41" s="60">
        <v>5279.4398472310631</v>
      </c>
      <c r="I41" s="60">
        <v>1434.1183959261616</v>
      </c>
      <c r="J41" s="60">
        <v>110.96965839168259</v>
      </c>
      <c r="K41" s="60">
        <v>3942.4994695523023</v>
      </c>
      <c r="L41" s="60">
        <v>5487.5875238701465</v>
      </c>
      <c r="N41" s="62">
        <f t="shared" si="0"/>
        <v>5279.4398472310631</v>
      </c>
      <c r="O41" s="62">
        <f t="shared" si="1"/>
        <v>0</v>
      </c>
    </row>
    <row r="42" spans="1:15">
      <c r="A42" s="1" t="s">
        <v>58</v>
      </c>
      <c r="B42" s="60">
        <v>516.83455848988115</v>
      </c>
      <c r="C42" s="60">
        <v>39.613395044922406</v>
      </c>
      <c r="D42" s="66" t="s">
        <v>107</v>
      </c>
      <c r="E42" s="60">
        <v>275.89617932661764</v>
      </c>
      <c r="F42" s="60">
        <v>232.66176604047556</v>
      </c>
      <c r="G42" s="60">
        <v>97.422633632816044</v>
      </c>
      <c r="H42" s="60">
        <v>1162.4285325347128</v>
      </c>
      <c r="I42" s="60">
        <v>1030.6742898629639</v>
      </c>
      <c r="J42" s="60">
        <v>84.163717215718307</v>
      </c>
      <c r="K42" s="60">
        <v>0.24503130955622107</v>
      </c>
      <c r="L42" s="60">
        <v>1115.0830383882385</v>
      </c>
      <c r="N42" s="62" t="e">
        <f t="shared" si="0"/>
        <v>#VALUE!</v>
      </c>
      <c r="O42" s="62" t="e">
        <f t="shared" si="1"/>
        <v>#VALUE!</v>
      </c>
    </row>
    <row r="43" spans="1:15">
      <c r="A43" s="1" t="s">
        <v>59</v>
      </c>
      <c r="B43" s="60">
        <v>3558.4239130434785</v>
      </c>
      <c r="C43" s="66" t="s">
        <v>107</v>
      </c>
      <c r="D43" s="66" t="s">
        <v>107</v>
      </c>
      <c r="E43" s="60">
        <v>1867.7536231884058</v>
      </c>
      <c r="F43" s="60">
        <v>86.277173913043484</v>
      </c>
      <c r="G43" s="60">
        <v>1972.373188405797</v>
      </c>
      <c r="H43" s="60">
        <v>7543.251811594203</v>
      </c>
      <c r="I43" s="60">
        <v>1319.0670289855072</v>
      </c>
      <c r="J43" s="60">
        <v>182.74456521739131</v>
      </c>
      <c r="K43" s="60">
        <v>4892.663043478261</v>
      </c>
      <c r="L43" s="60">
        <v>6394.474637681159</v>
      </c>
      <c r="N43" s="62" t="e">
        <f t="shared" si="0"/>
        <v>#VALUE!</v>
      </c>
      <c r="O43" s="62" t="e">
        <f t="shared" si="1"/>
        <v>#VALUE!</v>
      </c>
    </row>
    <row r="44" spans="1:15">
      <c r="A44" s="1" t="s">
        <v>60</v>
      </c>
      <c r="B44" s="60">
        <v>3656.7805337334862</v>
      </c>
      <c r="C44" s="66" t="s">
        <v>107</v>
      </c>
      <c r="D44" s="66" t="s">
        <v>107</v>
      </c>
      <c r="E44" s="60">
        <v>184.68826315944332</v>
      </c>
      <c r="F44" s="60">
        <v>49.872009886132936</v>
      </c>
      <c r="G44" s="60">
        <v>1549.180569041104</v>
      </c>
      <c r="H44" s="60">
        <v>5446.9061700061784</v>
      </c>
      <c r="I44" s="60">
        <v>1672.2864624709448</v>
      </c>
      <c r="J44" s="60">
        <v>424.33871774502018</v>
      </c>
      <c r="K44" s="60">
        <v>3340.571394945126</v>
      </c>
      <c r="L44" s="60">
        <v>5437.1965751610915</v>
      </c>
      <c r="N44" s="62" t="e">
        <f t="shared" si="0"/>
        <v>#VALUE!</v>
      </c>
      <c r="O44" s="62" t="e">
        <f t="shared" si="1"/>
        <v>#VALUE!</v>
      </c>
    </row>
    <row r="45" spans="1:15">
      <c r="A45" s="1" t="s">
        <v>61</v>
      </c>
      <c r="B45" s="60">
        <v>4684.9854227405249</v>
      </c>
      <c r="C45" s="60">
        <v>1465.5490767735666</v>
      </c>
      <c r="D45" s="60">
        <v>17.201166180758019</v>
      </c>
      <c r="E45" s="60">
        <v>914.33430515063174</v>
      </c>
      <c r="F45" s="66" t="s">
        <v>107</v>
      </c>
      <c r="G45" s="66" t="s">
        <v>107</v>
      </c>
      <c r="H45" s="60">
        <v>7747.0359572400384</v>
      </c>
      <c r="I45" s="60">
        <v>1902.5753158406219</v>
      </c>
      <c r="J45" s="60">
        <v>486.00583090379007</v>
      </c>
      <c r="K45" s="60">
        <v>4877.5024295432459</v>
      </c>
      <c r="L45" s="60">
        <v>7266.0835762876577</v>
      </c>
      <c r="N45" s="62" t="e">
        <f t="shared" si="0"/>
        <v>#VALUE!</v>
      </c>
      <c r="O45" s="62" t="e">
        <f t="shared" si="1"/>
        <v>#VALUE!</v>
      </c>
    </row>
    <row r="46" spans="1:15">
      <c r="A46" s="1" t="s">
        <v>62</v>
      </c>
      <c r="B46" s="60">
        <v>4884.3073981116286</v>
      </c>
      <c r="C46" s="66" t="s">
        <v>107</v>
      </c>
      <c r="D46" s="66" t="s">
        <v>107</v>
      </c>
      <c r="E46" s="66" t="s">
        <v>107</v>
      </c>
      <c r="F46" s="66" t="s">
        <v>107</v>
      </c>
      <c r="G46" s="60">
        <v>11521.652523803832</v>
      </c>
      <c r="H46" s="60">
        <v>16405.959921915462</v>
      </c>
      <c r="I46" s="60">
        <v>1931.6760288434723</v>
      </c>
      <c r="J46" s="60">
        <v>1241.8628739890842</v>
      </c>
      <c r="K46" s="60">
        <v>7311.0633042508271</v>
      </c>
      <c r="L46" s="60">
        <v>10484.602207083382</v>
      </c>
      <c r="N46" s="62" t="e">
        <f t="shared" si="0"/>
        <v>#VALUE!</v>
      </c>
      <c r="O46" s="62" t="e">
        <f t="shared" si="1"/>
        <v>#VALUE!</v>
      </c>
    </row>
    <row r="47" spans="1:15">
      <c r="A47" s="1" t="s">
        <v>63</v>
      </c>
      <c r="B47" s="60">
        <v>4150.8620689655172</v>
      </c>
      <c r="C47" s="66" t="s">
        <v>107</v>
      </c>
      <c r="D47" s="66" t="s">
        <v>107</v>
      </c>
      <c r="E47" s="60">
        <v>2260.4885057471265</v>
      </c>
      <c r="F47" s="60">
        <v>87.212643678160916</v>
      </c>
      <c r="G47" s="60">
        <v>533.18965517241384</v>
      </c>
      <c r="H47" s="60">
        <v>7273.9942528735628</v>
      </c>
      <c r="I47" s="60">
        <v>1268.6781609195402</v>
      </c>
      <c r="J47" s="60">
        <v>214.79885057471265</v>
      </c>
      <c r="K47" s="60">
        <v>6470.6896551724139</v>
      </c>
      <c r="L47" s="60">
        <v>7954.166666666667</v>
      </c>
      <c r="N47" s="62" t="e">
        <f t="shared" si="0"/>
        <v>#VALUE!</v>
      </c>
      <c r="O47" s="62" t="e">
        <f t="shared" si="1"/>
        <v>#VALUE!</v>
      </c>
    </row>
    <row r="48" spans="1:15">
      <c r="A48" s="1" t="s">
        <v>64</v>
      </c>
      <c r="B48" s="60">
        <v>4316.7104996965409</v>
      </c>
      <c r="C48" s="66" t="s">
        <v>107</v>
      </c>
      <c r="D48" s="60">
        <v>66.592487693033917</v>
      </c>
      <c r="E48" s="60">
        <v>1589.3519455121721</v>
      </c>
      <c r="F48" s="60">
        <v>39.011396587767216</v>
      </c>
      <c r="G48" s="60">
        <v>975.82439813878216</v>
      </c>
      <c r="H48" s="60">
        <v>6987.4907276282956</v>
      </c>
      <c r="I48" s="60">
        <v>1175.6018612178839</v>
      </c>
      <c r="J48" s="60">
        <v>581.15854069728232</v>
      </c>
      <c r="K48" s="60">
        <v>4828.6802886236428</v>
      </c>
      <c r="L48" s="60">
        <v>6585.4406905388087</v>
      </c>
      <c r="N48" s="62" t="e">
        <f t="shared" si="0"/>
        <v>#VALUE!</v>
      </c>
      <c r="O48" s="62" t="e">
        <f t="shared" si="1"/>
        <v>#VALUE!</v>
      </c>
    </row>
    <row r="49" spans="1:15">
      <c r="A49" s="1" t="s">
        <v>65</v>
      </c>
      <c r="B49" s="60">
        <v>3779.4001578531966</v>
      </c>
      <c r="C49" s="60">
        <v>444.88292554590896</v>
      </c>
      <c r="D49" s="60">
        <v>25.78268876611418</v>
      </c>
      <c r="E49" s="60">
        <v>2645.882662457248</v>
      </c>
      <c r="F49" s="60">
        <v>35.911602209944753</v>
      </c>
      <c r="G49" s="60">
        <v>77.084977637463822</v>
      </c>
      <c r="H49" s="60">
        <v>7067.3506971849511</v>
      </c>
      <c r="I49" s="60">
        <v>911.07603262299392</v>
      </c>
      <c r="J49" s="60">
        <v>371.08655616942912</v>
      </c>
      <c r="K49" s="60">
        <v>5890.6866614048931</v>
      </c>
      <c r="L49" s="60">
        <v>7172.8492501973169</v>
      </c>
      <c r="N49" s="62">
        <f t="shared" si="0"/>
        <v>7008.9450144698758</v>
      </c>
      <c r="O49" s="62">
        <f t="shared" si="1"/>
        <v>58.405682715075272</v>
      </c>
    </row>
    <row r="50" spans="1:15">
      <c r="A50" s="1" t="s">
        <v>66</v>
      </c>
      <c r="B50" s="60">
        <v>3195.2452202826266</v>
      </c>
      <c r="C50" s="60">
        <v>903.60764754779723</v>
      </c>
      <c r="D50" s="60">
        <v>495.89359933499583</v>
      </c>
      <c r="E50" s="60">
        <v>897.12385702410643</v>
      </c>
      <c r="F50" s="60">
        <v>51.305070656691605</v>
      </c>
      <c r="G50" s="60">
        <v>1655.8270989193682</v>
      </c>
      <c r="H50" s="60">
        <v>7968.6450540315873</v>
      </c>
      <c r="I50" s="60">
        <v>1409.3433083956775</v>
      </c>
      <c r="J50" s="60">
        <v>169.57605985037407</v>
      </c>
      <c r="K50" s="60">
        <v>4898.2543640897757</v>
      </c>
      <c r="L50" s="60">
        <v>6477.1737323358275</v>
      </c>
      <c r="N50" s="62">
        <f t="shared" si="0"/>
        <v>7199.0024937655862</v>
      </c>
      <c r="O50" s="62">
        <f t="shared" si="1"/>
        <v>769.64256026600106</v>
      </c>
    </row>
    <row r="51" spans="1:15">
      <c r="A51" s="1" t="s">
        <v>67</v>
      </c>
      <c r="B51" s="60">
        <v>3903.0538051381482</v>
      </c>
      <c r="C51" s="60">
        <v>763.61286152851835</v>
      </c>
      <c r="D51" s="60">
        <v>454.92001938923897</v>
      </c>
      <c r="E51" s="60">
        <v>1336.9688156406528</v>
      </c>
      <c r="F51" s="60">
        <v>702.13281628696075</v>
      </c>
      <c r="G51" s="60">
        <v>358.1354015188237</v>
      </c>
      <c r="H51" s="60">
        <v>7518.823719502343</v>
      </c>
      <c r="I51" s="60">
        <v>1507.1093876232026</v>
      </c>
      <c r="J51" s="60">
        <v>568.58943286476006</v>
      </c>
      <c r="K51" s="60">
        <v>5252.787203102278</v>
      </c>
      <c r="L51" s="60">
        <v>7328.4860235902406</v>
      </c>
      <c r="N51" s="62">
        <f t="shared" si="0"/>
        <v>7518.8237195023421</v>
      </c>
      <c r="O51" s="62">
        <f t="shared" si="1"/>
        <v>0</v>
      </c>
    </row>
    <row r="52" spans="1:15">
      <c r="A52" s="1" t="s">
        <v>68</v>
      </c>
      <c r="B52" s="60">
        <v>4024.9192897497983</v>
      </c>
      <c r="C52" s="60">
        <v>463.78127522195319</v>
      </c>
      <c r="D52" s="60">
        <v>58.414043583535111</v>
      </c>
      <c r="E52" s="60">
        <v>1017.958030669895</v>
      </c>
      <c r="F52" s="60">
        <v>84.342211460855523</v>
      </c>
      <c r="G52" s="60">
        <v>319.91525423728814</v>
      </c>
      <c r="H52" s="60">
        <v>5969.3301049233251</v>
      </c>
      <c r="I52" s="60">
        <v>1529.5601291364003</v>
      </c>
      <c r="J52" s="60">
        <v>262.71186440677968</v>
      </c>
      <c r="K52" s="60">
        <v>4139.7296206618239</v>
      </c>
      <c r="L52" s="60">
        <v>5932.0016142050044</v>
      </c>
      <c r="N52" s="62">
        <f t="shared" si="0"/>
        <v>5969.330104923326</v>
      </c>
      <c r="O52" s="62">
        <f t="shared" si="1"/>
        <v>0</v>
      </c>
    </row>
    <row r="53" spans="1:15">
      <c r="A53" s="1" t="s">
        <v>69</v>
      </c>
      <c r="B53" s="60">
        <v>4149.2489613294983</v>
      </c>
      <c r="C53" s="60">
        <v>376.3183125599233</v>
      </c>
      <c r="D53" s="60">
        <v>240.0127836369447</v>
      </c>
      <c r="E53" s="60">
        <v>1108.0217321828061</v>
      </c>
      <c r="F53" s="60">
        <v>98.753595397890706</v>
      </c>
      <c r="G53" s="60">
        <v>263.18312559923299</v>
      </c>
      <c r="H53" s="60">
        <v>6235.5385107062957</v>
      </c>
      <c r="I53" s="60">
        <v>1057.0469798657718</v>
      </c>
      <c r="J53" s="60">
        <v>150.36752956216043</v>
      </c>
      <c r="K53" s="60">
        <v>6482.4224992010231</v>
      </c>
      <c r="L53" s="60">
        <v>7689.8370086289551</v>
      </c>
      <c r="N53" s="62">
        <f t="shared" si="0"/>
        <v>6235.5385107062957</v>
      </c>
      <c r="O53" s="62">
        <f t="shared" si="1"/>
        <v>0</v>
      </c>
    </row>
    <row r="54" spans="1:15">
      <c r="A54" s="1" t="s">
        <v>70</v>
      </c>
      <c r="B54" s="60">
        <v>3871.8795888399413</v>
      </c>
      <c r="C54" s="66" t="s">
        <v>107</v>
      </c>
      <c r="D54" s="60">
        <v>2.2638277043563386</v>
      </c>
      <c r="E54" s="60">
        <v>1530.7146353401861</v>
      </c>
      <c r="F54" s="60">
        <v>45.337738619676948</v>
      </c>
      <c r="G54" s="60">
        <v>1074.0332843857072</v>
      </c>
      <c r="H54" s="60">
        <v>6712.0655898188934</v>
      </c>
      <c r="I54" s="60">
        <v>1141.4586392559961</v>
      </c>
      <c r="J54" s="60">
        <v>62.285854136074398</v>
      </c>
      <c r="K54" s="60">
        <v>5930.1272638277042</v>
      </c>
      <c r="L54" s="60">
        <v>7133.8717572197747</v>
      </c>
      <c r="N54" s="62" t="e">
        <f t="shared" si="0"/>
        <v>#VALUE!</v>
      </c>
      <c r="O54" s="62" t="e">
        <f t="shared" si="1"/>
        <v>#VALUE!</v>
      </c>
    </row>
    <row r="55" spans="1:15">
      <c r="A55" s="1" t="s">
        <v>71</v>
      </c>
      <c r="B55" s="60">
        <v>3770.1069270106927</v>
      </c>
      <c r="C55" s="60">
        <v>663.17991631799168</v>
      </c>
      <c r="D55" s="60">
        <v>23.477452347745235</v>
      </c>
      <c r="E55" s="60">
        <v>1366.3412366341236</v>
      </c>
      <c r="F55" s="60">
        <v>122.50116225011622</v>
      </c>
      <c r="G55" s="60">
        <v>32.543003254300324</v>
      </c>
      <c r="H55" s="60">
        <v>5984.8907484890751</v>
      </c>
      <c r="I55" s="60">
        <v>1440.2603440260343</v>
      </c>
      <c r="J55" s="60">
        <v>282.89167828916783</v>
      </c>
      <c r="K55" s="60">
        <v>4254.7652254765226</v>
      </c>
      <c r="L55" s="60">
        <v>5977.9172477917245</v>
      </c>
      <c r="N55" s="62">
        <f t="shared" si="0"/>
        <v>5978.1496978149689</v>
      </c>
      <c r="O55" s="62">
        <f t="shared" si="1"/>
        <v>6.7410506741061909</v>
      </c>
    </row>
    <row r="56" spans="1:15">
      <c r="A56" s="1" t="s">
        <v>72</v>
      </c>
      <c r="B56" s="60">
        <v>358.55650522317188</v>
      </c>
      <c r="C56" s="66" t="s">
        <v>107</v>
      </c>
      <c r="D56" s="66" t="s">
        <v>107</v>
      </c>
      <c r="E56" s="60">
        <v>321.25356125356126</v>
      </c>
      <c r="F56" s="60">
        <v>-20.56980056980057</v>
      </c>
      <c r="G56" s="60">
        <v>102.45014245014245</v>
      </c>
      <c r="H56" s="60">
        <v>1960.7217473884141</v>
      </c>
      <c r="I56" s="60">
        <v>742.37416904083568</v>
      </c>
      <c r="J56" s="60">
        <v>-27.103513770180438</v>
      </c>
      <c r="K56" s="60">
        <v>971.35802469135797</v>
      </c>
      <c r="L56" s="60">
        <v>1754.4159544159545</v>
      </c>
      <c r="N56" s="62" t="e">
        <f t="shared" si="0"/>
        <v>#VALUE!</v>
      </c>
      <c r="O56" s="62" t="e">
        <f t="shared" si="1"/>
        <v>#VALUE!</v>
      </c>
    </row>
    <row r="57" spans="1:15">
      <c r="A57" s="1" t="s">
        <v>73</v>
      </c>
      <c r="B57" s="60">
        <v>4122.2222222222226</v>
      </c>
      <c r="C57" s="60">
        <v>558.36385836385841</v>
      </c>
      <c r="D57" s="66" t="s">
        <v>107</v>
      </c>
      <c r="E57" s="60">
        <v>6655.799755799756</v>
      </c>
      <c r="F57" s="60">
        <v>187.54578754578753</v>
      </c>
      <c r="G57" s="60">
        <v>42.857142857142854</v>
      </c>
      <c r="H57" s="60">
        <v>11570.085470085471</v>
      </c>
      <c r="I57" s="60">
        <v>1327.8388278388279</v>
      </c>
      <c r="J57" s="60">
        <v>453.11355311355311</v>
      </c>
      <c r="K57" s="60">
        <v>8730.8913308913307</v>
      </c>
      <c r="L57" s="60">
        <v>10511.843711843712</v>
      </c>
      <c r="N57" s="62" t="e">
        <f t="shared" si="0"/>
        <v>#VALUE!</v>
      </c>
      <c r="O57" s="62" t="e">
        <f t="shared" si="1"/>
        <v>#VALUE!</v>
      </c>
    </row>
    <row r="58" spans="1:15">
      <c r="A58" s="1" t="s">
        <v>74</v>
      </c>
      <c r="B58" s="60">
        <v>3884.6437584934965</v>
      </c>
      <c r="C58" s="60">
        <v>745.02038439138028</v>
      </c>
      <c r="D58" s="60">
        <v>772.820811492914</v>
      </c>
      <c r="E58" s="60">
        <v>1146.8064453504173</v>
      </c>
      <c r="F58" s="60">
        <v>145.60279557367502</v>
      </c>
      <c r="G58" s="60">
        <v>975.15045622209277</v>
      </c>
      <c r="H58" s="60">
        <v>8868.0256260920214</v>
      </c>
      <c r="I58" s="60">
        <v>1480.4892253931275</v>
      </c>
      <c r="J58" s="60">
        <v>2211.5317414094352</v>
      </c>
      <c r="K58" s="60">
        <v>4167.0355270821201</v>
      </c>
      <c r="L58" s="60">
        <v>7859.0564938846828</v>
      </c>
      <c r="N58" s="62">
        <f t="shared" si="0"/>
        <v>7670.0446515239764</v>
      </c>
      <c r="O58" s="62">
        <f t="shared" si="1"/>
        <v>1197.980974568045</v>
      </c>
    </row>
    <row r="59" spans="1:15">
      <c r="A59" s="1" t="s">
        <v>75</v>
      </c>
      <c r="B59" s="60">
        <v>4210.0344765015425</v>
      </c>
      <c r="C59" s="60">
        <v>675.05897296316459</v>
      </c>
      <c r="D59" s="60">
        <v>97.486844492832518</v>
      </c>
      <c r="E59" s="60">
        <v>552.07766285610592</v>
      </c>
      <c r="F59" s="60">
        <v>297.85882779894757</v>
      </c>
      <c r="G59" s="60">
        <v>1900.0635093449464</v>
      </c>
      <c r="H59" s="60">
        <v>7732.5802939575397</v>
      </c>
      <c r="I59" s="60">
        <v>1409.9528216294684</v>
      </c>
      <c r="J59" s="60">
        <v>536.65396479767742</v>
      </c>
      <c r="K59" s="60">
        <v>4436.3999274178914</v>
      </c>
      <c r="L59" s="60">
        <v>6383.0067138450368</v>
      </c>
      <c r="N59" s="62">
        <f t="shared" si="0"/>
        <v>7732.5802939575397</v>
      </c>
      <c r="O59" s="62">
        <f t="shared" si="1"/>
        <v>0</v>
      </c>
    </row>
    <row r="60" spans="1:15">
      <c r="A60" s="1" t="s">
        <v>76</v>
      </c>
      <c r="B60" s="60">
        <v>4790.2317047428842</v>
      </c>
      <c r="C60" s="60">
        <v>999.65901894880415</v>
      </c>
      <c r="D60" s="66" t="s">
        <v>107</v>
      </c>
      <c r="E60" s="60">
        <v>578.54742072190561</v>
      </c>
      <c r="F60" s="60">
        <v>173.51064347995518</v>
      </c>
      <c r="G60" s="60">
        <v>59.801581502589833</v>
      </c>
      <c r="H60" s="60">
        <v>6601.7503693961389</v>
      </c>
      <c r="I60" s="60">
        <v>5600.8735609787782</v>
      </c>
      <c r="J60" s="60">
        <v>804.17945345608655</v>
      </c>
      <c r="K60" s="60">
        <v>38.238589312679622</v>
      </c>
      <c r="L60" s="60">
        <v>6443.2916037475443</v>
      </c>
      <c r="N60" s="62" t="e">
        <f t="shared" si="0"/>
        <v>#VALUE!</v>
      </c>
      <c r="O60" s="62" t="e">
        <f t="shared" si="1"/>
        <v>#VALUE!</v>
      </c>
    </row>
    <row r="61" spans="1:15">
      <c r="A61" s="1" t="s">
        <v>77</v>
      </c>
      <c r="B61" s="60">
        <v>3272.8849422456556</v>
      </c>
      <c r="C61" s="60">
        <v>512.29664573866592</v>
      </c>
      <c r="D61" s="60">
        <v>41.624752853029932</v>
      </c>
      <c r="E61" s="60">
        <v>870.37358215685595</v>
      </c>
      <c r="F61" s="60">
        <v>34.721981338235807</v>
      </c>
      <c r="G61" s="60">
        <v>224.14929411356621</v>
      </c>
      <c r="H61" s="60">
        <v>4956.051198446009</v>
      </c>
      <c r="I61" s="60">
        <v>848.45121232092686</v>
      </c>
      <c r="J61" s="60">
        <v>1374.4493392070485</v>
      </c>
      <c r="K61" s="60">
        <v>2525.2696937111937</v>
      </c>
      <c r="L61" s="60">
        <v>4748.1702452391692</v>
      </c>
      <c r="N61" s="62">
        <f t="shared" si="0"/>
        <v>4956.0511984460099</v>
      </c>
      <c r="O61" s="62">
        <f t="shared" si="1"/>
        <v>0</v>
      </c>
    </row>
    <row r="62" spans="1:15">
      <c r="A62" s="1" t="s">
        <v>78</v>
      </c>
      <c r="B62" s="60">
        <v>3372.9058752158289</v>
      </c>
      <c r="C62" s="60">
        <v>866.16267674646508</v>
      </c>
      <c r="D62" s="60">
        <v>34.485976947127725</v>
      </c>
      <c r="E62" s="60">
        <v>776.00447991040176</v>
      </c>
      <c r="F62" s="60">
        <v>158.05683886322274</v>
      </c>
      <c r="G62" s="60">
        <v>1198.6560268794624</v>
      </c>
      <c r="H62" s="60">
        <v>6626.907461850763</v>
      </c>
      <c r="I62" s="60">
        <v>1222.1288907555181</v>
      </c>
      <c r="J62" s="60">
        <v>466.42400485323628</v>
      </c>
      <c r="K62" s="60">
        <v>4810.3037939241212</v>
      </c>
      <c r="L62" s="60">
        <v>6498.8566895328759</v>
      </c>
      <c r="N62" s="62">
        <f t="shared" si="0"/>
        <v>6406.2718745625079</v>
      </c>
      <c r="O62" s="62">
        <f t="shared" si="1"/>
        <v>220.63558728825501</v>
      </c>
    </row>
    <row r="63" spans="1:15">
      <c r="A63" s="1" t="s">
        <v>79</v>
      </c>
      <c r="B63" s="60">
        <v>2997.5350140056021</v>
      </c>
      <c r="C63" s="60">
        <v>428.12324929971987</v>
      </c>
      <c r="D63" s="60">
        <v>117.47899159663865</v>
      </c>
      <c r="E63" s="60">
        <v>730.53221288515408</v>
      </c>
      <c r="F63" s="60">
        <v>155.85434173669466</v>
      </c>
      <c r="G63" s="60">
        <v>557.19887955182071</v>
      </c>
      <c r="H63" s="60">
        <v>4986.8347338935573</v>
      </c>
      <c r="I63" s="60">
        <v>1003.5854341736695</v>
      </c>
      <c r="J63" s="60">
        <v>438.99159663865544</v>
      </c>
      <c r="K63" s="60">
        <v>4104.3137254901958</v>
      </c>
      <c r="L63" s="60">
        <v>5546.8907563025214</v>
      </c>
      <c r="N63" s="62">
        <f t="shared" si="0"/>
        <v>4986.7226890756301</v>
      </c>
      <c r="O63" s="62">
        <f t="shared" si="1"/>
        <v>0.11204481792719889</v>
      </c>
    </row>
    <row r="64" spans="1:15">
      <c r="A64" s="1" t="s">
        <v>80</v>
      </c>
      <c r="B64" s="60">
        <v>4091.5623333019548</v>
      </c>
      <c r="C64" s="66" t="s">
        <v>107</v>
      </c>
      <c r="D64" s="60">
        <v>232.98503247670149</v>
      </c>
      <c r="E64" s="60">
        <v>991.55919545639961</v>
      </c>
      <c r="F64" s="60">
        <v>102.41927892309141</v>
      </c>
      <c r="G64" s="60">
        <v>1640.7166839248173</v>
      </c>
      <c r="H64" s="60">
        <v>7059.2425240829643</v>
      </c>
      <c r="I64" s="60">
        <v>1411.9363644921398</v>
      </c>
      <c r="J64" s="60">
        <v>308.73262418023785</v>
      </c>
      <c r="K64" s="60">
        <v>4702.312592174213</v>
      </c>
      <c r="L64" s="60">
        <v>6422.981580846591</v>
      </c>
      <c r="N64" s="62" t="e">
        <f t="shared" si="0"/>
        <v>#VALUE!</v>
      </c>
      <c r="O64" s="62" t="e">
        <f t="shared" si="1"/>
        <v>#VALUE!</v>
      </c>
    </row>
    <row r="65" spans="1:15">
      <c r="A65" s="1" t="s">
        <v>81</v>
      </c>
      <c r="B65" s="60">
        <v>615.83982181714828</v>
      </c>
      <c r="C65" s="60">
        <v>68.002106136218558</v>
      </c>
      <c r="D65" s="66" t="s">
        <v>107</v>
      </c>
      <c r="E65" s="60">
        <v>179.35240970872883</v>
      </c>
      <c r="F65" s="60">
        <v>10.833554664020017</v>
      </c>
      <c r="G65" s="60">
        <v>68.025404103237946</v>
      </c>
      <c r="H65" s="60">
        <v>972.07971632395356</v>
      </c>
      <c r="I65" s="60">
        <v>286.47646206392028</v>
      </c>
      <c r="J65" s="60">
        <v>8.2008843908280564</v>
      </c>
      <c r="K65" s="60">
        <v>609.22319918363928</v>
      </c>
      <c r="L65" s="60">
        <v>903.9005456383876</v>
      </c>
      <c r="N65" s="62" t="e">
        <f t="shared" si="0"/>
        <v>#VALUE!</v>
      </c>
      <c r="O65" s="62" t="e">
        <f t="shared" si="1"/>
        <v>#VALUE!</v>
      </c>
    </row>
    <row r="66" spans="1:15">
      <c r="A66" s="1" t="s">
        <v>82</v>
      </c>
      <c r="B66" s="60">
        <v>3196.7488584474886</v>
      </c>
      <c r="C66" s="66" t="s">
        <v>107</v>
      </c>
      <c r="D66" s="60">
        <v>579.14155251141551</v>
      </c>
      <c r="E66" s="60">
        <v>473.3150684931507</v>
      </c>
      <c r="F66" s="60">
        <v>120.03652968036529</v>
      </c>
      <c r="G66" s="60">
        <v>817.42465753424653</v>
      </c>
      <c r="H66" s="60">
        <v>5206.2465753424658</v>
      </c>
      <c r="I66" s="60">
        <v>3757.9543378995436</v>
      </c>
      <c r="J66" s="60">
        <v>388.05479452054794</v>
      </c>
      <c r="K66" s="60">
        <v>5692.9315068493152</v>
      </c>
      <c r="L66" s="60">
        <v>9838.9406392694073</v>
      </c>
      <c r="N66" s="62" t="e">
        <f t="shared" si="0"/>
        <v>#VALUE!</v>
      </c>
      <c r="O66" s="62" t="e">
        <f t="shared" si="1"/>
        <v>#VALUE!</v>
      </c>
    </row>
    <row r="67" spans="1:15">
      <c r="A67" s="1" t="s">
        <v>83</v>
      </c>
      <c r="B67" s="60">
        <v>3563.3055344958302</v>
      </c>
      <c r="C67" s="60">
        <v>336.3659337882234</v>
      </c>
      <c r="D67" s="60">
        <v>85.670962850644429</v>
      </c>
      <c r="E67" s="60">
        <v>1506.6969926712156</v>
      </c>
      <c r="F67" s="60">
        <v>39.423805913570888</v>
      </c>
      <c r="G67" s="60">
        <v>1163.5077078594895</v>
      </c>
      <c r="H67" s="60">
        <v>6694.9709375789744</v>
      </c>
      <c r="I67" s="60">
        <v>1466.2623199393479</v>
      </c>
      <c r="J67" s="60">
        <v>71.013393985342432</v>
      </c>
      <c r="K67" s="60">
        <v>4487.4905231235789</v>
      </c>
      <c r="L67" s="60">
        <v>6024.7662370482685</v>
      </c>
      <c r="N67" s="62">
        <f t="shared" ref="N67:N78" si="2">B67+C67+D67+E67+F67+G67</f>
        <v>6694.9709375789744</v>
      </c>
      <c r="O67" s="62">
        <f t="shared" ref="O67:O78" si="3">H67-N67</f>
        <v>0</v>
      </c>
    </row>
    <row r="68" spans="1:15">
      <c r="A68" s="1" t="s">
        <v>84</v>
      </c>
      <c r="B68" s="60">
        <v>3467.7702211386286</v>
      </c>
      <c r="C68" s="60">
        <v>890.50002138671459</v>
      </c>
      <c r="D68" s="60">
        <v>318.19153941571494</v>
      </c>
      <c r="E68" s="60">
        <v>930.87813850036355</v>
      </c>
      <c r="F68" s="60">
        <v>42.388468283502291</v>
      </c>
      <c r="G68" s="60">
        <v>65.229479447367297</v>
      </c>
      <c r="H68" s="60">
        <v>7292.9979896488303</v>
      </c>
      <c r="I68" s="60">
        <v>1375.3368407545233</v>
      </c>
      <c r="J68" s="60">
        <v>457.54737157277901</v>
      </c>
      <c r="K68" s="60">
        <v>3942.1703237948586</v>
      </c>
      <c r="L68" s="60">
        <v>5775.0545361221612</v>
      </c>
      <c r="N68" s="62">
        <f t="shared" si="2"/>
        <v>5714.9578681722915</v>
      </c>
      <c r="O68" s="62">
        <f t="shared" si="3"/>
        <v>1578.0401214765388</v>
      </c>
    </row>
    <row r="69" spans="1:15">
      <c r="A69" s="1" t="s">
        <v>85</v>
      </c>
      <c r="B69" s="60">
        <v>4493.192488262911</v>
      </c>
      <c r="C69" s="60">
        <v>738.73239436619713</v>
      </c>
      <c r="D69" s="66" t="s">
        <v>107</v>
      </c>
      <c r="E69" s="60">
        <v>13730.281690140846</v>
      </c>
      <c r="F69" s="60">
        <v>182.86384976525821</v>
      </c>
      <c r="G69" s="60">
        <v>4093.6619718309857</v>
      </c>
      <c r="H69" s="60">
        <v>23257.74647887324</v>
      </c>
      <c r="I69" s="66" t="s">
        <v>107</v>
      </c>
      <c r="J69" s="66" t="s">
        <v>107</v>
      </c>
      <c r="K69" s="66" t="s">
        <v>107</v>
      </c>
      <c r="L69" s="66" t="s">
        <v>107</v>
      </c>
      <c r="N69" s="62" t="e">
        <f t="shared" si="2"/>
        <v>#VALUE!</v>
      </c>
      <c r="O69" s="62" t="e">
        <f t="shared" si="3"/>
        <v>#VALUE!</v>
      </c>
    </row>
    <row r="70" spans="1:15">
      <c r="A70" s="1" t="s">
        <v>86</v>
      </c>
      <c r="B70" s="60">
        <v>3408.4308356153015</v>
      </c>
      <c r="C70" s="60">
        <v>513.56733881005721</v>
      </c>
      <c r="D70" s="66" t="s">
        <v>107</v>
      </c>
      <c r="E70" s="60">
        <v>961.9118745332338</v>
      </c>
      <c r="F70" s="60">
        <v>72.608082316820187</v>
      </c>
      <c r="G70" s="60">
        <v>1621.6911459629907</v>
      </c>
      <c r="H70" s="60">
        <v>8000.746825989544</v>
      </c>
      <c r="I70" s="60">
        <v>1507.2608082316819</v>
      </c>
      <c r="J70" s="60">
        <v>246.03767322213923</v>
      </c>
      <c r="K70" s="60">
        <v>5281.7193593892625</v>
      </c>
      <c r="L70" s="60">
        <v>7035.0178408430838</v>
      </c>
      <c r="N70" s="62" t="e">
        <f t="shared" si="2"/>
        <v>#VALUE!</v>
      </c>
      <c r="O70" s="62" t="e">
        <f t="shared" si="3"/>
        <v>#VALUE!</v>
      </c>
    </row>
    <row r="71" spans="1:15">
      <c r="A71" s="1" t="s">
        <v>87</v>
      </c>
      <c r="B71" s="60">
        <v>5102.5641025641025</v>
      </c>
      <c r="C71" s="60">
        <v>9705.9223961878834</v>
      </c>
      <c r="D71" s="66" t="s">
        <v>107</v>
      </c>
      <c r="E71" s="60">
        <v>4582.2555026094851</v>
      </c>
      <c r="F71" s="60">
        <v>34.490583163149537</v>
      </c>
      <c r="G71" s="60">
        <v>169.72997503970956</v>
      </c>
      <c r="H71" s="60">
        <v>19594.96255956433</v>
      </c>
      <c r="I71" s="60">
        <v>1644.6562287270251</v>
      </c>
      <c r="J71" s="60">
        <v>370.54685727252098</v>
      </c>
      <c r="K71" s="60">
        <v>7411.6178806444295</v>
      </c>
      <c r="L71" s="60">
        <v>9426.8209666439761</v>
      </c>
      <c r="N71" s="62" t="e">
        <f t="shared" si="2"/>
        <v>#VALUE!</v>
      </c>
      <c r="O71" s="62" t="e">
        <f t="shared" si="3"/>
        <v>#VALUE!</v>
      </c>
    </row>
    <row r="72" spans="1:15">
      <c r="A72" s="1" t="s">
        <v>88</v>
      </c>
      <c r="B72" s="60">
        <v>5706.9368667186282</v>
      </c>
      <c r="C72" s="66" t="s">
        <v>107</v>
      </c>
      <c r="D72" s="60">
        <v>79.276789721060965</v>
      </c>
      <c r="E72" s="60">
        <v>1736.2597132667281</v>
      </c>
      <c r="F72" s="60">
        <v>227.37901225820167</v>
      </c>
      <c r="G72" s="60">
        <v>2416.6607619452516</v>
      </c>
      <c r="H72" s="60">
        <v>10760.906020453955</v>
      </c>
      <c r="I72" s="66" t="s">
        <v>107</v>
      </c>
      <c r="J72" s="60">
        <v>920.78225749309149</v>
      </c>
      <c r="K72" s="60">
        <v>6999.2205767731875</v>
      </c>
      <c r="L72" s="60">
        <v>10426.226410637946</v>
      </c>
      <c r="N72" s="62" t="e">
        <f t="shared" si="2"/>
        <v>#VALUE!</v>
      </c>
      <c r="O72" s="62" t="e">
        <f t="shared" si="3"/>
        <v>#VALUE!</v>
      </c>
    </row>
    <row r="73" spans="1:15">
      <c r="A73" s="1" t="s">
        <v>90</v>
      </c>
      <c r="B73" s="60">
        <v>618.02192909222458</v>
      </c>
      <c r="C73" s="66" t="s">
        <v>107</v>
      </c>
      <c r="D73" s="66" t="s">
        <v>107</v>
      </c>
      <c r="E73" s="60">
        <v>868.20281627428062</v>
      </c>
      <c r="F73" s="60">
        <v>12.189013190849892</v>
      </c>
      <c r="G73" s="60">
        <v>292.92591974174877</v>
      </c>
      <c r="H73" s="60">
        <v>1959.8152167863304</v>
      </c>
      <c r="I73" s="60">
        <v>411.86619914287303</v>
      </c>
      <c r="J73" s="60">
        <v>57.605610285523461</v>
      </c>
      <c r="K73" s="66" t="s">
        <v>107</v>
      </c>
      <c r="L73" s="60">
        <v>469.47180942839651</v>
      </c>
      <c r="N73" s="62" t="e">
        <f t="shared" si="2"/>
        <v>#VALUE!</v>
      </c>
      <c r="O73" s="62" t="e">
        <f t="shared" si="3"/>
        <v>#VALUE!</v>
      </c>
    </row>
    <row r="74" spans="1:15">
      <c r="A74" s="1" t="s">
        <v>91</v>
      </c>
      <c r="B74" s="60">
        <v>3725.6329776103789</v>
      </c>
      <c r="C74" s="60">
        <v>463.44423519564765</v>
      </c>
      <c r="D74" s="60">
        <v>452.01925088930739</v>
      </c>
      <c r="E74" s="60">
        <v>679.51454279137897</v>
      </c>
      <c r="F74" s="60">
        <v>79.598242310106713</v>
      </c>
      <c r="G74" s="60">
        <v>625.44465369324121</v>
      </c>
      <c r="H74" s="60">
        <v>6025.6539024900603</v>
      </c>
      <c r="I74" s="60">
        <v>1306.4657878217199</v>
      </c>
      <c r="J74" s="60">
        <v>219.33458882611424</v>
      </c>
      <c r="K74" s="60">
        <v>4724.6285833856455</v>
      </c>
      <c r="L74" s="60">
        <v>6250.4289600334796</v>
      </c>
      <c r="N74" s="62">
        <f t="shared" si="2"/>
        <v>6025.6539024900612</v>
      </c>
      <c r="O74" s="62">
        <f t="shared" si="3"/>
        <v>0</v>
      </c>
    </row>
    <row r="75" spans="1:15">
      <c r="A75" s="1" t="s">
        <v>92</v>
      </c>
      <c r="B75" s="60">
        <v>3735.5702017175954</v>
      </c>
      <c r="C75" s="60">
        <v>548.03275414419818</v>
      </c>
      <c r="D75" s="66" t="s">
        <v>107</v>
      </c>
      <c r="E75" s="60">
        <v>1980.0279608548033</v>
      </c>
      <c r="F75" s="60">
        <v>232.07509486718595</v>
      </c>
      <c r="G75" s="60">
        <v>4660.0758937487517</v>
      </c>
      <c r="H75" s="60">
        <v>11155.781905332535</v>
      </c>
      <c r="I75" s="60">
        <v>1338.9255042939885</v>
      </c>
      <c r="J75" s="60">
        <v>360.09586578789697</v>
      </c>
      <c r="K75" s="60">
        <v>6762.5324545636113</v>
      </c>
      <c r="L75" s="60">
        <v>8461.5538246454962</v>
      </c>
      <c r="N75" s="62" t="e">
        <f t="shared" si="2"/>
        <v>#VALUE!</v>
      </c>
      <c r="O75" s="62" t="e">
        <f t="shared" si="3"/>
        <v>#VALUE!</v>
      </c>
    </row>
    <row r="76" spans="1:15">
      <c r="A76" s="1" t="s">
        <v>93</v>
      </c>
      <c r="B76" s="60">
        <v>3941.3295955146177</v>
      </c>
      <c r="C76" s="60">
        <v>598.65171539180346</v>
      </c>
      <c r="D76" s="60">
        <v>13.215859030837004</v>
      </c>
      <c r="E76" s="60">
        <v>1867.7746629288479</v>
      </c>
      <c r="F76" s="60">
        <v>75.223601655319712</v>
      </c>
      <c r="G76" s="60">
        <v>252.30276331597918</v>
      </c>
      <c r="H76" s="60">
        <v>6766.5865705513279</v>
      </c>
      <c r="I76" s="70">
        <v>1794.4867173942064</v>
      </c>
      <c r="J76" s="60">
        <v>520.4912561740756</v>
      </c>
      <c r="K76" s="60">
        <v>4656.7213990121481</v>
      </c>
      <c r="L76" s="60">
        <v>6971.6993725804296</v>
      </c>
      <c r="N76" s="62">
        <f t="shared" si="2"/>
        <v>6748.4981978374053</v>
      </c>
      <c r="O76" s="62">
        <f t="shared" si="3"/>
        <v>18.088372713922581</v>
      </c>
    </row>
    <row r="77" spans="1:15">
      <c r="A77" s="1" t="s">
        <v>94</v>
      </c>
      <c r="B77" s="60">
        <v>3726.7328660436137</v>
      </c>
      <c r="C77" s="66" t="s">
        <v>107</v>
      </c>
      <c r="D77" s="60">
        <v>13.580607476635514</v>
      </c>
      <c r="E77" s="60">
        <v>1387.0229750778817</v>
      </c>
      <c r="F77" s="70">
        <v>131.66861370716512</v>
      </c>
      <c r="G77" s="60">
        <v>1542.7375389408101</v>
      </c>
      <c r="H77" s="71">
        <v>6796.5342679127725</v>
      </c>
      <c r="I77" s="72">
        <v>1463.1035825545171</v>
      </c>
      <c r="J77" s="73">
        <v>1980.2375389408101</v>
      </c>
      <c r="K77" s="60">
        <v>3721.9626168224299</v>
      </c>
      <c r="L77" s="60">
        <v>7165.3037383177571</v>
      </c>
      <c r="N77" s="62" t="e">
        <f t="shared" si="2"/>
        <v>#VALUE!</v>
      </c>
      <c r="O77" s="62" t="e">
        <f t="shared" si="3"/>
        <v>#VALUE!</v>
      </c>
    </row>
    <row r="78" spans="1:15">
      <c r="A78" s="1" t="s">
        <v>95</v>
      </c>
      <c r="B78" s="60">
        <v>3084.1017449599458</v>
      </c>
      <c r="C78" s="60">
        <v>436.99024661777872</v>
      </c>
      <c r="D78" s="60">
        <v>158.25649217067209</v>
      </c>
      <c r="E78" s="71">
        <v>1214.4049952806215</v>
      </c>
      <c r="F78" s="72">
        <v>81.899368329340007</v>
      </c>
      <c r="G78" s="73">
        <v>657.34891938333453</v>
      </c>
      <c r="H78" s="71">
        <v>5686.2702388731577</v>
      </c>
      <c r="I78" s="72">
        <v>865.5582177690651</v>
      </c>
      <c r="J78" s="73">
        <v>252.95868728672039</v>
      </c>
      <c r="K78" s="60">
        <v>4067.3055979089522</v>
      </c>
      <c r="L78" s="60">
        <v>5185.8225029647374</v>
      </c>
      <c r="N78" s="62">
        <f t="shared" si="2"/>
        <v>5633.0017667416932</v>
      </c>
      <c r="O78" s="62">
        <f t="shared" si="3"/>
        <v>53.268472131464478</v>
      </c>
    </row>
  </sheetData>
  <autoFilter ref="A1:L1" xr:uid="{C5A855D4-C508-4F72-B84E-D336358B951D}"/>
  <sortState xmlns:xlrd2="http://schemas.microsoft.com/office/spreadsheetml/2017/richdata2" ref="A2:L78">
    <sortCondition ref="A2:A78"/>
  </sortState>
  <pageMargins left="0.7" right="0.7" top="0.75" bottom="0.75" header="0.3" footer="0.3"/>
  <pageSetup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D4F1-FB57-4248-9DA2-A3B33C291919}">
  <dimension ref="A1:O78"/>
  <sheetViews>
    <sheetView zoomScale="115" zoomScaleNormal="115" workbookViewId="0">
      <pane ySplit="1" topLeftCell="A2" activePane="bottomLeft" state="frozen"/>
      <selection pane="bottomLeft" activeCell="K20" sqref="K20"/>
    </sheetView>
  </sheetViews>
  <sheetFormatPr defaultRowHeight="15"/>
  <cols>
    <col min="1" max="1" width="34.140625" bestFit="1" customWidth="1"/>
    <col min="2" max="4" width="11.7109375" style="62" customWidth="1"/>
    <col min="5" max="5" width="11.42578125" style="62" customWidth="1"/>
    <col min="6" max="12" width="11.7109375" style="62" customWidth="1"/>
    <col min="14" max="14" width="11.140625" bestFit="1" customWidth="1"/>
  </cols>
  <sheetData>
    <row r="1" spans="1:15" s="19" customFormat="1" ht="58.5" customHeight="1">
      <c r="A1" s="26" t="s">
        <v>0</v>
      </c>
      <c r="B1" s="68" t="s">
        <v>96</v>
      </c>
      <c r="C1" s="68" t="s">
        <v>108</v>
      </c>
      <c r="D1" s="68" t="s">
        <v>98</v>
      </c>
      <c r="E1" s="68" t="s">
        <v>109</v>
      </c>
      <c r="F1" s="68" t="s">
        <v>100</v>
      </c>
      <c r="G1" s="68" t="s">
        <v>101</v>
      </c>
      <c r="H1" s="68" t="s">
        <v>102</v>
      </c>
      <c r="I1" s="68" t="s">
        <v>103</v>
      </c>
      <c r="J1" s="68" t="s">
        <v>104</v>
      </c>
      <c r="K1" s="68" t="s">
        <v>105</v>
      </c>
      <c r="L1" s="68" t="s">
        <v>106</v>
      </c>
    </row>
    <row r="2" spans="1:15">
      <c r="A2" s="27" t="s">
        <v>8</v>
      </c>
      <c r="B2" s="69">
        <v>3158.162267839687</v>
      </c>
      <c r="C2" s="69">
        <v>650.50505050505046</v>
      </c>
      <c r="D2" s="69">
        <v>138.15575105897688</v>
      </c>
      <c r="E2" s="69">
        <v>1125.9693711306616</v>
      </c>
      <c r="F2" s="69">
        <v>99.511241446725322</v>
      </c>
      <c r="G2" s="69">
        <v>1390.9416748126425</v>
      </c>
      <c r="H2" s="69">
        <v>6843.010752688172</v>
      </c>
      <c r="I2" s="69">
        <v>1362.0723362658846</v>
      </c>
      <c r="J2" s="69">
        <v>345.38937764744219</v>
      </c>
      <c r="K2" s="69">
        <v>4433.105246008472</v>
      </c>
      <c r="L2" s="69">
        <v>6140.566959921799</v>
      </c>
      <c r="N2" s="82">
        <f>B2+C2+D2+E2+F2+G2</f>
        <v>6563.2453567937437</v>
      </c>
      <c r="O2" s="82">
        <f>H2-N2</f>
        <v>279.76539589442837</v>
      </c>
    </row>
    <row r="3" spans="1:15">
      <c r="A3" s="27" t="s">
        <v>10</v>
      </c>
      <c r="B3" s="69">
        <v>4155.6379904686</v>
      </c>
      <c r="C3" s="69">
        <v>596.9424737689701</v>
      </c>
      <c r="D3" s="69">
        <v>364.06931092503123</v>
      </c>
      <c r="E3" s="69">
        <v>247.6327295030618</v>
      </c>
      <c r="F3" s="69">
        <v>45.918651828382316</v>
      </c>
      <c r="G3" s="69">
        <v>606.78218487505205</v>
      </c>
      <c r="H3" s="69">
        <v>6687.7236484336818</v>
      </c>
      <c r="I3" s="69">
        <v>1085.6481253710392</v>
      </c>
      <c r="J3" s="69">
        <v>1469.3968585082341</v>
      </c>
      <c r="K3" s="69">
        <v>4782.0995975558153</v>
      </c>
      <c r="L3" s="69">
        <v>7337.1445814350891</v>
      </c>
      <c r="N3" s="82">
        <f t="shared" ref="N3:N66" si="0">B3+C3+D3+E3+F3+G3</f>
        <v>6016.9833413690967</v>
      </c>
      <c r="O3" s="82">
        <f t="shared" ref="O3:O66" si="1">H3-N3</f>
        <v>670.74030706458507</v>
      </c>
    </row>
    <row r="4" spans="1:15">
      <c r="A4" s="27" t="s">
        <v>12</v>
      </c>
      <c r="B4" s="69">
        <v>591.37819665873928</v>
      </c>
      <c r="C4" s="69" t="s">
        <v>107</v>
      </c>
      <c r="D4" s="69" t="s">
        <v>107</v>
      </c>
      <c r="E4" s="69">
        <v>218.53988666725388</v>
      </c>
      <c r="F4" s="69">
        <v>430.45156933556473</v>
      </c>
      <c r="G4" s="69">
        <v>162.95986376581814</v>
      </c>
      <c r="H4" s="69">
        <v>1403.3295164273761</v>
      </c>
      <c r="I4" s="69">
        <v>448.2222026483455</v>
      </c>
      <c r="J4" s="69">
        <v>144.77083883848616</v>
      </c>
      <c r="K4" s="69">
        <v>770.39108605654894</v>
      </c>
      <c r="L4" s="69">
        <v>1363.3841275433806</v>
      </c>
      <c r="N4" s="82" t="e">
        <f t="shared" si="0"/>
        <v>#VALUE!</v>
      </c>
      <c r="O4" s="82" t="e">
        <f t="shared" si="1"/>
        <v>#VALUE!</v>
      </c>
    </row>
    <row r="5" spans="1:15">
      <c r="A5" s="27" t="s">
        <v>14</v>
      </c>
      <c r="B5" s="69" t="s">
        <v>107</v>
      </c>
      <c r="C5" s="69" t="s">
        <v>107</v>
      </c>
      <c r="D5" s="69" t="s">
        <v>107</v>
      </c>
      <c r="E5" s="69" t="s">
        <v>107</v>
      </c>
      <c r="F5" s="69" t="s">
        <v>107</v>
      </c>
      <c r="G5" s="69" t="s">
        <v>107</v>
      </c>
      <c r="H5" s="69" t="s">
        <v>107</v>
      </c>
      <c r="I5" s="69" t="s">
        <v>107</v>
      </c>
      <c r="J5" s="69" t="s">
        <v>107</v>
      </c>
      <c r="K5" s="69" t="s">
        <v>107</v>
      </c>
      <c r="L5" s="69" t="s">
        <v>107</v>
      </c>
      <c r="N5" s="82"/>
      <c r="O5" s="82"/>
    </row>
    <row r="6" spans="1:15">
      <c r="A6" s="27" t="s">
        <v>16</v>
      </c>
      <c r="B6" s="69">
        <v>3821.011673151751</v>
      </c>
      <c r="C6" s="69">
        <v>452.2265456117596</v>
      </c>
      <c r="D6" s="69">
        <v>158.45222654561175</v>
      </c>
      <c r="E6" s="69">
        <v>229.57198443579799</v>
      </c>
      <c r="F6" s="69">
        <v>102.03199308257675</v>
      </c>
      <c r="G6" s="69">
        <v>1066.5801988759188</v>
      </c>
      <c r="H6" s="69">
        <v>5829.8746217034159</v>
      </c>
      <c r="I6" s="69">
        <v>1509.511456982274</v>
      </c>
      <c r="J6" s="69">
        <v>203.84781668828361</v>
      </c>
      <c r="K6" s="69">
        <v>5810.8517077388669</v>
      </c>
      <c r="L6" s="69">
        <v>7524.2109814094247</v>
      </c>
      <c r="N6" s="82">
        <f t="shared" si="0"/>
        <v>5829.8746217034159</v>
      </c>
      <c r="O6" s="82">
        <f t="shared" si="1"/>
        <v>0</v>
      </c>
    </row>
    <row r="7" spans="1:15">
      <c r="A7" s="27" t="s">
        <v>17</v>
      </c>
      <c r="B7" s="69">
        <v>4022.4260958205914</v>
      </c>
      <c r="C7" s="69">
        <v>840.54172127566619</v>
      </c>
      <c r="D7" s="69">
        <v>189.60244648318042</v>
      </c>
      <c r="E7" s="69">
        <v>5813.0187854958494</v>
      </c>
      <c r="F7" s="69">
        <v>47.61904761904762</v>
      </c>
      <c r="G7" s="69">
        <v>78.054463375564296</v>
      </c>
      <c r="H7" s="69">
        <v>10991.262560069899</v>
      </c>
      <c r="I7" s="69">
        <v>1382.1173729430611</v>
      </c>
      <c r="J7" s="69">
        <v>302.0241735838066</v>
      </c>
      <c r="K7" s="69">
        <v>5638.1243628950051</v>
      </c>
      <c r="L7" s="69">
        <v>7322.2659094218725</v>
      </c>
      <c r="N7" s="82">
        <f t="shared" si="0"/>
        <v>10991.262560069899</v>
      </c>
      <c r="O7" s="82">
        <f t="shared" si="1"/>
        <v>0</v>
      </c>
    </row>
    <row r="8" spans="1:15">
      <c r="A8" s="27" t="s">
        <v>19</v>
      </c>
      <c r="B8" s="69">
        <v>302.62840607668193</v>
      </c>
      <c r="C8" s="69">
        <v>2.8936580660718594</v>
      </c>
      <c r="D8" s="69" t="s">
        <v>107</v>
      </c>
      <c r="E8" s="69">
        <v>5.6265573506952817</v>
      </c>
      <c r="F8" s="69" t="s">
        <v>107</v>
      </c>
      <c r="G8" s="69">
        <v>8.279077244594486</v>
      </c>
      <c r="H8" s="69">
        <v>318.7846636122498</v>
      </c>
      <c r="I8" s="69">
        <v>1218.0692870348043</v>
      </c>
      <c r="J8" s="69">
        <v>1692.7899686520377</v>
      </c>
      <c r="K8" s="69">
        <v>2731.5328349811107</v>
      </c>
      <c r="L8" s="69">
        <v>5642.3920906679523</v>
      </c>
      <c r="N8" s="82" t="e">
        <f t="shared" si="0"/>
        <v>#VALUE!</v>
      </c>
      <c r="O8" s="82" t="e">
        <f t="shared" si="1"/>
        <v>#VALUE!</v>
      </c>
    </row>
    <row r="9" spans="1:15">
      <c r="A9" s="27" t="s">
        <v>20</v>
      </c>
      <c r="B9" s="69">
        <v>4170.7171638689624</v>
      </c>
      <c r="C9" s="69">
        <v>491.9742936474953</v>
      </c>
      <c r="D9" s="69">
        <v>211.87262466195665</v>
      </c>
      <c r="E9" s="69">
        <v>583.3137584397906</v>
      </c>
      <c r="F9" s="69">
        <v>327.19585132717776</v>
      </c>
      <c r="G9" s="69">
        <v>1345.8974034656596</v>
      </c>
      <c r="H9" s="69">
        <v>7130.9710954110424</v>
      </c>
      <c r="I9" s="69">
        <v>1269.5613416933186</v>
      </c>
      <c r="J9" s="69">
        <v>2856.9286088574886</v>
      </c>
      <c r="K9" s="69">
        <v>2481.4219202669415</v>
      </c>
      <c r="L9" s="69">
        <v>6607.9118708177484</v>
      </c>
      <c r="N9" s="82">
        <f t="shared" si="0"/>
        <v>7130.9710954110415</v>
      </c>
      <c r="O9" s="82">
        <f t="shared" si="1"/>
        <v>0</v>
      </c>
    </row>
    <row r="10" spans="1:15">
      <c r="A10" s="27" t="s">
        <v>22</v>
      </c>
      <c r="B10" s="69">
        <v>3473.136523017758</v>
      </c>
      <c r="C10" s="69">
        <v>124.30720506730007</v>
      </c>
      <c r="D10" s="69" t="s">
        <v>107</v>
      </c>
      <c r="E10" s="69">
        <v>2017.4188440221694</v>
      </c>
      <c r="F10" s="69">
        <v>215.58647211853864</v>
      </c>
      <c r="G10" s="69">
        <v>755.90996493609316</v>
      </c>
      <c r="H10" s="69">
        <v>6885.5333107114584</v>
      </c>
      <c r="I10" s="69">
        <v>1494.0617577197149</v>
      </c>
      <c r="J10" s="69">
        <v>2595.5208686800138</v>
      </c>
      <c r="K10" s="69">
        <v>4596.6519624476869</v>
      </c>
      <c r="L10" s="69">
        <v>8686.2345888474156</v>
      </c>
      <c r="N10" s="82" t="e">
        <f t="shared" si="0"/>
        <v>#VALUE!</v>
      </c>
      <c r="O10" s="82" t="e">
        <f t="shared" si="1"/>
        <v>#VALUE!</v>
      </c>
    </row>
    <row r="11" spans="1:15">
      <c r="A11" s="27" t="s">
        <v>23</v>
      </c>
      <c r="B11" s="69">
        <v>3762.9801837706186</v>
      </c>
      <c r="C11" s="69" t="s">
        <v>107</v>
      </c>
      <c r="D11" s="69">
        <v>69.928779659766036</v>
      </c>
      <c r="E11" s="69">
        <v>770.58194029299978</v>
      </c>
      <c r="F11" s="69">
        <v>458.28259345363296</v>
      </c>
      <c r="G11" s="69">
        <v>1496.6234916417579</v>
      </c>
      <c r="H11" s="69">
        <v>6558.3969888187758</v>
      </c>
      <c r="I11" s="69">
        <v>1533.1008524299789</v>
      </c>
      <c r="J11" s="69">
        <v>2633.7503228901437</v>
      </c>
      <c r="K11" s="69">
        <v>3051.2749547953799</v>
      </c>
      <c r="L11" s="69">
        <v>7218.1261301155027</v>
      </c>
      <c r="N11" s="82" t="e">
        <f t="shared" si="0"/>
        <v>#VALUE!</v>
      </c>
      <c r="O11" s="82" t="e">
        <f t="shared" si="1"/>
        <v>#VALUE!</v>
      </c>
    </row>
    <row r="12" spans="1:15">
      <c r="A12" s="27" t="s">
        <v>24</v>
      </c>
      <c r="B12" s="69">
        <v>601.4012747956325</v>
      </c>
      <c r="C12" s="69">
        <v>121.70939804493226</v>
      </c>
      <c r="D12" s="69" t="s">
        <v>107</v>
      </c>
      <c r="E12" s="69">
        <v>314.39718744640714</v>
      </c>
      <c r="F12" s="69" t="s">
        <v>107</v>
      </c>
      <c r="G12" s="69">
        <v>17.142571314240001</v>
      </c>
      <c r="H12" s="69">
        <v>1054.6504316012119</v>
      </c>
      <c r="I12" s="69">
        <v>279.30815183216146</v>
      </c>
      <c r="J12" s="69">
        <v>46.204195964099924</v>
      </c>
      <c r="K12" s="69">
        <v>723.50011433144687</v>
      </c>
      <c r="L12" s="69">
        <v>1049.0124621277082</v>
      </c>
      <c r="N12" s="82" t="e">
        <f t="shared" si="0"/>
        <v>#VALUE!</v>
      </c>
      <c r="O12" s="82" t="e">
        <f t="shared" si="1"/>
        <v>#VALUE!</v>
      </c>
    </row>
    <row r="13" spans="1:15">
      <c r="A13" s="27" t="s">
        <v>26</v>
      </c>
      <c r="B13" s="69">
        <v>559.90533263852706</v>
      </c>
      <c r="C13" s="69" t="s">
        <v>107</v>
      </c>
      <c r="D13" s="69" t="s">
        <v>107</v>
      </c>
      <c r="E13" s="69">
        <v>222.59857564703839</v>
      </c>
      <c r="F13" s="69" t="s">
        <v>107</v>
      </c>
      <c r="G13" s="69">
        <v>473.53222164321693</v>
      </c>
      <c r="H13" s="69">
        <v>1256.0361299287824</v>
      </c>
      <c r="I13" s="69">
        <v>465.93277748827512</v>
      </c>
      <c r="J13" s="69">
        <v>16.610213652944243</v>
      </c>
      <c r="K13" s="69">
        <v>620.70088587806151</v>
      </c>
      <c r="L13" s="69">
        <v>1103.2438770192809</v>
      </c>
      <c r="N13" s="82" t="e">
        <f t="shared" si="0"/>
        <v>#VALUE!</v>
      </c>
      <c r="O13" s="82" t="e">
        <f t="shared" si="1"/>
        <v>#VALUE!</v>
      </c>
    </row>
    <row r="14" spans="1:15">
      <c r="A14" s="27" t="s">
        <v>27</v>
      </c>
      <c r="B14" s="69">
        <v>3166.7281332595735</v>
      </c>
      <c r="C14" s="69" t="s">
        <v>107</v>
      </c>
      <c r="D14" s="69" t="s">
        <v>107</v>
      </c>
      <c r="E14" s="69">
        <v>1581.4125023049971</v>
      </c>
      <c r="F14" s="83">
        <f>'Revenue &amp; expenditure (group)'!F14</f>
        <v>1.8747310836560329</v>
      </c>
      <c r="G14" s="69">
        <v>259.0816891019731</v>
      </c>
      <c r="H14" s="69">
        <v>5700.2581596902082</v>
      </c>
      <c r="I14" s="69">
        <v>1048.2820087282562</v>
      </c>
      <c r="J14" s="69">
        <v>1642.0492962075111</v>
      </c>
      <c r="K14" s="69">
        <v>2922.3984264552214</v>
      </c>
      <c r="L14" s="69">
        <v>5612.7297313909894</v>
      </c>
      <c r="N14" s="82" t="e">
        <f t="shared" si="0"/>
        <v>#VALUE!</v>
      </c>
      <c r="O14" s="82" t="e">
        <f t="shared" si="1"/>
        <v>#VALUE!</v>
      </c>
    </row>
    <row r="15" spans="1:15">
      <c r="A15" s="27" t="s">
        <v>28</v>
      </c>
      <c r="B15" s="69">
        <v>4065.1340996168583</v>
      </c>
      <c r="C15" s="69" t="s">
        <v>107</v>
      </c>
      <c r="D15" s="69">
        <v>32.411722066894484</v>
      </c>
      <c r="E15" s="69">
        <v>8261.4165890027962</v>
      </c>
      <c r="F15" s="69">
        <v>151.91053122087604</v>
      </c>
      <c r="G15" s="69">
        <v>658.12364088226161</v>
      </c>
      <c r="H15" s="69">
        <v>13190.89779434607</v>
      </c>
      <c r="I15" s="69">
        <v>1614.6836491664101</v>
      </c>
      <c r="J15" s="69">
        <v>1968.8308998653827</v>
      </c>
      <c r="K15" s="69">
        <v>8487.4702288495391</v>
      </c>
      <c r="L15" s="69">
        <v>12070.984777881329</v>
      </c>
      <c r="N15" s="82" t="e">
        <f t="shared" si="0"/>
        <v>#VALUE!</v>
      </c>
      <c r="O15" s="82" t="e">
        <f t="shared" si="1"/>
        <v>#VALUE!</v>
      </c>
    </row>
    <row r="16" spans="1:15">
      <c r="A16" s="27" t="s">
        <v>29</v>
      </c>
      <c r="B16" s="69">
        <v>3864.5563051375193</v>
      </c>
      <c r="C16" s="69">
        <v>803.32122470160868</v>
      </c>
      <c r="D16" s="69" t="s">
        <v>107</v>
      </c>
      <c r="E16" s="69">
        <v>1030.0985988583291</v>
      </c>
      <c r="F16" s="69">
        <v>100.67462376751428</v>
      </c>
      <c r="G16" s="69">
        <v>222.27988237329183</v>
      </c>
      <c r="H16" s="69">
        <v>5946.7220204116938</v>
      </c>
      <c r="I16" s="69">
        <v>1664.9368621345789</v>
      </c>
      <c r="J16" s="69">
        <v>2020.4116934786368</v>
      </c>
      <c r="K16" s="69">
        <v>2921.812835149628</v>
      </c>
      <c r="L16" s="69">
        <v>6607.1613907628434</v>
      </c>
      <c r="N16" s="82" t="e">
        <f t="shared" si="0"/>
        <v>#VALUE!</v>
      </c>
      <c r="O16" s="82" t="e">
        <f t="shared" si="1"/>
        <v>#VALUE!</v>
      </c>
    </row>
    <row r="17" spans="1:15">
      <c r="A17" s="27" t="s">
        <v>30</v>
      </c>
      <c r="B17" s="69">
        <v>103.2198951662039</v>
      </c>
      <c r="C17" s="69">
        <v>8.8369215885994404E-2</v>
      </c>
      <c r="D17" s="69" t="s">
        <v>107</v>
      </c>
      <c r="E17" s="69">
        <v>19.236582994972256</v>
      </c>
      <c r="F17" s="69" t="s">
        <v>107</v>
      </c>
      <c r="G17" s="69">
        <v>27.045631072476709</v>
      </c>
      <c r="H17" s="69">
        <v>149.59047844953886</v>
      </c>
      <c r="I17" s="69">
        <v>405.3402912463315</v>
      </c>
      <c r="J17" s="69">
        <v>425.28847897975413</v>
      </c>
      <c r="K17" s="69">
        <v>2023.0271572553452</v>
      </c>
      <c r="L17" s="69">
        <v>2853.6559274814308</v>
      </c>
      <c r="N17" s="82" t="e">
        <f t="shared" si="0"/>
        <v>#VALUE!</v>
      </c>
      <c r="O17" s="82" t="e">
        <f t="shared" si="1"/>
        <v>#VALUE!</v>
      </c>
    </row>
    <row r="18" spans="1:15">
      <c r="A18" s="27" t="s">
        <v>32</v>
      </c>
      <c r="B18" s="69">
        <v>3118.9024390243903</v>
      </c>
      <c r="C18" s="69">
        <v>761.03368176538913</v>
      </c>
      <c r="D18" s="69">
        <v>121.51567944250871</v>
      </c>
      <c r="E18" s="69">
        <v>1353.2229965156794</v>
      </c>
      <c r="F18" s="69">
        <v>55.168408826945409</v>
      </c>
      <c r="G18" s="69">
        <v>372.67711962833914</v>
      </c>
      <c r="H18" s="69">
        <v>5782.5203252032525</v>
      </c>
      <c r="I18" s="69">
        <v>1163.1823461091753</v>
      </c>
      <c r="J18" s="69">
        <v>2183.507549361208</v>
      </c>
      <c r="K18" s="69">
        <v>3360.6271777003485</v>
      </c>
      <c r="L18" s="69">
        <v>6707.3170731707314</v>
      </c>
      <c r="N18" s="82">
        <f t="shared" si="0"/>
        <v>5782.5203252032525</v>
      </c>
      <c r="O18" s="82">
        <f t="shared" si="1"/>
        <v>0</v>
      </c>
    </row>
    <row r="19" spans="1:15">
      <c r="A19" s="27" t="s">
        <v>33</v>
      </c>
      <c r="B19" s="69">
        <v>3909.8970995214286</v>
      </c>
      <c r="C19" s="69">
        <v>794.84121523477518</v>
      </c>
      <c r="D19" s="69">
        <v>486.85840099078024</v>
      </c>
      <c r="E19" s="69">
        <v>422.58000397535284</v>
      </c>
      <c r="F19" s="69">
        <v>270.95087381312783</v>
      </c>
      <c r="G19" s="69">
        <v>590.14112502484591</v>
      </c>
      <c r="H19" s="69">
        <v>8161.5063529195904</v>
      </c>
      <c r="I19" s="69">
        <v>3152.6229683653655</v>
      </c>
      <c r="J19" s="69">
        <v>2563.6744491842883</v>
      </c>
      <c r="K19" s="69">
        <v>1628.2739323884225</v>
      </c>
      <c r="L19" s="69">
        <v>7344.5713499380763</v>
      </c>
      <c r="N19" s="82">
        <f t="shared" si="0"/>
        <v>6475.2687185603108</v>
      </c>
      <c r="O19" s="82">
        <f t="shared" si="1"/>
        <v>1686.2376343592796</v>
      </c>
    </row>
    <row r="20" spans="1:15">
      <c r="A20" s="27" t="s">
        <v>34</v>
      </c>
      <c r="B20" s="69">
        <v>3390.8857509627728</v>
      </c>
      <c r="C20" s="69">
        <v>1293.0802616296839</v>
      </c>
      <c r="D20" s="69">
        <v>153.21841188336694</v>
      </c>
      <c r="E20" s="69">
        <v>1065.9575768690017</v>
      </c>
      <c r="F20" s="69">
        <v>37.227214377406931</v>
      </c>
      <c r="G20" s="69">
        <v>20.26407482119934</v>
      </c>
      <c r="H20" s="69">
        <v>9496.454551011675</v>
      </c>
      <c r="I20" s="69" t="s">
        <v>107</v>
      </c>
      <c r="J20" s="69">
        <v>2436.1207897793265</v>
      </c>
      <c r="K20" s="69">
        <v>6664.5577358029223</v>
      </c>
      <c r="L20" s="69">
        <v>9100.6785255822488</v>
      </c>
      <c r="N20" s="82">
        <f t="shared" si="0"/>
        <v>5960.6332905434319</v>
      </c>
      <c r="O20" s="82">
        <f t="shared" si="1"/>
        <v>3535.8212604682431</v>
      </c>
    </row>
    <row r="21" spans="1:15">
      <c r="A21" s="27" t="s">
        <v>35</v>
      </c>
      <c r="B21" s="69">
        <v>4019.5057189542486</v>
      </c>
      <c r="C21" s="69">
        <v>528.18627450980387</v>
      </c>
      <c r="D21" s="69">
        <v>61.683006535947712</v>
      </c>
      <c r="E21" s="69">
        <v>1071.9975490196077</v>
      </c>
      <c r="F21" s="69">
        <v>72.610294117647058</v>
      </c>
      <c r="G21" s="69">
        <v>74.959150326797385</v>
      </c>
      <c r="H21" s="69">
        <v>5828.9419934640518</v>
      </c>
      <c r="I21" s="69">
        <v>2112.0302287581699</v>
      </c>
      <c r="J21" s="69">
        <v>2134.8039215686276</v>
      </c>
      <c r="K21" s="69">
        <v>3339.4607843137255</v>
      </c>
      <c r="L21" s="69">
        <v>7586.294934640523</v>
      </c>
      <c r="N21" s="82">
        <f t="shared" si="0"/>
        <v>5828.9419934640528</v>
      </c>
      <c r="O21" s="82">
        <f t="shared" si="1"/>
        <v>0</v>
      </c>
    </row>
    <row r="22" spans="1:15">
      <c r="A22" s="27" t="s">
        <v>36</v>
      </c>
      <c r="B22" s="69">
        <v>580.21859780269563</v>
      </c>
      <c r="C22" s="69">
        <v>131.80994450107599</v>
      </c>
      <c r="D22" s="69" t="s">
        <v>107</v>
      </c>
      <c r="E22" s="69">
        <v>2142.4991505266735</v>
      </c>
      <c r="F22" s="69" t="s">
        <v>107</v>
      </c>
      <c r="G22" s="69">
        <v>236.38011099784799</v>
      </c>
      <c r="H22" s="69">
        <v>3213.6991731792955</v>
      </c>
      <c r="I22" s="69">
        <v>523.94098991958322</v>
      </c>
      <c r="J22" s="69">
        <v>71.790000000000006</v>
      </c>
      <c r="K22" s="69">
        <v>3013.322573337864</v>
      </c>
      <c r="L22" s="69">
        <v>3688.7388152678673</v>
      </c>
      <c r="N22" s="82" t="e">
        <f t="shared" si="0"/>
        <v>#VALUE!</v>
      </c>
      <c r="O22" s="82" t="e">
        <f t="shared" si="1"/>
        <v>#VALUE!</v>
      </c>
    </row>
    <row r="23" spans="1:15">
      <c r="A23" s="27" t="s">
        <v>37</v>
      </c>
      <c r="B23" s="69">
        <v>52.019317223288191</v>
      </c>
      <c r="C23" s="69">
        <v>24.257760722263935</v>
      </c>
      <c r="D23" s="69" t="s">
        <v>107</v>
      </c>
      <c r="E23" s="69">
        <v>96.734425256991372</v>
      </c>
      <c r="F23" s="69" t="s">
        <v>107</v>
      </c>
      <c r="G23" s="69">
        <f>16448000/'Demographics &amp; rates'!E23</f>
        <v>152.46146288108415</v>
      </c>
      <c r="H23" s="69">
        <v>173.01150320254351</v>
      </c>
      <c r="I23" s="69">
        <v>272.20229322506788</v>
      </c>
      <c r="J23" s="69">
        <v>90.709379605683935</v>
      </c>
      <c r="K23" s="69">
        <v>621.599325194887</v>
      </c>
      <c r="L23" s="69">
        <v>984.51099802563886</v>
      </c>
      <c r="N23" s="82" t="e">
        <f t="shared" si="0"/>
        <v>#VALUE!</v>
      </c>
      <c r="O23" s="82" t="e">
        <f t="shared" si="1"/>
        <v>#VALUE!</v>
      </c>
    </row>
    <row r="24" spans="1:15">
      <c r="A24" s="27" t="s">
        <v>38</v>
      </c>
      <c r="B24" s="69">
        <v>3070.4892162019992</v>
      </c>
      <c r="C24" s="69">
        <v>241.45186743819042</v>
      </c>
      <c r="D24" s="69">
        <v>45.356245251037464</v>
      </c>
      <c r="E24" s="69">
        <v>772.57583727862527</v>
      </c>
      <c r="F24" s="69">
        <v>93.634928984744874</v>
      </c>
      <c r="G24" s="69">
        <v>308.55105500029225</v>
      </c>
      <c r="H24" s="69">
        <v>4660.52954585306</v>
      </c>
      <c r="I24" s="69">
        <v>1243.6144719153663</v>
      </c>
      <c r="J24" s="69">
        <v>1535.5076275644399</v>
      </c>
      <c r="K24" s="69">
        <v>2031.4454380735285</v>
      </c>
      <c r="L24" s="69">
        <v>4810.5675375533347</v>
      </c>
      <c r="N24" s="82">
        <f t="shared" si="0"/>
        <v>4532.0591501548888</v>
      </c>
      <c r="O24" s="82">
        <f t="shared" si="1"/>
        <v>128.47039569817116</v>
      </c>
    </row>
    <row r="25" spans="1:15">
      <c r="A25" s="27" t="s">
        <v>39</v>
      </c>
      <c r="B25" s="69">
        <v>3961.2403100775196</v>
      </c>
      <c r="C25" s="69">
        <v>2828.5053719570242</v>
      </c>
      <c r="D25" s="69">
        <v>245.20603835169319</v>
      </c>
      <c r="E25" s="69">
        <v>1236.2301101591188</v>
      </c>
      <c r="F25" s="69">
        <v>23.119815041479669</v>
      </c>
      <c r="G25" s="69">
        <v>877.87297701618388</v>
      </c>
      <c r="H25" s="69">
        <v>9172.1746226030191</v>
      </c>
      <c r="I25" s="69">
        <v>2534.3397252821978</v>
      </c>
      <c r="J25" s="69">
        <v>2699.986400108799</v>
      </c>
      <c r="K25" s="69">
        <v>3952.5363797089622</v>
      </c>
      <c r="L25" s="69">
        <v>9186.8625050999599</v>
      </c>
      <c r="N25" s="82">
        <f t="shared" si="0"/>
        <v>9172.1746226030191</v>
      </c>
      <c r="O25" s="82">
        <f t="shared" si="1"/>
        <v>0</v>
      </c>
    </row>
    <row r="26" spans="1:15">
      <c r="A26" s="27" t="s">
        <v>40</v>
      </c>
      <c r="B26" s="69">
        <v>3695.2866723339944</v>
      </c>
      <c r="C26" s="69">
        <v>1423.6799848871258</v>
      </c>
      <c r="D26" s="69">
        <v>207.70756588268631</v>
      </c>
      <c r="E26" s="69">
        <v>1150.2078020213469</v>
      </c>
      <c r="F26" s="69">
        <v>151.03428733352226</v>
      </c>
      <c r="G26" s="69">
        <v>177.88325304618871</v>
      </c>
      <c r="H26" s="69">
        <v>6814.1588740908664</v>
      </c>
      <c r="I26" s="69">
        <v>1168.8627562104468</v>
      </c>
      <c r="J26" s="69">
        <v>1801.0295645603098</v>
      </c>
      <c r="K26" s="69">
        <v>3494.0965334844623</v>
      </c>
      <c r="L26" s="69">
        <v>6463.9888542552189</v>
      </c>
      <c r="N26" s="82">
        <f t="shared" si="0"/>
        <v>6805.7995655048635</v>
      </c>
      <c r="O26" s="82">
        <f t="shared" si="1"/>
        <v>8.3593085860029532</v>
      </c>
    </row>
    <row r="27" spans="1:15">
      <c r="A27" s="27" t="s">
        <v>41</v>
      </c>
      <c r="B27" s="69">
        <v>2980.1856032104338</v>
      </c>
      <c r="C27" s="69">
        <v>1248.5996154167713</v>
      </c>
      <c r="D27" s="69" t="s">
        <v>107</v>
      </c>
      <c r="E27" s="69">
        <v>675.02717164116712</v>
      </c>
      <c r="F27" s="69">
        <v>178.70579382994734</v>
      </c>
      <c r="G27" s="69">
        <f>88000/'Demographics &amp; rates'!E27</f>
        <v>3.6786221887802024</v>
      </c>
      <c r="H27" s="69">
        <v>5479.8929855363267</v>
      </c>
      <c r="I27" s="69">
        <v>1443.1067636485243</v>
      </c>
      <c r="J27" s="69">
        <v>1995.9033525624948</v>
      </c>
      <c r="K27" s="69">
        <v>2567.9709054426889</v>
      </c>
      <c r="L27" s="69">
        <v>6006.981021653708</v>
      </c>
      <c r="N27" s="82" t="e">
        <f t="shared" si="0"/>
        <v>#VALUE!</v>
      </c>
      <c r="O27" s="82" t="e">
        <f t="shared" si="1"/>
        <v>#VALUE!</v>
      </c>
    </row>
    <row r="28" spans="1:15">
      <c r="A28" s="27" t="s">
        <v>42</v>
      </c>
      <c r="B28" s="69">
        <v>3903.081914030819</v>
      </c>
      <c r="C28" s="69">
        <v>738.03730738037302</v>
      </c>
      <c r="D28" s="69">
        <v>4.8661800486618008</v>
      </c>
      <c r="E28" s="69">
        <v>3228.7104622871047</v>
      </c>
      <c r="F28" s="69">
        <v>42.984590429845902</v>
      </c>
      <c r="G28" s="69">
        <v>175.99351175993513</v>
      </c>
      <c r="H28" s="69">
        <v>8380.3730738037302</v>
      </c>
      <c r="I28" s="69">
        <v>1444.4444444444443</v>
      </c>
      <c r="J28" s="69">
        <v>2252.6358475263587</v>
      </c>
      <c r="K28" s="69">
        <v>3486.6180048661799</v>
      </c>
      <c r="L28" s="69">
        <v>7183.698296836983</v>
      </c>
      <c r="N28" s="82">
        <f t="shared" si="0"/>
        <v>8093.6739659367404</v>
      </c>
      <c r="O28" s="82">
        <f t="shared" si="1"/>
        <v>286.69910786698983</v>
      </c>
    </row>
    <row r="29" spans="1:15">
      <c r="A29" s="27" t="s">
        <v>43</v>
      </c>
      <c r="B29" s="69">
        <v>3417.2651107121483</v>
      </c>
      <c r="C29" s="69">
        <v>892.80371035308201</v>
      </c>
      <c r="D29" s="69" t="s">
        <v>107</v>
      </c>
      <c r="E29" s="69">
        <v>2611.9838420107722</v>
      </c>
      <c r="F29" s="69" t="s">
        <v>107</v>
      </c>
      <c r="G29" s="69">
        <v>214.54219030520647</v>
      </c>
      <c r="H29" s="69">
        <v>7136.5948533812088</v>
      </c>
      <c r="I29" s="69">
        <v>1195.3919808497906</v>
      </c>
      <c r="J29" s="69">
        <v>1446.2896469180132</v>
      </c>
      <c r="K29" s="69">
        <v>3250.7480550568521</v>
      </c>
      <c r="L29" s="69">
        <v>5892.4296828246561</v>
      </c>
      <c r="N29" s="82" t="e">
        <f t="shared" si="0"/>
        <v>#VALUE!</v>
      </c>
      <c r="O29" s="82" t="e">
        <f t="shared" si="1"/>
        <v>#VALUE!</v>
      </c>
    </row>
    <row r="30" spans="1:15">
      <c r="A30" s="27" t="s">
        <v>45</v>
      </c>
      <c r="B30" s="69">
        <v>3344.1315628815628</v>
      </c>
      <c r="C30" s="69">
        <v>460.58455433455435</v>
      </c>
      <c r="D30" s="69">
        <v>222.83272283272282</v>
      </c>
      <c r="E30" s="69">
        <v>554.33455433455435</v>
      </c>
      <c r="F30" s="69" t="s">
        <v>107</v>
      </c>
      <c r="G30" s="69">
        <v>3222.9471916971916</v>
      </c>
      <c r="H30" s="69">
        <v>7804.8305860805858</v>
      </c>
      <c r="I30" s="69" t="s">
        <v>107</v>
      </c>
      <c r="J30" s="69">
        <v>1470.6578144078144</v>
      </c>
      <c r="K30" s="69">
        <v>3084.2109279609281</v>
      </c>
      <c r="L30" s="69">
        <v>4554.8687423687425</v>
      </c>
      <c r="N30" s="82" t="e">
        <f t="shared" si="0"/>
        <v>#VALUE!</v>
      </c>
      <c r="O30" s="82" t="e">
        <f t="shared" si="1"/>
        <v>#VALUE!</v>
      </c>
    </row>
    <row r="31" spans="1:15">
      <c r="A31" s="27" t="s">
        <v>46</v>
      </c>
      <c r="B31" s="69">
        <v>4625.5756287637269</v>
      </c>
      <c r="C31" s="69">
        <v>609.63513992206867</v>
      </c>
      <c r="D31" s="69" t="s">
        <v>107</v>
      </c>
      <c r="E31" s="69">
        <v>1039.3198724760894</v>
      </c>
      <c r="F31" s="69">
        <v>29.047113000354233</v>
      </c>
      <c r="G31" s="69">
        <v>110.87495572086434</v>
      </c>
      <c r="H31" s="69">
        <v>6414.0984767977325</v>
      </c>
      <c r="I31" s="69">
        <v>2422.245837761247</v>
      </c>
      <c r="J31" s="69">
        <v>46.758767268862911</v>
      </c>
      <c r="K31" s="69">
        <v>2609.6351399220689</v>
      </c>
      <c r="L31" s="69">
        <v>5078.9939780375489</v>
      </c>
      <c r="N31" s="82" t="e">
        <f t="shared" si="0"/>
        <v>#VALUE!</v>
      </c>
      <c r="O31" s="82" t="e">
        <f t="shared" si="1"/>
        <v>#VALUE!</v>
      </c>
    </row>
    <row r="32" spans="1:15">
      <c r="A32" s="27" t="s">
        <v>47</v>
      </c>
      <c r="B32" s="69">
        <v>3888.243831640058</v>
      </c>
      <c r="C32" s="69">
        <v>543.78326076439282</v>
      </c>
      <c r="D32" s="69">
        <v>134.49443638122884</v>
      </c>
      <c r="E32" s="69">
        <v>1358.7324625060473</v>
      </c>
      <c r="F32" s="69">
        <v>109.33720367682632</v>
      </c>
      <c r="G32" s="69">
        <v>730.04354136429606</v>
      </c>
      <c r="H32" s="69">
        <v>7123.85099177552</v>
      </c>
      <c r="I32" s="69">
        <v>1459.1194968553459</v>
      </c>
      <c r="J32" s="69">
        <v>1905.6603773584907</v>
      </c>
      <c r="K32" s="69">
        <v>4863.5703918722784</v>
      </c>
      <c r="L32" s="69">
        <v>8228.3502660861159</v>
      </c>
      <c r="N32" s="82">
        <f t="shared" si="0"/>
        <v>6764.6347363328496</v>
      </c>
      <c r="O32" s="82">
        <f t="shared" si="1"/>
        <v>359.21625544267044</v>
      </c>
    </row>
    <row r="33" spans="1:15">
      <c r="A33" s="27" t="s">
        <v>48</v>
      </c>
      <c r="B33" s="69">
        <v>3521.1183374448678</v>
      </c>
      <c r="C33" s="69" t="s">
        <v>107</v>
      </c>
      <c r="D33" s="69">
        <v>156.38782985721761</v>
      </c>
      <c r="E33" s="69">
        <v>1193.3916423712342</v>
      </c>
      <c r="F33" s="69">
        <v>81.931673768408459</v>
      </c>
      <c r="G33" s="69">
        <v>831.57658667862745</v>
      </c>
      <c r="H33" s="69">
        <v>5784.4060701203562</v>
      </c>
      <c r="I33" s="69">
        <v>1182.6268969126113</v>
      </c>
      <c r="J33" s="69">
        <v>2250.1308215593931</v>
      </c>
      <c r="K33" s="69">
        <v>2272.333109067803</v>
      </c>
      <c r="L33" s="69">
        <v>5705.0908275398069</v>
      </c>
      <c r="N33" s="82" t="e">
        <f t="shared" si="0"/>
        <v>#VALUE!</v>
      </c>
      <c r="O33" s="82" t="e">
        <f t="shared" si="1"/>
        <v>#VALUE!</v>
      </c>
    </row>
    <row r="34" spans="1:15">
      <c r="A34" s="27" t="s">
        <v>49</v>
      </c>
      <c r="B34" s="69">
        <v>3626.7883571780958</v>
      </c>
      <c r="C34" s="69" t="s">
        <v>107</v>
      </c>
      <c r="D34" s="69">
        <v>217.85068245354381</v>
      </c>
      <c r="E34" s="69">
        <v>2147.7141917447789</v>
      </c>
      <c r="F34" s="69">
        <v>328.64660417694461</v>
      </c>
      <c r="G34" s="69">
        <v>2125.1850024666996</v>
      </c>
      <c r="H34" s="69">
        <v>8589.5823055418514</v>
      </c>
      <c r="I34" s="69">
        <v>1294.6883736227594</v>
      </c>
      <c r="J34" s="69">
        <v>2316.6008880118402</v>
      </c>
      <c r="K34" s="69">
        <v>3903.5109357013648</v>
      </c>
      <c r="L34" s="69">
        <v>7514.8001973359642</v>
      </c>
      <c r="N34" s="82" t="e">
        <f t="shared" si="0"/>
        <v>#VALUE!</v>
      </c>
      <c r="O34" s="82" t="e">
        <f t="shared" si="1"/>
        <v>#VALUE!</v>
      </c>
    </row>
    <row r="35" spans="1:15">
      <c r="A35" s="27" t="s">
        <v>50</v>
      </c>
      <c r="B35" s="69">
        <v>3298.4822934232716</v>
      </c>
      <c r="C35" s="69">
        <v>807.83746888300004</v>
      </c>
      <c r="D35" s="69" t="s">
        <v>107</v>
      </c>
      <c r="E35" s="69">
        <v>778.84847024813303</v>
      </c>
      <c r="F35" s="69">
        <v>130.57094675981691</v>
      </c>
      <c r="G35" s="69">
        <v>25.857223159078135</v>
      </c>
      <c r="H35" s="69">
        <v>5041.5964024732993</v>
      </c>
      <c r="I35" s="69">
        <v>1181.2414679193769</v>
      </c>
      <c r="J35" s="69">
        <v>1906.6088492732674</v>
      </c>
      <c r="K35" s="69">
        <v>2885.4091383602345</v>
      </c>
      <c r="L35" s="69">
        <v>5973.2594555528785</v>
      </c>
      <c r="N35" s="82" t="e">
        <f t="shared" si="0"/>
        <v>#VALUE!</v>
      </c>
      <c r="O35" s="82" t="e">
        <f t="shared" si="1"/>
        <v>#VALUE!</v>
      </c>
    </row>
    <row r="36" spans="1:15">
      <c r="A36" s="27" t="s">
        <v>51</v>
      </c>
      <c r="B36" s="69">
        <v>3346.59015960955</v>
      </c>
      <c r="C36" s="69">
        <v>672.40469595040236</v>
      </c>
      <c r="D36" s="69">
        <v>198.06094182825484</v>
      </c>
      <c r="E36" s="69">
        <v>585.6087587389527</v>
      </c>
      <c r="F36" s="69">
        <v>78.551642263553617</v>
      </c>
      <c r="G36" s="69">
        <v>177.68104471705578</v>
      </c>
      <c r="H36" s="69">
        <v>5923.9546234006066</v>
      </c>
      <c r="I36" s="69">
        <v>1573.0774304181507</v>
      </c>
      <c r="J36" s="69">
        <v>1628.8748186255111</v>
      </c>
      <c r="K36" s="69">
        <v>1756.4305500593589</v>
      </c>
      <c r="L36" s="69">
        <v>4958.3827991030203</v>
      </c>
      <c r="N36" s="82">
        <f t="shared" si="0"/>
        <v>5058.8972431077691</v>
      </c>
      <c r="O36" s="82">
        <f t="shared" si="1"/>
        <v>865.05738029283748</v>
      </c>
    </row>
    <row r="37" spans="1:15">
      <c r="A37" s="27" t="s">
        <v>52</v>
      </c>
      <c r="B37" s="69">
        <v>3205.9538501813831</v>
      </c>
      <c r="C37" s="69" t="s">
        <v>107</v>
      </c>
      <c r="D37" s="69">
        <v>190.95702905867833</v>
      </c>
      <c r="E37" s="69">
        <v>751.18740416619914</v>
      </c>
      <c r="F37" s="69">
        <v>46.972586858147274</v>
      </c>
      <c r="G37" s="69">
        <v>2325.0682523654586</v>
      </c>
      <c r="H37" s="69">
        <v>6289.2778338756125</v>
      </c>
      <c r="I37" s="69">
        <v>2239.0889711657128</v>
      </c>
      <c r="J37" s="69">
        <v>1694.1172070758068</v>
      </c>
      <c r="K37" s="69">
        <v>3221.1376640861663</v>
      </c>
      <c r="L37" s="69">
        <v>7154.3438423276857</v>
      </c>
      <c r="N37" s="82" t="e">
        <f t="shared" si="0"/>
        <v>#VALUE!</v>
      </c>
      <c r="O37" s="82" t="e">
        <f t="shared" si="1"/>
        <v>#VALUE!</v>
      </c>
    </row>
    <row r="38" spans="1:15">
      <c r="A38" s="27" t="s">
        <v>54</v>
      </c>
      <c r="B38" s="69">
        <v>3745.2930257226199</v>
      </c>
      <c r="C38" s="69">
        <v>1793.0699195615664</v>
      </c>
      <c r="D38" s="69">
        <v>107.35437107752144</v>
      </c>
      <c r="E38" s="69">
        <v>1426.3678953416425</v>
      </c>
      <c r="F38" s="69">
        <v>76.416511977371172</v>
      </c>
      <c r="G38" s="69">
        <v>770.13170688588355</v>
      </c>
      <c r="H38" s="69">
        <v>7573.9414832493594</v>
      </c>
      <c r="I38" s="69">
        <v>1441.5274463007161</v>
      </c>
      <c r="J38" s="69">
        <v>2382.2151507115709</v>
      </c>
      <c r="K38" s="69">
        <v>4073.808892424644</v>
      </c>
      <c r="L38" s="69">
        <v>7897.5514894369308</v>
      </c>
      <c r="N38" s="82">
        <f t="shared" si="0"/>
        <v>7918.6334305666051</v>
      </c>
      <c r="O38" s="82">
        <f t="shared" si="1"/>
        <v>-344.69194731724565</v>
      </c>
    </row>
    <row r="39" spans="1:15">
      <c r="A39" s="27" t="s">
        <v>55</v>
      </c>
      <c r="B39" s="69">
        <v>4399.7671324018629</v>
      </c>
      <c r="C39" s="69" t="s">
        <v>107</v>
      </c>
      <c r="D39" s="69">
        <v>47.837658017298736</v>
      </c>
      <c r="E39" s="69">
        <v>1079.0419161676646</v>
      </c>
      <c r="F39" s="69">
        <v>131.07119095143048</v>
      </c>
      <c r="G39" s="69">
        <v>1274.8170326014638</v>
      </c>
      <c r="H39" s="69">
        <v>8378.5429141716559</v>
      </c>
      <c r="I39" s="69">
        <v>2048.5695276114438</v>
      </c>
      <c r="J39" s="69">
        <v>1731.4038589487691</v>
      </c>
      <c r="K39" s="69">
        <v>3989.5874916833</v>
      </c>
      <c r="L39" s="69">
        <v>7769.5608782435129</v>
      </c>
      <c r="N39" s="82" t="e">
        <f t="shared" si="0"/>
        <v>#VALUE!</v>
      </c>
      <c r="O39" s="82" t="e">
        <f t="shared" si="1"/>
        <v>#VALUE!</v>
      </c>
    </row>
    <row r="40" spans="1:15">
      <c r="A40" s="27" t="s">
        <v>56</v>
      </c>
      <c r="B40" s="69">
        <v>546.39848719271106</v>
      </c>
      <c r="C40" s="69">
        <v>87.238553664546444</v>
      </c>
      <c r="D40" s="69" t="s">
        <v>107</v>
      </c>
      <c r="E40" s="69">
        <v>254.62151166122285</v>
      </c>
      <c r="F40" s="69">
        <v>8.3892040570740924</v>
      </c>
      <c r="G40" s="69">
        <v>83.846197925620302</v>
      </c>
      <c r="H40" s="69">
        <v>1044.1235459286002</v>
      </c>
      <c r="I40" s="69">
        <v>321.6778408114148</v>
      </c>
      <c r="J40" s="69">
        <v>34.771646323992897</v>
      </c>
      <c r="K40" s="69">
        <v>591.5878746203656</v>
      </c>
      <c r="L40" s="69">
        <v>948.0373617557733</v>
      </c>
      <c r="N40" s="82" t="e">
        <f t="shared" si="0"/>
        <v>#VALUE!</v>
      </c>
      <c r="O40" s="82" t="e">
        <f t="shared" si="1"/>
        <v>#VALUE!</v>
      </c>
    </row>
    <row r="41" spans="1:15">
      <c r="A41" s="27" t="s">
        <v>57</v>
      </c>
      <c r="B41" s="69">
        <v>3143.2208784213876</v>
      </c>
      <c r="C41" s="69">
        <v>362.40186717589648</v>
      </c>
      <c r="D41" s="69">
        <v>10.608953957139827</v>
      </c>
      <c r="E41" s="69">
        <v>1708.4659452577976</v>
      </c>
      <c r="F41" s="69">
        <v>24.824952259707192</v>
      </c>
      <c r="G41" s="69">
        <v>29.917250159134309</v>
      </c>
      <c r="H41" s="69">
        <v>5279.4398472310631</v>
      </c>
      <c r="I41" s="69">
        <v>1434.1183959261616</v>
      </c>
      <c r="J41" s="69">
        <v>1381.0736261404625</v>
      </c>
      <c r="K41" s="69">
        <v>2672.3955018035222</v>
      </c>
      <c r="L41" s="69">
        <v>5487.5875238701465</v>
      </c>
      <c r="N41" s="82">
        <f t="shared" si="0"/>
        <v>5279.4398472310631</v>
      </c>
      <c r="O41" s="82">
        <f t="shared" si="1"/>
        <v>0</v>
      </c>
    </row>
    <row r="42" spans="1:15">
      <c r="A42" s="27" t="s">
        <v>58</v>
      </c>
      <c r="B42" s="69">
        <v>516.83455848988115</v>
      </c>
      <c r="C42" s="69">
        <v>39.613395044922406</v>
      </c>
      <c r="D42" s="69" t="s">
        <v>107</v>
      </c>
      <c r="E42" s="69">
        <v>275.89617932661764</v>
      </c>
      <c r="F42" s="69">
        <v>232.66176604047556</v>
      </c>
      <c r="G42" s="69">
        <v>97.422633632816044</v>
      </c>
      <c r="H42" s="69">
        <v>1162.4285325347128</v>
      </c>
      <c r="I42" s="69">
        <v>304.46501497413556</v>
      </c>
      <c r="J42" s="69">
        <v>120.67338233959525</v>
      </c>
      <c r="K42" s="69">
        <v>728.55068518014343</v>
      </c>
      <c r="L42" s="69">
        <v>1153.6890824938741</v>
      </c>
      <c r="N42" s="82" t="e">
        <f t="shared" si="0"/>
        <v>#VALUE!</v>
      </c>
      <c r="O42" s="82" t="e">
        <f t="shared" si="1"/>
        <v>#VALUE!</v>
      </c>
    </row>
    <row r="43" spans="1:15">
      <c r="A43" s="27" t="s">
        <v>59</v>
      </c>
      <c r="B43" s="69">
        <v>3140.1721014492755</v>
      </c>
      <c r="C43" s="69">
        <v>473.27898550724638</v>
      </c>
      <c r="D43" s="69" t="s">
        <v>107</v>
      </c>
      <c r="E43" s="69">
        <v>1867.7536231884058</v>
      </c>
      <c r="F43" s="69">
        <v>86.277173913043484</v>
      </c>
      <c r="G43" s="69">
        <v>1972.373188405797</v>
      </c>
      <c r="H43" s="69">
        <v>7543.251811594203</v>
      </c>
      <c r="I43" s="69">
        <v>1319.0670289855072</v>
      </c>
      <c r="J43" s="69">
        <v>1853.9402173913043</v>
      </c>
      <c r="K43" s="69">
        <v>3221.467391304348</v>
      </c>
      <c r="L43" s="69">
        <v>6394.474637681159</v>
      </c>
      <c r="N43" s="82" t="e">
        <f t="shared" si="0"/>
        <v>#VALUE!</v>
      </c>
      <c r="O43" s="82" t="e">
        <f t="shared" si="1"/>
        <v>#VALUE!</v>
      </c>
    </row>
    <row r="44" spans="1:15">
      <c r="A44" s="27" t="s">
        <v>60</v>
      </c>
      <c r="B44" s="69">
        <v>3669.4618530614648</v>
      </c>
      <c r="C44" s="69" t="s">
        <v>107</v>
      </c>
      <c r="D44" s="69" t="s">
        <v>107</v>
      </c>
      <c r="E44" s="69">
        <v>180.51019507458733</v>
      </c>
      <c r="F44" s="69">
        <v>58.169300026480713</v>
      </c>
      <c r="G44" s="69">
        <v>1059.0519904669432</v>
      </c>
      <c r="H44" s="69">
        <v>4973.5781328154881</v>
      </c>
      <c r="I44" s="69">
        <v>1672.2864624709448</v>
      </c>
      <c r="J44" s="69">
        <v>1693.6769941448201</v>
      </c>
      <c r="K44" s="69">
        <v>2034.1601200458999</v>
      </c>
      <c r="L44" s="69">
        <v>5400.1235766616646</v>
      </c>
      <c r="N44" s="82" t="e">
        <f t="shared" si="0"/>
        <v>#VALUE!</v>
      </c>
      <c r="O44" s="82" t="e">
        <f t="shared" si="1"/>
        <v>#VALUE!</v>
      </c>
    </row>
    <row r="45" spans="1:15">
      <c r="A45" s="27" t="s">
        <v>61</v>
      </c>
      <c r="B45" s="69">
        <v>4684.9854227405249</v>
      </c>
      <c r="C45" s="69">
        <v>1465.5490767735666</v>
      </c>
      <c r="D45" s="69">
        <v>17.201166180758019</v>
      </c>
      <c r="E45" s="69">
        <v>914.33430515063174</v>
      </c>
      <c r="F45" s="69" t="s">
        <v>107</v>
      </c>
      <c r="G45" s="69" t="s">
        <v>107</v>
      </c>
      <c r="H45" s="69">
        <v>7747.0359572400384</v>
      </c>
      <c r="I45" s="69">
        <v>1902.5753158406219</v>
      </c>
      <c r="J45" s="69">
        <v>2166.715257531584</v>
      </c>
      <c r="K45" s="69">
        <v>3196.7930029154518</v>
      </c>
      <c r="L45" s="69">
        <v>7266.0835762876577</v>
      </c>
      <c r="N45" s="82" t="e">
        <f t="shared" si="0"/>
        <v>#VALUE!</v>
      </c>
      <c r="O45" s="82" t="e">
        <f t="shared" si="1"/>
        <v>#VALUE!</v>
      </c>
    </row>
    <row r="46" spans="1:15">
      <c r="A46" s="27" t="s">
        <v>62</v>
      </c>
      <c r="B46" s="69">
        <v>4902.8325564718534</v>
      </c>
      <c r="C46" s="69" t="s">
        <v>107</v>
      </c>
      <c r="D46" s="69" t="s">
        <v>107</v>
      </c>
      <c r="E46" s="69" t="s">
        <v>107</v>
      </c>
      <c r="F46" s="69" t="s">
        <v>107</v>
      </c>
      <c r="G46" s="69">
        <v>9422.0548982112268</v>
      </c>
      <c r="H46" s="69">
        <v>14324.887454683081</v>
      </c>
      <c r="I46" s="69">
        <v>1931.6760288434723</v>
      </c>
      <c r="J46" s="69">
        <v>2564.399824708179</v>
      </c>
      <c r="K46" s="69">
        <v>4746.663479542648</v>
      </c>
      <c r="L46" s="69">
        <v>9242.7393330942996</v>
      </c>
      <c r="N46" s="82" t="e">
        <f t="shared" si="0"/>
        <v>#VALUE!</v>
      </c>
      <c r="O46" s="82" t="e">
        <f t="shared" si="1"/>
        <v>#VALUE!</v>
      </c>
    </row>
    <row r="47" spans="1:15">
      <c r="A47" s="27" t="s">
        <v>63</v>
      </c>
      <c r="B47" s="69">
        <v>4150.8620689655172</v>
      </c>
      <c r="C47" s="69" t="s">
        <v>107</v>
      </c>
      <c r="D47" s="69" t="s">
        <v>107</v>
      </c>
      <c r="E47" s="69">
        <v>2260.4885057471265</v>
      </c>
      <c r="F47" s="69">
        <v>87.212643678160916</v>
      </c>
      <c r="G47" s="69">
        <v>533.18965517241384</v>
      </c>
      <c r="H47" s="69">
        <v>7273.9942528735628</v>
      </c>
      <c r="I47" s="69">
        <v>1268.6781609195402</v>
      </c>
      <c r="J47" s="69">
        <v>2712.5</v>
      </c>
      <c r="K47" s="69">
        <v>3971.1206896551726</v>
      </c>
      <c r="L47" s="69">
        <v>7952.2988505747126</v>
      </c>
      <c r="N47" s="82" t="e">
        <f t="shared" si="0"/>
        <v>#VALUE!</v>
      </c>
      <c r="O47" s="82" t="e">
        <f t="shared" si="1"/>
        <v>#VALUE!</v>
      </c>
    </row>
    <row r="48" spans="1:15">
      <c r="A48" s="27" t="s">
        <v>64</v>
      </c>
      <c r="B48" s="69">
        <v>4320.5543192393279</v>
      </c>
      <c r="C48" s="69" t="s">
        <v>107</v>
      </c>
      <c r="D48" s="69">
        <v>66.592487693033917</v>
      </c>
      <c r="E48" s="69">
        <v>1586.587092858588</v>
      </c>
      <c r="F48" s="69">
        <v>52.060152404073101</v>
      </c>
      <c r="G48" s="69">
        <v>632.37575021916518</v>
      </c>
      <c r="H48" s="69">
        <v>6658.1698024141888</v>
      </c>
      <c r="I48" s="69">
        <v>1175.6018612178839</v>
      </c>
      <c r="J48" s="69">
        <v>2100.4787915570842</v>
      </c>
      <c r="K48" s="69">
        <v>3309.3600377638413</v>
      </c>
      <c r="L48" s="69">
        <v>6585.4406905388087</v>
      </c>
      <c r="N48" s="82" t="e">
        <f t="shared" si="0"/>
        <v>#VALUE!</v>
      </c>
      <c r="O48" s="82" t="e">
        <f t="shared" si="1"/>
        <v>#VALUE!</v>
      </c>
    </row>
    <row r="49" spans="1:15">
      <c r="A49" s="27" t="s">
        <v>65</v>
      </c>
      <c r="B49" s="69">
        <v>3779.4001578531966</v>
      </c>
      <c r="C49" s="69">
        <v>444.88292554590896</v>
      </c>
      <c r="D49" s="69">
        <v>25.78268876611418</v>
      </c>
      <c r="E49" s="69">
        <v>2645.882662457248</v>
      </c>
      <c r="F49" s="69">
        <v>34.727703235990532</v>
      </c>
      <c r="G49" s="69">
        <v>75.76953433307024</v>
      </c>
      <c r="H49" s="69">
        <v>7064.8513549066038</v>
      </c>
      <c r="I49" s="69">
        <v>911.07603262299392</v>
      </c>
      <c r="J49" s="69">
        <v>1902.2625624835568</v>
      </c>
      <c r="K49" s="69">
        <v>4117.2059984214684</v>
      </c>
      <c r="L49" s="69">
        <v>6930.5445935280186</v>
      </c>
      <c r="N49" s="82">
        <f t="shared" si="0"/>
        <v>7006.4456721915285</v>
      </c>
      <c r="O49" s="82">
        <f t="shared" si="1"/>
        <v>58.405682715075272</v>
      </c>
    </row>
    <row r="50" spans="1:15">
      <c r="A50" s="27" t="s">
        <v>66</v>
      </c>
      <c r="B50" s="69">
        <v>3195.4779717373235</v>
      </c>
      <c r="C50" s="69">
        <v>903.60764754779723</v>
      </c>
      <c r="D50" s="69">
        <v>495.89359933499583</v>
      </c>
      <c r="E50" s="69">
        <v>897.12385702410643</v>
      </c>
      <c r="F50" s="69">
        <v>35.743973399833749</v>
      </c>
      <c r="G50" s="69">
        <v>258.55361596009976</v>
      </c>
      <c r="H50" s="69">
        <v>6645.6192851205324</v>
      </c>
      <c r="I50" s="69">
        <v>1409.3433083956775</v>
      </c>
      <c r="J50" s="69">
        <v>1777.8221113881962</v>
      </c>
      <c r="K50" s="69">
        <v>3290.0083125519536</v>
      </c>
      <c r="L50" s="69">
        <v>6477.1737323358275</v>
      </c>
      <c r="N50" s="82">
        <f t="shared" si="0"/>
        <v>5786.4006650041565</v>
      </c>
      <c r="O50" s="82">
        <f t="shared" si="1"/>
        <v>859.21862011637586</v>
      </c>
    </row>
    <row r="51" spans="1:15">
      <c r="A51" s="27" t="s">
        <v>67</v>
      </c>
      <c r="B51" s="69">
        <v>3903.0538051381482</v>
      </c>
      <c r="C51" s="69">
        <v>763.61286152851835</v>
      </c>
      <c r="D51" s="69">
        <v>454.92001938923897</v>
      </c>
      <c r="E51" s="69">
        <v>1336.9688156406528</v>
      </c>
      <c r="F51" s="69">
        <v>702.13281628696075</v>
      </c>
      <c r="G51" s="69">
        <v>358.1354015188237</v>
      </c>
      <c r="H51" s="69">
        <v>7518.823719502343</v>
      </c>
      <c r="I51" s="69">
        <v>1507.1093876232026</v>
      </c>
      <c r="J51" s="69">
        <v>2716.109226046211</v>
      </c>
      <c r="K51" s="69">
        <v>3105.267409920827</v>
      </c>
      <c r="L51" s="69">
        <v>7328.4860235902406</v>
      </c>
      <c r="N51" s="82">
        <f t="shared" si="0"/>
        <v>7518.8237195023421</v>
      </c>
      <c r="O51" s="82">
        <f t="shared" si="1"/>
        <v>0</v>
      </c>
    </row>
    <row r="52" spans="1:15">
      <c r="A52" s="27" t="s">
        <v>68</v>
      </c>
      <c r="B52" s="69">
        <v>4024.9192897497983</v>
      </c>
      <c r="C52" s="69">
        <v>463.78127522195319</v>
      </c>
      <c r="D52" s="69">
        <v>58.414043583535111</v>
      </c>
      <c r="E52" s="69">
        <v>1017.958030669895</v>
      </c>
      <c r="F52" s="69">
        <v>84.342211460855523</v>
      </c>
      <c r="G52" s="69">
        <v>319.91525423728814</v>
      </c>
      <c r="H52" s="69">
        <v>5969.3301049233251</v>
      </c>
      <c r="I52" s="69">
        <v>1529.5601291364003</v>
      </c>
      <c r="J52" s="69">
        <v>1520.4802259887006</v>
      </c>
      <c r="K52" s="69">
        <v>2881.9612590799034</v>
      </c>
      <c r="L52" s="69">
        <v>5932.0016142050044</v>
      </c>
      <c r="N52" s="82">
        <f t="shared" si="0"/>
        <v>5969.330104923326</v>
      </c>
      <c r="O52" s="82">
        <f t="shared" si="1"/>
        <v>0</v>
      </c>
    </row>
    <row r="53" spans="1:15">
      <c r="A53" s="27" t="s">
        <v>69</v>
      </c>
      <c r="B53" s="69">
        <v>4149.2489613294983</v>
      </c>
      <c r="C53" s="69">
        <v>376.3183125599233</v>
      </c>
      <c r="D53" s="69">
        <v>240.0127836369447</v>
      </c>
      <c r="E53" s="69">
        <v>1108.0217321828061</v>
      </c>
      <c r="F53" s="69">
        <v>98.753595397890706</v>
      </c>
      <c r="G53" s="69">
        <v>133.42921061041866</v>
      </c>
      <c r="H53" s="69">
        <v>6235.5385107062957</v>
      </c>
      <c r="I53" s="69">
        <v>1057.0469798657718</v>
      </c>
      <c r="J53" s="69">
        <v>1099.2329817833174</v>
      </c>
      <c r="K53" s="69">
        <v>5533.5570469798658</v>
      </c>
      <c r="L53" s="69">
        <v>7689.8370086289551</v>
      </c>
      <c r="N53" s="82">
        <f t="shared" si="0"/>
        <v>6105.7845957174814</v>
      </c>
      <c r="O53" s="82">
        <f t="shared" si="1"/>
        <v>129.75391498881436</v>
      </c>
    </row>
    <row r="54" spans="1:15">
      <c r="A54" s="27" t="s">
        <v>70</v>
      </c>
      <c r="B54" s="69">
        <v>3871.8795888399413</v>
      </c>
      <c r="C54" s="69" t="s">
        <v>107</v>
      </c>
      <c r="D54" s="69">
        <v>2.2638277043563386</v>
      </c>
      <c r="E54" s="69">
        <v>1530.7146353401861</v>
      </c>
      <c r="F54" s="69">
        <v>43.869309838472837</v>
      </c>
      <c r="G54" s="69">
        <v>1073.910915320607</v>
      </c>
      <c r="H54" s="69">
        <v>6710.5359765051398</v>
      </c>
      <c r="I54" s="69">
        <v>1141.4586392559961</v>
      </c>
      <c r="J54" s="69">
        <v>2546.3778756730298</v>
      </c>
      <c r="K54" s="69">
        <v>3446.035242290749</v>
      </c>
      <c r="L54" s="69">
        <v>7133.8717572197747</v>
      </c>
      <c r="N54" s="82" t="e">
        <f t="shared" si="0"/>
        <v>#VALUE!</v>
      </c>
      <c r="O54" s="82" t="e">
        <f t="shared" si="1"/>
        <v>#VALUE!</v>
      </c>
    </row>
    <row r="55" spans="1:15">
      <c r="A55" s="27" t="s">
        <v>71</v>
      </c>
      <c r="B55" s="69">
        <v>3770.1069270106927</v>
      </c>
      <c r="C55" s="69">
        <v>656.20641562064156</v>
      </c>
      <c r="D55" s="69">
        <v>23.477452347745235</v>
      </c>
      <c r="E55" s="69">
        <v>1365.8763365876337</v>
      </c>
      <c r="F55" s="69">
        <v>113.90051139005114</v>
      </c>
      <c r="G55" s="69">
        <v>32.543003254300324</v>
      </c>
      <c r="H55" s="69">
        <v>5964.6675964667593</v>
      </c>
      <c r="I55" s="69">
        <v>1440.2603440260343</v>
      </c>
      <c r="J55" s="69">
        <v>1732.9149232914924</v>
      </c>
      <c r="K55" s="69">
        <v>2804.741980474198</v>
      </c>
      <c r="L55" s="69">
        <v>5977.9172477917245</v>
      </c>
      <c r="N55" s="82">
        <f t="shared" si="0"/>
        <v>5962.1106462110647</v>
      </c>
      <c r="O55" s="82">
        <f t="shared" si="1"/>
        <v>2.5569502556945736</v>
      </c>
    </row>
    <row r="56" spans="1:15">
      <c r="A56" s="27" t="s">
        <v>72</v>
      </c>
      <c r="B56" s="69">
        <v>358.55650522317188</v>
      </c>
      <c r="C56" s="69" t="s">
        <v>107</v>
      </c>
      <c r="D56" s="69" t="s">
        <v>107</v>
      </c>
      <c r="E56" s="69">
        <v>110.00949667616334</v>
      </c>
      <c r="F56" s="69" t="s">
        <v>107</v>
      </c>
      <c r="G56" s="69">
        <v>407.69230769230768</v>
      </c>
      <c r="H56" s="69">
        <v>876.25830959164296</v>
      </c>
      <c r="I56" s="69">
        <v>419.16429249762581</v>
      </c>
      <c r="J56" s="69">
        <v>19.4681861348528</v>
      </c>
      <c r="K56" s="69">
        <v>552.19373219373222</v>
      </c>
      <c r="L56" s="69">
        <v>990.82621082621085</v>
      </c>
      <c r="N56" s="82" t="e">
        <f t="shared" si="0"/>
        <v>#VALUE!</v>
      </c>
      <c r="O56" s="82" t="e">
        <f t="shared" si="1"/>
        <v>#VALUE!</v>
      </c>
    </row>
    <row r="57" spans="1:15">
      <c r="A57" s="27" t="s">
        <v>73</v>
      </c>
      <c r="B57" s="69">
        <v>4122.2222222222226</v>
      </c>
      <c r="C57" s="69">
        <v>558.36385836385841</v>
      </c>
      <c r="D57" s="69" t="s">
        <v>107</v>
      </c>
      <c r="E57" s="69">
        <v>6655.799755799756</v>
      </c>
      <c r="F57" s="69">
        <v>187.54578754578753</v>
      </c>
      <c r="G57" s="69">
        <v>42.857142857142854</v>
      </c>
      <c r="H57" s="69">
        <v>11570.085470085471</v>
      </c>
      <c r="I57" s="69">
        <v>1327.8388278388279</v>
      </c>
      <c r="J57" s="69">
        <v>2716.8498168498168</v>
      </c>
      <c r="K57" s="69">
        <v>6467.1550671550667</v>
      </c>
      <c r="L57" s="69">
        <v>10511.843711843712</v>
      </c>
      <c r="N57" s="82" t="e">
        <f t="shared" si="0"/>
        <v>#VALUE!</v>
      </c>
      <c r="O57" s="82" t="e">
        <f t="shared" si="1"/>
        <v>#VALUE!</v>
      </c>
    </row>
    <row r="58" spans="1:15">
      <c r="A58" s="27" t="s">
        <v>74</v>
      </c>
      <c r="B58" s="69">
        <v>3884.6437584934965</v>
      </c>
      <c r="C58" s="69">
        <v>745.02038439138028</v>
      </c>
      <c r="D58" s="69">
        <v>772.820811492914</v>
      </c>
      <c r="E58" s="69">
        <v>1146.8064453504173</v>
      </c>
      <c r="F58" s="69">
        <v>145.60279557367502</v>
      </c>
      <c r="G58" s="69">
        <v>975.15045622209277</v>
      </c>
      <c r="H58" s="69">
        <v>8868.0256260920214</v>
      </c>
      <c r="I58" s="69">
        <v>107.97903319743739</v>
      </c>
      <c r="J58" s="69">
        <v>139.50689186565717</v>
      </c>
      <c r="K58" s="69">
        <v>141.68122694622403</v>
      </c>
      <c r="L58" s="69">
        <v>389.16715200931856</v>
      </c>
      <c r="N58" s="82">
        <f t="shared" si="0"/>
        <v>7670.0446515239764</v>
      </c>
      <c r="O58" s="82">
        <f t="shared" si="1"/>
        <v>1197.980974568045</v>
      </c>
    </row>
    <row r="59" spans="1:15">
      <c r="A59" s="27" t="s">
        <v>75</v>
      </c>
      <c r="B59" s="69">
        <v>4211.2592995826526</v>
      </c>
      <c r="C59" s="69">
        <v>620.30484485574311</v>
      </c>
      <c r="D59" s="69">
        <v>97.486844492832518</v>
      </c>
      <c r="E59" s="69">
        <v>552.07766285610592</v>
      </c>
      <c r="F59" s="69">
        <v>296.22573035746689</v>
      </c>
      <c r="G59" s="69">
        <v>1899.4284158954817</v>
      </c>
      <c r="H59" s="69">
        <v>7676.7827980402835</v>
      </c>
      <c r="I59" s="69">
        <v>1409.9528216294684</v>
      </c>
      <c r="J59" s="69">
        <v>2211.3500272182905</v>
      </c>
      <c r="K59" s="69">
        <v>2761.7038649972783</v>
      </c>
      <c r="L59" s="69">
        <v>6383.0067138450368</v>
      </c>
      <c r="N59" s="82">
        <f t="shared" si="0"/>
        <v>7676.7827980402826</v>
      </c>
      <c r="O59" s="82">
        <f t="shared" si="1"/>
        <v>0</v>
      </c>
    </row>
    <row r="60" spans="1:15">
      <c r="A60" s="27" t="s">
        <v>76</v>
      </c>
      <c r="B60" s="69">
        <v>4790.2317047428842</v>
      </c>
      <c r="C60" s="69">
        <v>999.64278175589004</v>
      </c>
      <c r="D60" s="69" t="s">
        <v>107</v>
      </c>
      <c r="E60" s="69">
        <v>578.54742072190561</v>
      </c>
      <c r="F60" s="69">
        <v>173.51064347995518</v>
      </c>
      <c r="G60" s="69">
        <v>59.817818695503924</v>
      </c>
      <c r="H60" s="69">
        <v>6601.7503693961389</v>
      </c>
      <c r="I60" s="69">
        <v>1735.479890236576</v>
      </c>
      <c r="J60" s="69">
        <v>2377.3848377092568</v>
      </c>
      <c r="K60" s="69">
        <v>3870.9630279117346</v>
      </c>
      <c r="L60" s="69">
        <v>7983.8277558575674</v>
      </c>
      <c r="N60" s="82" t="e">
        <f t="shared" si="0"/>
        <v>#VALUE!</v>
      </c>
      <c r="O60" s="82" t="e">
        <f t="shared" si="1"/>
        <v>#VALUE!</v>
      </c>
    </row>
    <row r="61" spans="1:15">
      <c r="A61" s="27" t="s">
        <v>77</v>
      </c>
      <c r="B61" s="69">
        <v>3272.8849422456556</v>
      </c>
      <c r="C61" s="69">
        <v>512.29664573866592</v>
      </c>
      <c r="D61" s="69">
        <v>41.624752853029932</v>
      </c>
      <c r="E61" s="69">
        <v>870.37358215685595</v>
      </c>
      <c r="F61" s="69">
        <v>34.721981338235807</v>
      </c>
      <c r="G61" s="69">
        <v>224.14929411356621</v>
      </c>
      <c r="H61" s="69">
        <v>4956.051198446009</v>
      </c>
      <c r="I61" s="69">
        <v>848.45121232092686</v>
      </c>
      <c r="J61" s="69">
        <v>1374.4493392070485</v>
      </c>
      <c r="K61" s="69">
        <v>2525.2696937111937</v>
      </c>
      <c r="L61" s="69">
        <v>4748.1702452391692</v>
      </c>
      <c r="N61" s="82">
        <f t="shared" si="0"/>
        <v>4956.0511984460099</v>
      </c>
      <c r="O61" s="82">
        <f t="shared" si="1"/>
        <v>0</v>
      </c>
    </row>
    <row r="62" spans="1:15">
      <c r="A62" s="27" t="s">
        <v>78</v>
      </c>
      <c r="B62" s="69">
        <v>3397.685379625741</v>
      </c>
      <c r="C62" s="69">
        <v>866.16267674646508</v>
      </c>
      <c r="D62" s="69">
        <v>34.485976947127725</v>
      </c>
      <c r="E62" s="69">
        <v>767.83797657380182</v>
      </c>
      <c r="F62" s="69">
        <v>220.26226142143824</v>
      </c>
      <c r="G62" s="69">
        <v>1084.8849689672873</v>
      </c>
      <c r="H62" s="69">
        <v>6420.1782631014048</v>
      </c>
      <c r="I62" s="69">
        <v>1222.1288907555181</v>
      </c>
      <c r="J62" s="69">
        <v>2261.7947641047181</v>
      </c>
      <c r="K62" s="69">
        <v>2793.5974613841058</v>
      </c>
      <c r="L62" s="69">
        <v>6277.521116244342</v>
      </c>
      <c r="N62" s="82">
        <f t="shared" si="0"/>
        <v>6371.3192402818604</v>
      </c>
      <c r="O62" s="82">
        <f t="shared" si="1"/>
        <v>48.859022819544407</v>
      </c>
    </row>
    <row r="63" spans="1:15">
      <c r="A63" s="27" t="s">
        <v>79</v>
      </c>
      <c r="B63" s="69">
        <v>2997.5350140056021</v>
      </c>
      <c r="C63" s="69">
        <v>409.29971988795518</v>
      </c>
      <c r="D63" s="69">
        <v>117.47899159663865</v>
      </c>
      <c r="E63" s="69">
        <v>710.42016806722688</v>
      </c>
      <c r="F63" s="69">
        <v>154.73389355742296</v>
      </c>
      <c r="G63" s="69">
        <v>558.26330532212887</v>
      </c>
      <c r="H63" s="69">
        <v>4947.787114845938</v>
      </c>
      <c r="I63" s="69">
        <v>1003.5854341736695</v>
      </c>
      <c r="J63" s="69">
        <v>1759.6638655462184</v>
      </c>
      <c r="K63" s="69">
        <v>2783.6414565826331</v>
      </c>
      <c r="L63" s="69">
        <v>5546.8907563025214</v>
      </c>
      <c r="N63" s="82">
        <f t="shared" si="0"/>
        <v>4947.731092436974</v>
      </c>
      <c r="O63" s="82">
        <f t="shared" si="1"/>
        <v>5.6022408964054193E-2</v>
      </c>
    </row>
    <row r="64" spans="1:15">
      <c r="A64" s="27" t="s">
        <v>80</v>
      </c>
      <c r="B64" s="69">
        <v>4091.5623333019548</v>
      </c>
      <c r="C64" s="69" t="s">
        <v>107</v>
      </c>
      <c r="D64" s="69">
        <v>232.98503247670149</v>
      </c>
      <c r="E64" s="69">
        <v>991.55919545639961</v>
      </c>
      <c r="F64" s="69">
        <v>102.41927892309141</v>
      </c>
      <c r="G64" s="69">
        <v>1640.7166839248173</v>
      </c>
      <c r="H64" s="69">
        <v>7059.2425240829643</v>
      </c>
      <c r="I64" s="69">
        <v>1411.9363644921398</v>
      </c>
      <c r="J64" s="69">
        <v>1785.2458501992533</v>
      </c>
      <c r="K64" s="69">
        <v>3225.7993661551977</v>
      </c>
      <c r="L64" s="69">
        <v>6422.981580846591</v>
      </c>
      <c r="N64" s="82" t="e">
        <f t="shared" si="0"/>
        <v>#VALUE!</v>
      </c>
      <c r="O64" s="82" t="e">
        <f t="shared" si="1"/>
        <v>#VALUE!</v>
      </c>
    </row>
    <row r="65" spans="1:15">
      <c r="A65" s="27" t="s">
        <v>81</v>
      </c>
      <c r="B65" s="69">
        <v>615.83982181714828</v>
      </c>
      <c r="C65" s="69">
        <v>68.002106136218558</v>
      </c>
      <c r="D65" s="69" t="s">
        <v>107</v>
      </c>
      <c r="E65" s="69">
        <v>179.35240970872883</v>
      </c>
      <c r="F65" s="69">
        <v>10.833554664020017</v>
      </c>
      <c r="G65" s="69">
        <v>68.025404103237946</v>
      </c>
      <c r="H65" s="69">
        <v>972.07971632395356</v>
      </c>
      <c r="I65" s="69">
        <v>286.47646206392028</v>
      </c>
      <c r="J65" s="69">
        <v>60.057499382603872</v>
      </c>
      <c r="K65" s="69">
        <v>557.36658419186347</v>
      </c>
      <c r="L65" s="69">
        <v>903.9005456383876</v>
      </c>
      <c r="N65" s="82" t="e">
        <f t="shared" si="0"/>
        <v>#VALUE!</v>
      </c>
      <c r="O65" s="82" t="e">
        <f t="shared" si="1"/>
        <v>#VALUE!</v>
      </c>
    </row>
    <row r="66" spans="1:15">
      <c r="A66" s="27" t="s">
        <v>82</v>
      </c>
      <c r="B66" s="69">
        <v>3196.7488584474886</v>
      </c>
      <c r="C66" s="69" t="s">
        <v>107</v>
      </c>
      <c r="D66" s="69">
        <v>579.14155251141551</v>
      </c>
      <c r="E66" s="69">
        <v>473.3150684931507</v>
      </c>
      <c r="F66" s="69">
        <v>120.03652968036529</v>
      </c>
      <c r="G66" s="69">
        <v>817.42465753424653</v>
      </c>
      <c r="H66" s="69">
        <v>5206.2465753424658</v>
      </c>
      <c r="I66" s="69" t="s">
        <v>107</v>
      </c>
      <c r="J66" s="69" t="s">
        <v>107</v>
      </c>
      <c r="K66" s="69" t="s">
        <v>107</v>
      </c>
      <c r="L66" s="69" t="s">
        <v>107</v>
      </c>
      <c r="N66" s="82" t="e">
        <f t="shared" si="0"/>
        <v>#VALUE!</v>
      </c>
      <c r="O66" s="82" t="e">
        <f t="shared" si="1"/>
        <v>#VALUE!</v>
      </c>
    </row>
    <row r="67" spans="1:15">
      <c r="A67" s="27" t="s">
        <v>83</v>
      </c>
      <c r="B67" s="69">
        <v>3563.3055344958302</v>
      </c>
      <c r="C67" s="69">
        <v>336.3659337882234</v>
      </c>
      <c r="D67" s="69">
        <v>85.670962850644429</v>
      </c>
      <c r="E67" s="69">
        <v>1506.6969926712156</v>
      </c>
      <c r="F67" s="69">
        <v>39.423805913570888</v>
      </c>
      <c r="G67" s="69">
        <v>1163.5077078594895</v>
      </c>
      <c r="H67" s="69">
        <v>6694.9709375789744</v>
      </c>
      <c r="I67" s="69" t="s">
        <v>107</v>
      </c>
      <c r="J67" s="69" t="s">
        <v>107</v>
      </c>
      <c r="K67" s="69" t="s">
        <v>107</v>
      </c>
      <c r="L67" s="69" t="s">
        <v>107</v>
      </c>
      <c r="N67" s="82">
        <f t="shared" ref="N67:N78" si="2">B67+C67+D67+E67+F67+G67</f>
        <v>6694.9709375789744</v>
      </c>
      <c r="O67" s="82">
        <f t="shared" ref="O67:O78" si="3">H67-N67</f>
        <v>0</v>
      </c>
    </row>
    <row r="68" spans="1:15">
      <c r="A68" s="27" t="s">
        <v>84</v>
      </c>
      <c r="B68" s="69">
        <v>3467.7702211386286</v>
      </c>
      <c r="C68" s="69">
        <v>890.50002138671459</v>
      </c>
      <c r="D68" s="69">
        <v>318.19153941571494</v>
      </c>
      <c r="E68" s="69">
        <v>930.87813850036355</v>
      </c>
      <c r="F68" s="69">
        <v>42.388468283502291</v>
      </c>
      <c r="G68" s="69">
        <v>65.229479447367297</v>
      </c>
      <c r="H68" s="69">
        <v>7292.9979896488303</v>
      </c>
      <c r="I68" s="69">
        <v>1375.3368407545233</v>
      </c>
      <c r="J68" s="69">
        <v>2138.9280978656061</v>
      </c>
      <c r="K68" s="69">
        <v>2246.2894050216005</v>
      </c>
      <c r="L68" s="69">
        <v>5760.5543436417302</v>
      </c>
      <c r="N68" s="82">
        <f t="shared" si="2"/>
        <v>5714.9578681722915</v>
      </c>
      <c r="O68" s="82">
        <f t="shared" si="3"/>
        <v>1578.0401214765388</v>
      </c>
    </row>
    <row r="69" spans="1:15">
      <c r="A69" s="27" t="s">
        <v>85</v>
      </c>
      <c r="B69" s="69">
        <v>4493.192488262911</v>
      </c>
      <c r="C69" s="69">
        <v>780.28169014084506</v>
      </c>
      <c r="D69" s="69" t="s">
        <v>107</v>
      </c>
      <c r="E69" s="69">
        <v>13730.281690140846</v>
      </c>
      <c r="F69" s="69">
        <v>252.81690140845072</v>
      </c>
      <c r="G69" s="69" t="s">
        <v>107</v>
      </c>
      <c r="H69" s="69">
        <v>19275.821596244132</v>
      </c>
      <c r="I69" s="69">
        <v>15200.93896713615</v>
      </c>
      <c r="J69" s="69">
        <v>267.84037558685446</v>
      </c>
      <c r="K69" s="69">
        <v>1797.1830985915492</v>
      </c>
      <c r="L69" s="69" t="s">
        <v>107</v>
      </c>
      <c r="N69" s="82" t="e">
        <f t="shared" si="2"/>
        <v>#VALUE!</v>
      </c>
      <c r="O69" s="82" t="e">
        <f t="shared" si="3"/>
        <v>#VALUE!</v>
      </c>
    </row>
    <row r="70" spans="1:15">
      <c r="A70" s="27" t="s">
        <v>86</v>
      </c>
      <c r="B70" s="69">
        <v>3425.4418720438139</v>
      </c>
      <c r="C70" s="69">
        <v>475.14729068127127</v>
      </c>
      <c r="D70" s="69">
        <v>93.021326031034775</v>
      </c>
      <c r="E70" s="69">
        <v>956.26918927889801</v>
      </c>
      <c r="F70" s="69">
        <v>196.24927391917683</v>
      </c>
      <c r="G70" s="69" t="s">
        <v>107</v>
      </c>
      <c r="H70" s="69">
        <v>5517.3014687577797</v>
      </c>
      <c r="I70" s="69">
        <v>1507.2608082316819</v>
      </c>
      <c r="J70" s="69">
        <v>1951.6222720106216</v>
      </c>
      <c r="K70" s="69">
        <v>3283.0470500373413</v>
      </c>
      <c r="L70" s="69">
        <v>6741.9301302796448</v>
      </c>
      <c r="N70" s="82" t="e">
        <f t="shared" si="2"/>
        <v>#VALUE!</v>
      </c>
      <c r="O70" s="82" t="e">
        <f t="shared" si="3"/>
        <v>#VALUE!</v>
      </c>
    </row>
    <row r="71" spans="1:15">
      <c r="A71" s="27" t="s">
        <v>87</v>
      </c>
      <c r="B71" s="69">
        <v>5105.9677785341501</v>
      </c>
      <c r="C71" s="69">
        <v>995.23485364193334</v>
      </c>
      <c r="D71" s="69" t="s">
        <v>107</v>
      </c>
      <c r="E71" s="69">
        <v>4573.1790333560248</v>
      </c>
      <c r="F71" s="69">
        <v>33.582936237803494</v>
      </c>
      <c r="G71" s="69">
        <v>165.19174041297936</v>
      </c>
      <c r="H71" s="69">
        <v>10873.156342182891</v>
      </c>
      <c r="I71" s="69">
        <v>1644.6562287270251</v>
      </c>
      <c r="J71" s="69">
        <v>2514.1819832085321</v>
      </c>
      <c r="K71" s="69">
        <v>5213.5239391876557</v>
      </c>
      <c r="L71" s="69">
        <v>9372.3621511232122</v>
      </c>
      <c r="N71" s="82" t="e">
        <f t="shared" si="2"/>
        <v>#VALUE!</v>
      </c>
      <c r="O71" s="82" t="e">
        <f t="shared" si="3"/>
        <v>#VALUE!</v>
      </c>
    </row>
    <row r="72" spans="1:15">
      <c r="A72" s="27" t="s">
        <v>88</v>
      </c>
      <c r="B72" s="69">
        <v>5706.9368667186282</v>
      </c>
      <c r="C72" s="69" t="s">
        <v>107</v>
      </c>
      <c r="D72" s="69">
        <v>79.276789721060965</v>
      </c>
      <c r="E72" s="69">
        <v>1630.0337750064953</v>
      </c>
      <c r="F72" s="69">
        <v>206.0393490635112</v>
      </c>
      <c r="G72" s="69">
        <v>2097.8176149649262</v>
      </c>
      <c r="H72" s="69">
        <v>10460.414747632207</v>
      </c>
      <c r="I72" s="69" t="s">
        <v>107</v>
      </c>
      <c r="J72" s="69">
        <v>3412.8581213538346</v>
      </c>
      <c r="K72" s="69">
        <v>6703.4412716408042</v>
      </c>
      <c r="L72" s="69">
        <v>10116.299392994639</v>
      </c>
      <c r="N72" s="82" t="e">
        <f t="shared" si="2"/>
        <v>#VALUE!</v>
      </c>
      <c r="O72" s="82" t="e">
        <f t="shared" si="3"/>
        <v>#VALUE!</v>
      </c>
    </row>
    <row r="73" spans="1:15">
      <c r="A73" s="27" t="s">
        <v>90</v>
      </c>
      <c r="B73" s="69">
        <v>618.02192909222458</v>
      </c>
      <c r="C73" s="69">
        <v>292.92591974174877</v>
      </c>
      <c r="D73" s="69" t="s">
        <v>107</v>
      </c>
      <c r="E73" s="69">
        <v>965.32531863972838</v>
      </c>
      <c r="F73" s="69">
        <v>12.189013190849892</v>
      </c>
      <c r="G73" s="69" t="s">
        <v>107</v>
      </c>
      <c r="H73" s="69">
        <v>1959.8152167863304</v>
      </c>
      <c r="I73" s="69">
        <v>1293.371180497579</v>
      </c>
      <c r="J73" s="69">
        <v>57.605610285523461</v>
      </c>
      <c r="K73" s="69" t="s">
        <v>107</v>
      </c>
      <c r="L73" s="69">
        <v>1350.9767907831024</v>
      </c>
      <c r="N73" s="82" t="e">
        <f t="shared" si="2"/>
        <v>#VALUE!</v>
      </c>
      <c r="O73" s="82" t="e">
        <f t="shared" si="3"/>
        <v>#VALUE!</v>
      </c>
    </row>
    <row r="74" spans="1:15">
      <c r="A74" s="27" t="s">
        <v>91</v>
      </c>
      <c r="B74" s="69">
        <v>3725.6329776103789</v>
      </c>
      <c r="C74" s="69">
        <v>463.44423519564765</v>
      </c>
      <c r="D74" s="69">
        <v>452.01925088930739</v>
      </c>
      <c r="E74" s="69">
        <v>679.51454279137897</v>
      </c>
      <c r="F74" s="69">
        <v>79.598242310106713</v>
      </c>
      <c r="G74" s="69">
        <v>625.44465369324121</v>
      </c>
      <c r="H74" s="69">
        <v>6025.6539024900603</v>
      </c>
      <c r="I74" s="69">
        <v>14.814814814814815</v>
      </c>
      <c r="J74" s="69">
        <v>0.25109855618330196</v>
      </c>
      <c r="K74" s="69">
        <v>87.968194182883451</v>
      </c>
      <c r="L74" s="69">
        <v>103.03410755388157</v>
      </c>
      <c r="N74" s="82">
        <f t="shared" si="2"/>
        <v>6025.6539024900612</v>
      </c>
      <c r="O74" s="82">
        <f t="shared" si="3"/>
        <v>0</v>
      </c>
    </row>
    <row r="75" spans="1:15">
      <c r="A75" s="27" t="s">
        <v>92</v>
      </c>
      <c r="B75" s="69">
        <v>3772.9179149191132</v>
      </c>
      <c r="C75" s="69">
        <v>548.03275414419818</v>
      </c>
      <c r="D75" s="69" t="s">
        <v>107</v>
      </c>
      <c r="E75" s="69">
        <v>1973.4371879368884</v>
      </c>
      <c r="F75" s="69">
        <v>226.48292390653086</v>
      </c>
      <c r="G75" s="69">
        <v>397.24385859796286</v>
      </c>
      <c r="H75" s="69">
        <v>6918.1146395046935</v>
      </c>
      <c r="I75" s="69">
        <v>1338.9255042939885</v>
      </c>
      <c r="J75" s="69">
        <v>2018.973437187937</v>
      </c>
      <c r="K75" s="69">
        <v>5103.654883163571</v>
      </c>
      <c r="L75" s="69">
        <v>8461.5538246454962</v>
      </c>
      <c r="N75" s="82" t="e">
        <f t="shared" si="2"/>
        <v>#VALUE!</v>
      </c>
      <c r="O75" s="82" t="e">
        <f t="shared" si="3"/>
        <v>#VALUE!</v>
      </c>
    </row>
    <row r="76" spans="1:15">
      <c r="A76" s="27" t="s">
        <v>93</v>
      </c>
      <c r="B76" s="69">
        <v>3941.3295955146177</v>
      </c>
      <c r="C76" s="69">
        <v>598.65171539180346</v>
      </c>
      <c r="D76" s="69">
        <v>13.215859030837004</v>
      </c>
      <c r="E76" s="69">
        <v>1867.7746629288479</v>
      </c>
      <c r="F76" s="69">
        <v>75.223601655319712</v>
      </c>
      <c r="G76" s="69">
        <v>252.30276331597918</v>
      </c>
      <c r="H76" s="69">
        <v>6766.5865705513279</v>
      </c>
      <c r="I76" s="69">
        <v>1794.4867173942064</v>
      </c>
      <c r="J76" s="69">
        <v>2282.0718195167533</v>
      </c>
      <c r="K76" s="69">
        <v>3026.898945401148</v>
      </c>
      <c r="L76" s="69">
        <v>7103.4574823121075</v>
      </c>
      <c r="N76" s="82">
        <f t="shared" si="2"/>
        <v>6748.4981978374053</v>
      </c>
      <c r="O76" s="82">
        <f t="shared" si="3"/>
        <v>18.088372713922581</v>
      </c>
    </row>
    <row r="77" spans="1:15">
      <c r="A77" s="27" t="s">
        <v>94</v>
      </c>
      <c r="B77" s="69">
        <v>3726.7328660436137</v>
      </c>
      <c r="C77" s="69">
        <v>821.79711838006233</v>
      </c>
      <c r="D77" s="69">
        <v>13.580607476635514</v>
      </c>
      <c r="E77" s="69">
        <v>1387.2176791277259</v>
      </c>
      <c r="F77" s="69">
        <v>136.73091900311528</v>
      </c>
      <c r="G77" s="69" t="s">
        <v>107</v>
      </c>
      <c r="H77" s="69">
        <v>6065.5665887850464</v>
      </c>
      <c r="I77" s="69">
        <v>1213.6390186915887</v>
      </c>
      <c r="J77" s="69">
        <v>1812.7920560747664</v>
      </c>
      <c r="K77" s="69">
        <v>3269.7137850467288</v>
      </c>
      <c r="L77" s="69">
        <v>6296.1448598130837</v>
      </c>
      <c r="N77" s="82" t="e">
        <f t="shared" si="2"/>
        <v>#VALUE!</v>
      </c>
      <c r="O77" s="82" t="e">
        <f t="shared" si="3"/>
        <v>#VALUE!</v>
      </c>
    </row>
    <row r="78" spans="1:15">
      <c r="A78" s="27" t="s">
        <v>95</v>
      </c>
      <c r="B78" s="69">
        <v>3084.1017449599458</v>
      </c>
      <c r="C78" s="69">
        <v>436.99024661777872</v>
      </c>
      <c r="D78" s="69">
        <v>158.25649217067209</v>
      </c>
      <c r="E78" s="69">
        <v>1214.0177642246908</v>
      </c>
      <c r="F78" s="69">
        <v>78.172269416007168</v>
      </c>
      <c r="G78" s="69">
        <v>598.97383770178374</v>
      </c>
      <c r="H78" s="69">
        <v>5625.5475689150271</v>
      </c>
      <c r="I78" s="69">
        <v>865.5582177690651</v>
      </c>
      <c r="J78" s="69">
        <v>252.95868728672039</v>
      </c>
      <c r="K78" s="69">
        <v>2618.9888429052012</v>
      </c>
      <c r="L78" s="69">
        <v>3737.5057479609864</v>
      </c>
      <c r="N78" s="82">
        <f t="shared" si="2"/>
        <v>5570.5123550908784</v>
      </c>
      <c r="O78" s="82">
        <f t="shared" si="3"/>
        <v>55.035213824148741</v>
      </c>
    </row>
  </sheetData>
  <autoFilter ref="A1:L78" xr:uid="{7D2ED4F1-FB57-4248-9DA2-A3B33C291919}">
    <sortState xmlns:xlrd2="http://schemas.microsoft.com/office/spreadsheetml/2017/richdata2" ref="A2:L78">
      <sortCondition ref="A2:A78"/>
    </sortState>
  </autoFilter>
  <sortState xmlns:xlrd2="http://schemas.microsoft.com/office/spreadsheetml/2017/richdata2" ref="A2:L78">
    <sortCondition descending="1" ref="L2:L78"/>
  </sortState>
  <pageMargins left="0.7" right="0.7" top="0.75" bottom="0.75" header="0.3" footer="0.3"/>
  <pageSetup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0458-A48F-42CE-9D7B-E639BC9C2B1B}">
  <dimension ref="A1:L78"/>
  <sheetViews>
    <sheetView workbookViewId="0">
      <pane ySplit="1" topLeftCell="A2" activePane="bottomLeft" state="frozen"/>
      <selection pane="bottomLeft" activeCell="L24" sqref="L24"/>
    </sheetView>
  </sheetViews>
  <sheetFormatPr defaultRowHeight="15"/>
  <cols>
    <col min="1" max="1" width="34.140625" bestFit="1" customWidth="1"/>
    <col min="2" max="2" width="19" style="53" bestFit="1" customWidth="1"/>
    <col min="3" max="3" width="14.5703125" style="62" customWidth="1"/>
    <col min="4" max="4" width="18.140625" style="62" customWidth="1"/>
    <col min="5" max="5" width="16" style="62" customWidth="1"/>
    <col min="6" max="6" width="14.28515625" style="62" customWidth="1"/>
    <col min="7" max="7" width="15.7109375" style="62" customWidth="1"/>
    <col min="8" max="8" width="16.5703125" style="62" customWidth="1"/>
    <col min="11" max="11" width="20.5703125" customWidth="1"/>
    <col min="12" max="12" width="20.140625" bestFit="1" customWidth="1"/>
  </cols>
  <sheetData>
    <row r="1" spans="1:12" s="19" customFormat="1" ht="51" customHeight="1">
      <c r="A1" s="22" t="s">
        <v>0</v>
      </c>
      <c r="B1" s="49" t="s">
        <v>110</v>
      </c>
      <c r="C1" s="59" t="s">
        <v>111</v>
      </c>
      <c r="D1" s="59" t="s">
        <v>112</v>
      </c>
      <c r="E1" s="59" t="s">
        <v>113</v>
      </c>
      <c r="F1" s="59" t="s">
        <v>114</v>
      </c>
      <c r="G1" s="59" t="s">
        <v>115</v>
      </c>
      <c r="H1" s="59" t="s">
        <v>116</v>
      </c>
    </row>
    <row r="2" spans="1:12">
      <c r="A2" s="1" t="s">
        <v>8</v>
      </c>
      <c r="B2" s="50">
        <v>1182491</v>
      </c>
      <c r="C2" s="65">
        <f>B2/'Demographics &amp; rates'!E2</f>
        <v>77.060345389377645</v>
      </c>
      <c r="D2" s="65">
        <f>B2-E2</f>
        <v>1029981</v>
      </c>
      <c r="E2" s="65">
        <v>152510</v>
      </c>
      <c r="F2" s="65">
        <f>E2/'Demographics &amp; rates'!E2</f>
        <v>9.9387422613229059</v>
      </c>
      <c r="G2" s="65">
        <v>-2560.312805474096</v>
      </c>
      <c r="H2" s="65">
        <f>D2/'Demographics &amp; rates'!E2</f>
        <v>67.121603128054744</v>
      </c>
    </row>
    <row r="3" spans="1:12">
      <c r="A3" s="1" t="s">
        <v>10</v>
      </c>
      <c r="B3" s="51">
        <v>74394000000</v>
      </c>
      <c r="C3" s="65">
        <f>B3/'Demographics &amp; rates'!E3</f>
        <v>122002.57800430979</v>
      </c>
      <c r="D3" s="65">
        <v>55624000000</v>
      </c>
      <c r="E3" s="65">
        <v>18770000000</v>
      </c>
      <c r="F3" s="65">
        <f>E3/'Demographics &amp; rates'!E3</f>
        <v>30781.896243526291</v>
      </c>
      <c r="G3" s="65">
        <v>-3291.3833649844041</v>
      </c>
      <c r="H3" s="65">
        <f>D3/'Demographics &amp; rates'!E3</f>
        <v>91220.681760783496</v>
      </c>
      <c r="K3" s="5"/>
      <c r="L3" s="5"/>
    </row>
    <row r="4" spans="1:12">
      <c r="A4" s="1" t="s">
        <v>12</v>
      </c>
      <c r="B4" s="50">
        <v>4225611</v>
      </c>
      <c r="C4" s="65">
        <f>B4/'Demographics &amp; rates'!E4</f>
        <v>31.016845767638511</v>
      </c>
      <c r="D4" s="65">
        <f>B4-E4</f>
        <v>3004101</v>
      </c>
      <c r="E4" s="65">
        <v>1221510</v>
      </c>
      <c r="F4" s="65">
        <f>E4/'Demographics &amp; rates'!E4</f>
        <v>8.966132299832644</v>
      </c>
      <c r="G4" s="65">
        <v>-805.9103320708183</v>
      </c>
      <c r="H4" s="65">
        <f>D4/'Demographics &amp; rates'!E4</f>
        <v>22.050713467805867</v>
      </c>
      <c r="K4" s="5"/>
      <c r="L4" s="5"/>
    </row>
    <row r="5" spans="1:12">
      <c r="A5" s="1" t="s">
        <v>14</v>
      </c>
      <c r="B5" s="52" t="s">
        <v>107</v>
      </c>
      <c r="C5" s="66" t="s">
        <v>107</v>
      </c>
      <c r="D5" s="66" t="s">
        <v>107</v>
      </c>
      <c r="E5" s="66" t="s">
        <v>107</v>
      </c>
      <c r="F5" s="66" t="s">
        <v>107</v>
      </c>
      <c r="G5" s="66" t="s">
        <v>107</v>
      </c>
      <c r="H5" s="66" t="s">
        <v>107</v>
      </c>
      <c r="K5" s="5"/>
      <c r="L5" s="5"/>
    </row>
    <row r="6" spans="1:12">
      <c r="A6" s="1" t="s">
        <v>16</v>
      </c>
      <c r="B6" s="50">
        <v>299869</v>
      </c>
      <c r="C6" s="60">
        <f>B6/'Demographics &amp; rates'!E6</f>
        <v>64.822524859489846</v>
      </c>
      <c r="D6" s="60">
        <f>B6-E6</f>
        <v>269989</v>
      </c>
      <c r="E6" s="60">
        <v>29880</v>
      </c>
      <c r="F6" s="60">
        <f>E6/'Demographics &amp; rates'!E6</f>
        <v>6.4591439688715955</v>
      </c>
      <c r="G6" s="60">
        <v>-1567.0125378296584</v>
      </c>
      <c r="H6" s="60">
        <f>D6/'Demographics &amp; rates'!E6</f>
        <v>58.363380890618245</v>
      </c>
      <c r="K6" s="5"/>
      <c r="L6" s="5"/>
    </row>
    <row r="7" spans="1:12">
      <c r="A7" s="1" t="s">
        <v>17</v>
      </c>
      <c r="B7" s="50">
        <v>1102639</v>
      </c>
      <c r="C7" s="60">
        <f>B7/'Demographics &amp; rates'!E7</f>
        <v>160.57070045143439</v>
      </c>
      <c r="D7" s="60">
        <f>B7-E7</f>
        <v>1037437</v>
      </c>
      <c r="E7" s="60">
        <v>65202</v>
      </c>
      <c r="F7" s="60">
        <f>E7/'Demographics &amp; rates'!E7</f>
        <v>9.4949759720401925</v>
      </c>
      <c r="G7" s="60">
        <v>-739.33304208533571</v>
      </c>
      <c r="H7" s="60">
        <f>D7/'Demographics &amp; rates'!E7</f>
        <v>151.07572447939421</v>
      </c>
      <c r="K7" s="5"/>
      <c r="L7" s="5"/>
    </row>
    <row r="8" spans="1:12">
      <c r="A8" s="1" t="s">
        <v>19</v>
      </c>
      <c r="B8" s="50">
        <v>1200485</v>
      </c>
      <c r="C8" s="60">
        <f>B8/'Demographics &amp; rates'!E8</f>
        <v>96.494252873563212</v>
      </c>
      <c r="D8" s="60">
        <f>B8-E8</f>
        <v>1154748</v>
      </c>
      <c r="E8" s="60">
        <v>45737</v>
      </c>
      <c r="F8" s="60">
        <f>E8/'Demographics &amp; rates'!E8</f>
        <v>3.676312193553573</v>
      </c>
      <c r="G8" s="60">
        <v>-767.06052568121538</v>
      </c>
      <c r="H8" s="60">
        <f>D8/'Demographics &amp; rates'!E8</f>
        <v>92.817940680009642</v>
      </c>
      <c r="K8" s="5"/>
      <c r="L8" s="5"/>
    </row>
    <row r="9" spans="1:12">
      <c r="A9" s="1" t="s">
        <v>20</v>
      </c>
      <c r="B9" s="50">
        <v>22806445</v>
      </c>
      <c r="C9" s="60">
        <f>B9/'Demographics &amp; rates'!E9</f>
        <v>137.36422552686579</v>
      </c>
      <c r="D9" s="60">
        <f>B9-E9</f>
        <v>5315658</v>
      </c>
      <c r="E9" s="60">
        <v>17490787</v>
      </c>
      <c r="F9" s="60">
        <f>E9/'Demographics &amp; rates'!E9</f>
        <v>105.34778261628992</v>
      </c>
      <c r="G9" s="60">
        <v>-1657.0117268669931</v>
      </c>
      <c r="H9" s="60">
        <f>D9/'Demographics &amp; rates'!E9</f>
        <v>32.016442910575861</v>
      </c>
      <c r="K9" s="5"/>
      <c r="L9" s="5"/>
    </row>
    <row r="10" spans="1:12">
      <c r="A10" s="1" t="s">
        <v>22</v>
      </c>
      <c r="B10" s="50">
        <v>1941673</v>
      </c>
      <c r="C10" s="60">
        <f>B10/'Demographics &amp; rates'!E10</f>
        <v>219.62142291595973</v>
      </c>
      <c r="D10" s="60">
        <f>B10-E10</f>
        <v>1803198</v>
      </c>
      <c r="E10" s="60">
        <v>138475</v>
      </c>
      <c r="F10" s="60">
        <f>E10/'Demographics &amp; rates'!E10</f>
        <v>15.662820947856577</v>
      </c>
      <c r="G10" s="60">
        <v>-5743.920370998756</v>
      </c>
      <c r="H10" s="60">
        <f>D10/'Demographics &amp; rates'!E10</f>
        <v>203.95860196810315</v>
      </c>
      <c r="K10" s="5"/>
      <c r="L10" s="5"/>
    </row>
    <row r="11" spans="1:12">
      <c r="A11" s="1" t="s">
        <v>23</v>
      </c>
      <c r="B11" s="50">
        <v>6216676</v>
      </c>
      <c r="C11" s="60">
        <f>B11/'Demographics &amp; rates'!E11</f>
        <v>114.70305177312817</v>
      </c>
      <c r="D11" s="60">
        <f>B11-E11</f>
        <v>4849593</v>
      </c>
      <c r="E11" s="60">
        <v>1367083</v>
      </c>
      <c r="F11" s="60">
        <f>E11/'Demographics &amp; rates'!E11</f>
        <v>25.223864349237978</v>
      </c>
      <c r="G11" s="67">
        <v>3897.4316395438946</v>
      </c>
      <c r="H11" s="60">
        <f>D11/'Demographics &amp; rates'!E11</f>
        <v>89.479187423890181</v>
      </c>
      <c r="K11" s="5"/>
      <c r="L11" s="5"/>
    </row>
    <row r="12" spans="1:12">
      <c r="A12" s="1" t="s">
        <v>24</v>
      </c>
      <c r="B12" s="50">
        <v>1512075</v>
      </c>
      <c r="C12" s="60">
        <f>B12/'Demographics &amp; rates'!E12</f>
        <v>5.4024288286743269</v>
      </c>
      <c r="D12" s="60">
        <f>B12-E12</f>
        <v>1380537</v>
      </c>
      <c r="E12" s="60">
        <v>131538</v>
      </c>
      <c r="F12" s="60">
        <f>E12/'Demographics &amp; rates'!E12</f>
        <v>0.46996655805179216</v>
      </c>
      <c r="G12" s="60">
        <v>-72.060967244040469</v>
      </c>
      <c r="H12" s="60">
        <f>D12/'Demographics &amp; rates'!E12</f>
        <v>4.9324622706225352</v>
      </c>
      <c r="K12" s="5"/>
      <c r="L12" s="5"/>
    </row>
    <row r="13" spans="1:12">
      <c r="A13" s="1" t="s">
        <v>26</v>
      </c>
      <c r="B13" s="50">
        <v>208599</v>
      </c>
      <c r="C13" s="60">
        <f>B13/'Demographics &amp; rates'!E13</f>
        <v>4.5292470036477335</v>
      </c>
      <c r="D13" s="60">
        <f>B13-E13</f>
        <v>152125</v>
      </c>
      <c r="E13" s="60">
        <v>56474</v>
      </c>
      <c r="F13" s="60">
        <f>E13/'Demographics &amp; rates'!E13</f>
        <v>1.2262028834462393</v>
      </c>
      <c r="G13" s="60">
        <v>-155.52805280528054</v>
      </c>
      <c r="H13" s="60">
        <f>D13/'Demographics &amp; rates'!E13</f>
        <v>3.303044120201494</v>
      </c>
      <c r="K13" s="5"/>
      <c r="L13" s="5"/>
    </row>
    <row r="14" spans="1:12">
      <c r="A14" s="1" t="s">
        <v>27</v>
      </c>
      <c r="B14" s="50">
        <v>2963851</v>
      </c>
      <c r="C14" s="60">
        <f>B14/'Demographics &amp; rates'!E14</f>
        <v>91.088911426639626</v>
      </c>
      <c r="D14" s="60">
        <f>B14-E14</f>
        <v>2697248</v>
      </c>
      <c r="E14" s="60">
        <v>266603</v>
      </c>
      <c r="F14" s="60">
        <f>E14/'Demographics &amp; rates'!E14</f>
        <v>8.1935890343598246</v>
      </c>
      <c r="G14" s="60">
        <v>-1134.9499047267809</v>
      </c>
      <c r="H14" s="60">
        <f>D14/'Demographics &amp; rates'!E14</f>
        <v>82.895322392279795</v>
      </c>
      <c r="K14" s="5"/>
      <c r="L14" s="5"/>
    </row>
    <row r="15" spans="1:12">
      <c r="A15" s="1" t="s">
        <v>28</v>
      </c>
      <c r="B15" s="50">
        <v>3074810</v>
      </c>
      <c r="C15" s="60">
        <f>B15/'Demographics &amp; rates'!E15</f>
        <v>159.20109764937351</v>
      </c>
      <c r="D15" s="60">
        <f>B15-E15</f>
        <v>2867288</v>
      </c>
      <c r="E15" s="60">
        <v>207522</v>
      </c>
      <c r="F15" s="60">
        <f>E15/'Demographics &amp; rates'!E15</f>
        <v>10.744641192917054</v>
      </c>
      <c r="G15" s="60">
        <v>883.40064202133169</v>
      </c>
      <c r="H15" s="60">
        <f>D15/'Demographics &amp; rates'!E15</f>
        <v>148.45645645645646</v>
      </c>
      <c r="K15" s="5"/>
      <c r="L15" s="5"/>
    </row>
    <row r="16" spans="1:12">
      <c r="A16" s="1" t="s">
        <v>29</v>
      </c>
      <c r="B16" s="50">
        <v>552716</v>
      </c>
      <c r="C16" s="60">
        <f>B16/'Demographics &amp; rates'!E16</f>
        <v>95.609064175748145</v>
      </c>
      <c r="D16" s="60">
        <f>B16-E16</f>
        <v>493028</v>
      </c>
      <c r="E16" s="60">
        <v>59688</v>
      </c>
      <c r="F16" s="60">
        <f>E16/'Demographics &amp; rates'!E16</f>
        <v>10.324857291126103</v>
      </c>
      <c r="G16" s="60">
        <v>-630.85971285244773</v>
      </c>
      <c r="H16" s="60">
        <f>D16/'Demographics &amp; rates'!E16</f>
        <v>85.284206884622037</v>
      </c>
      <c r="K16" s="5"/>
      <c r="L16" s="5"/>
    </row>
    <row r="17" spans="1:12">
      <c r="A17" s="1" t="s">
        <v>30</v>
      </c>
      <c r="B17" s="50">
        <v>3252594</v>
      </c>
      <c r="C17" s="60">
        <f>B17/'Demographics &amp; rates'!E17</f>
        <v>15.127851651341585</v>
      </c>
      <c r="D17" s="60">
        <f>B17-E17</f>
        <v>1931588</v>
      </c>
      <c r="E17" s="60">
        <v>1321006</v>
      </c>
      <c r="F17" s="60">
        <f>E17/'Demographics &amp; rates'!E17</f>
        <v>6.1440139158259965</v>
      </c>
      <c r="G17" s="60">
        <v>-1303.5901156706525</v>
      </c>
      <c r="H17" s="60">
        <f>D17/'Demographics &amp; rates'!E17</f>
        <v>8.9838377355155874</v>
      </c>
      <c r="K17" s="5"/>
      <c r="L17" s="5"/>
    </row>
    <row r="18" spans="1:12">
      <c r="A18" s="1" t="s">
        <v>32</v>
      </c>
      <c r="B18" s="50">
        <v>588316</v>
      </c>
      <c r="C18" s="60">
        <f>B18/'Demographics &amp; rates'!E18</f>
        <v>85.411730545876893</v>
      </c>
      <c r="D18" s="60">
        <f>B18-E18</f>
        <v>545739</v>
      </c>
      <c r="E18" s="60">
        <v>42577</v>
      </c>
      <c r="F18" s="60">
        <f>E18/'Demographics &amp; rates'!E18</f>
        <v>6.1813298490127755</v>
      </c>
      <c r="G18" s="60">
        <v>-466.46341463414632</v>
      </c>
      <c r="H18" s="60">
        <f>D18/'Demographics &amp; rates'!E18</f>
        <v>79.230400696864109</v>
      </c>
      <c r="K18" s="5"/>
      <c r="L18" s="5"/>
    </row>
    <row r="19" spans="1:12">
      <c r="A19" s="1" t="s">
        <v>33</v>
      </c>
      <c r="B19" s="50">
        <v>6873326</v>
      </c>
      <c r="C19" s="60">
        <f>B19/'Demographics &amp; rates'!E19</f>
        <v>105.09190709906274</v>
      </c>
      <c r="D19" s="60">
        <f>B19-E19</f>
        <v>5667668</v>
      </c>
      <c r="E19" s="60">
        <v>1205658</v>
      </c>
      <c r="F19" s="60">
        <f>E19/'Demographics &amp; rates'!E19</f>
        <v>18.4342920049539</v>
      </c>
      <c r="G19" s="60">
        <v>-2503.4937235295015</v>
      </c>
      <c r="H19" s="60">
        <f>D19/'Demographics &amp; rates'!E19</f>
        <v>86.657615094108834</v>
      </c>
      <c r="K19" s="5"/>
      <c r="L19" s="5"/>
    </row>
    <row r="20" spans="1:12">
      <c r="A20" s="1" t="s">
        <v>34</v>
      </c>
      <c r="B20" s="50">
        <v>3413455</v>
      </c>
      <c r="C20" s="60">
        <f>B20/'Demographics &amp; rates'!E20</f>
        <v>104.32957393483709</v>
      </c>
      <c r="D20" s="60">
        <v>2936954</v>
      </c>
      <c r="E20" s="60">
        <v>476501</v>
      </c>
      <c r="F20" s="60">
        <f>E20/'Demographics &amp; rates'!E20</f>
        <v>14.563879210220673</v>
      </c>
      <c r="G20" s="60">
        <v>-3725.1360107586038</v>
      </c>
      <c r="H20" s="60">
        <f>D20/'Demographics &amp; rates'!E20</f>
        <v>89.765694724616424</v>
      </c>
      <c r="K20" s="5"/>
      <c r="L20" s="5"/>
    </row>
    <row r="21" spans="1:12">
      <c r="A21" s="1" t="s">
        <v>35</v>
      </c>
      <c r="B21" s="50">
        <v>876535</v>
      </c>
      <c r="C21" s="60">
        <f>B21/'Demographics &amp; rates'!E21</f>
        <v>89.515420751633982</v>
      </c>
      <c r="D21" s="60">
        <f>B21-E21</f>
        <v>759896</v>
      </c>
      <c r="E21" s="60">
        <v>116639</v>
      </c>
      <c r="F21" s="60">
        <f>E21/'Demographics &amp; rates'!E21</f>
        <v>11.911662581699346</v>
      </c>
      <c r="G21" s="60">
        <v>-4086.8055555555557</v>
      </c>
      <c r="H21" s="60">
        <f>D21/'Demographics &amp; rates'!E21</f>
        <v>77.603758169934636</v>
      </c>
      <c r="K21" s="5"/>
      <c r="L21" s="5"/>
    </row>
    <row r="22" spans="1:12">
      <c r="A22" s="1" t="s">
        <v>36</v>
      </c>
      <c r="B22" s="50">
        <v>1421524</v>
      </c>
      <c r="C22" s="60">
        <f>B22/'Demographics &amp; rates'!E22</f>
        <v>20.125778683882661</v>
      </c>
      <c r="D22" s="60">
        <f>B22-E22</f>
        <v>1038013</v>
      </c>
      <c r="E22" s="60">
        <v>383511</v>
      </c>
      <c r="F22" s="60">
        <f>E22/'Demographics &amp; rates'!E22</f>
        <v>5.4297060822290177</v>
      </c>
      <c r="G22" s="60">
        <v>192.13670857401743</v>
      </c>
      <c r="H22" s="60">
        <f>D22/'Demographics &amp; rates'!E22</f>
        <v>14.696072601653642</v>
      </c>
      <c r="K22" s="5"/>
      <c r="L22" s="5"/>
    </row>
    <row r="23" spans="1:12">
      <c r="A23" s="1" t="s">
        <v>37</v>
      </c>
      <c r="B23" s="50">
        <v>1446615</v>
      </c>
      <c r="C23" s="60">
        <f>B23/'Demographics &amp; rates'!E23</f>
        <v>13.409109869024777</v>
      </c>
      <c r="D23" s="60">
        <f>B23-E23</f>
        <v>1347821</v>
      </c>
      <c r="E23" s="60">
        <v>98794</v>
      </c>
      <c r="F23" s="60">
        <f>E23/'Demographics &amp; rates'!E23</f>
        <v>0.91575132319271801</v>
      </c>
      <c r="G23" s="60">
        <v>-112.45515975640276</v>
      </c>
      <c r="H23" s="60">
        <f>D23/'Demographics &amp; rates'!E23</f>
        <v>12.493358545832059</v>
      </c>
      <c r="K23" s="5"/>
      <c r="L23" s="5"/>
    </row>
    <row r="24" spans="1:12">
      <c r="A24" s="1" t="s">
        <v>38</v>
      </c>
      <c r="B24" s="50">
        <v>1033075</v>
      </c>
      <c r="C24" s="60">
        <f>B24/'Demographics &amp; rates'!E24</f>
        <v>60.381962709684963</v>
      </c>
      <c r="D24" s="60">
        <f>B24-E24</f>
        <v>801315</v>
      </c>
      <c r="E24" s="60">
        <v>231760</v>
      </c>
      <c r="F24" s="60">
        <f>E24/'Demographics &amp; rates'!E24</f>
        <v>13.546086854871705</v>
      </c>
      <c r="G24" s="60">
        <v>-2058.2734233444385</v>
      </c>
      <c r="H24" s="60">
        <f>D24/'Demographics &amp; rates'!E24</f>
        <v>46.835875854813253</v>
      </c>
      <c r="K24" s="5"/>
      <c r="L24" s="5"/>
    </row>
    <row r="25" spans="1:12">
      <c r="A25" s="1" t="s">
        <v>39</v>
      </c>
      <c r="B25" s="50">
        <v>769080</v>
      </c>
      <c r="C25" s="60">
        <f>B25/'Demographics &amp; rates'!E25</f>
        <v>104.59404324765401</v>
      </c>
      <c r="D25" s="60">
        <f>B25-E25</f>
        <v>688152</v>
      </c>
      <c r="E25" s="60">
        <v>80928</v>
      </c>
      <c r="F25" s="60">
        <f>E25/'Demographics &amp; rates'!E25</f>
        <v>11.006119951040391</v>
      </c>
      <c r="G25" s="60">
        <v>-2587.3793009655924</v>
      </c>
      <c r="H25" s="60">
        <f>D25/'Demographics &amp; rates'!E25</f>
        <v>93.587923296613624</v>
      </c>
      <c r="K25" s="5"/>
      <c r="L25" s="5"/>
    </row>
    <row r="26" spans="1:12">
      <c r="A26" s="1" t="s">
        <v>40</v>
      </c>
      <c r="B26" s="50">
        <v>3674077</v>
      </c>
      <c r="C26" s="60">
        <f>B26/'Demographics &amp; rates'!E26</f>
        <v>86.759162180032121</v>
      </c>
      <c r="D26" s="60">
        <f>B26-E26</f>
        <v>3097135</v>
      </c>
      <c r="E26" s="60">
        <v>576942</v>
      </c>
      <c r="F26" s="60">
        <f>E26/'Demographics &amp; rates'!E26</f>
        <v>13.623831113629924</v>
      </c>
      <c r="G26" s="60">
        <v>-3248.6540096344575</v>
      </c>
      <c r="H26" s="60">
        <f>D26/'Demographics &amp; rates'!E26</f>
        <v>73.135331066402188</v>
      </c>
      <c r="K26" s="5"/>
      <c r="L26" s="5"/>
    </row>
    <row r="27" spans="1:12">
      <c r="A27" s="1" t="s">
        <v>41</v>
      </c>
      <c r="B27" s="50">
        <v>1606046</v>
      </c>
      <c r="C27" s="60">
        <f>B27/'Demographics &amp; rates'!E27</f>
        <v>67.136777861382825</v>
      </c>
      <c r="D27" s="60">
        <f>B27-E27</f>
        <v>1293961</v>
      </c>
      <c r="E27" s="60">
        <v>312085</v>
      </c>
      <c r="F27" s="60">
        <f>E27/'Demographics &amp; rates'!E27</f>
        <v>13.045940974834879</v>
      </c>
      <c r="G27" s="60">
        <v>-1609.3136025415936</v>
      </c>
      <c r="H27" s="60">
        <f>D27/'Demographics &amp; rates'!E27</f>
        <v>54.090836886547947</v>
      </c>
      <c r="K27" s="5"/>
      <c r="L27" s="5"/>
    </row>
    <row r="28" spans="1:12">
      <c r="A28" s="1" t="s">
        <v>42</v>
      </c>
      <c r="B28" s="50">
        <v>318663</v>
      </c>
      <c r="C28" s="60">
        <f>B28/'Demographics &amp; rates'!E28</f>
        <v>129.22262773722628</v>
      </c>
      <c r="D28" s="60">
        <f>B28-E28</f>
        <v>301221</v>
      </c>
      <c r="E28" s="60">
        <v>17442</v>
      </c>
      <c r="F28" s="60">
        <f>E28/'Demographics &amp; rates'!E28</f>
        <v>7.0729927007299267</v>
      </c>
      <c r="G28" s="60">
        <v>-2360.5028386050285</v>
      </c>
      <c r="H28" s="60">
        <f>D28/'Demographics &amp; rates'!E28</f>
        <v>122.14963503649635</v>
      </c>
      <c r="K28" s="5"/>
      <c r="L28" s="5"/>
    </row>
    <row r="29" spans="1:12">
      <c r="A29" s="1" t="s">
        <v>43</v>
      </c>
      <c r="B29" s="50">
        <v>1113428</v>
      </c>
      <c r="C29" s="60">
        <f>B29/'Demographics &amp; rates'!E29</f>
        <v>83.290544584081388</v>
      </c>
      <c r="D29" s="60">
        <f>B29-E29</f>
        <v>1035236</v>
      </c>
      <c r="E29" s="60">
        <v>78192</v>
      </c>
      <c r="F29" s="60">
        <f>E29/'Demographics &amp; rates'!E29</f>
        <v>5.8491921005386001</v>
      </c>
      <c r="G29" s="60">
        <v>-898.04009575104726</v>
      </c>
      <c r="H29" s="60">
        <f>D29/'Demographics &amp; rates'!E29</f>
        <v>77.441352483542786</v>
      </c>
      <c r="K29" s="5"/>
      <c r="L29" s="5"/>
    </row>
    <row r="30" spans="1:12">
      <c r="A30" s="1" t="s">
        <v>45</v>
      </c>
      <c r="B30" s="50">
        <v>2416162</v>
      </c>
      <c r="C30" s="60">
        <f>B30/'Demographics &amp; rates'!E30</f>
        <v>92.191773504273499</v>
      </c>
      <c r="D30" s="60">
        <f>B30-E30</f>
        <v>2050277</v>
      </c>
      <c r="E30" s="60">
        <v>365885</v>
      </c>
      <c r="F30" s="60">
        <f>E30/'Demographics &amp; rates'!E30</f>
        <v>13.960813492063492</v>
      </c>
      <c r="G30" s="60">
        <v>-2120.6883394383394</v>
      </c>
      <c r="H30" s="60">
        <f>D30/'Demographics &amp; rates'!E30</f>
        <v>78.230960012210019</v>
      </c>
      <c r="K30" s="5"/>
      <c r="L30" s="5"/>
    </row>
    <row r="31" spans="1:12">
      <c r="A31" s="1" t="s">
        <v>46</v>
      </c>
      <c r="B31" s="50">
        <v>119505844</v>
      </c>
      <c r="C31" s="60">
        <f>B31/'Demographics &amp; rates'!E31</f>
        <v>42332.923839886644</v>
      </c>
      <c r="D31" s="60">
        <f>B31-E31</f>
        <v>102362223</v>
      </c>
      <c r="E31" s="60">
        <v>17143621</v>
      </c>
      <c r="F31" s="60">
        <f>E31/'Demographics &amp; rates'!E31</f>
        <v>6072.8377612469003</v>
      </c>
      <c r="G31" s="60">
        <v>-1210048.1756996103</v>
      </c>
      <c r="H31" s="60">
        <f>D31/'Demographics &amp; rates'!E31</f>
        <v>36260.086078639746</v>
      </c>
      <c r="K31" s="5"/>
      <c r="L31" s="5"/>
    </row>
    <row r="32" spans="1:12">
      <c r="A32" s="1" t="s">
        <v>47</v>
      </c>
      <c r="B32" s="50">
        <v>425456</v>
      </c>
      <c r="C32" s="60">
        <f>B32/'Demographics &amp; rates'!E32</f>
        <v>102.91630382196421</v>
      </c>
      <c r="D32" s="60">
        <f>B32-E32</f>
        <v>397538</v>
      </c>
      <c r="E32" s="60">
        <v>27918</v>
      </c>
      <c r="F32" s="60">
        <f>E32/'Demographics &amp; rates'!E32</f>
        <v>6.7532656023222062</v>
      </c>
      <c r="G32" s="60">
        <v>-2261.0062893081763</v>
      </c>
      <c r="H32" s="60">
        <f>D32/'Demographics &amp; rates'!E32</f>
        <v>96.16303821964199</v>
      </c>
      <c r="K32" s="5"/>
      <c r="L32" s="5"/>
    </row>
    <row r="33" spans="1:12">
      <c r="A33" s="1" t="s">
        <v>48</v>
      </c>
      <c r="B33" s="50">
        <v>1248776</v>
      </c>
      <c r="C33" s="60">
        <f>B33/'Demographics &amp; rates'!E33</f>
        <v>93.352470658593106</v>
      </c>
      <c r="D33" s="60">
        <f>B33-E33</f>
        <v>1135860</v>
      </c>
      <c r="E33" s="60">
        <v>112916</v>
      </c>
      <c r="F33" s="60">
        <f>E33/'Demographics &amp; rates'!E33</f>
        <v>8.4410555430963594</v>
      </c>
      <c r="G33" s="60">
        <v>-241.83299693503776</v>
      </c>
      <c r="H33" s="60">
        <f>D33/'Demographics &amp; rates'!E33</f>
        <v>84.911415115496752</v>
      </c>
      <c r="K33" s="5"/>
      <c r="L33" s="5"/>
    </row>
    <row r="34" spans="1:12">
      <c r="A34" s="1" t="s">
        <v>49</v>
      </c>
      <c r="B34" s="50">
        <v>2671181</v>
      </c>
      <c r="C34" s="60">
        <f>B34/'Demographics &amp; rates'!E34</f>
        <v>109.81668311133038</v>
      </c>
      <c r="D34" s="60">
        <f>B34-E34</f>
        <v>2398681</v>
      </c>
      <c r="E34" s="60">
        <v>272500</v>
      </c>
      <c r="F34" s="60">
        <f>E34/'Demographics &amp; rates'!E34</f>
        <v>11.20292715013978</v>
      </c>
      <c r="G34" s="60">
        <v>-2246.0532807104096</v>
      </c>
      <c r="H34" s="60">
        <f>D34/'Demographics &amp; rates'!E34</f>
        <v>98.613755961190591</v>
      </c>
      <c r="K34" s="5"/>
      <c r="L34" s="5"/>
    </row>
    <row r="35" spans="1:12">
      <c r="A35" s="1" t="s">
        <v>50</v>
      </c>
      <c r="B35" s="50">
        <v>1175576</v>
      </c>
      <c r="C35" s="60">
        <f>B35/'Demographics &amp; rates'!E35</f>
        <v>94.401027864771535</v>
      </c>
      <c r="D35" s="60">
        <v>1097910.7560000001</v>
      </c>
      <c r="E35" s="60">
        <v>77665</v>
      </c>
      <c r="F35" s="60">
        <f>E35/'Demographics &amp; rates'!E35</f>
        <v>6.2366498032602582</v>
      </c>
      <c r="G35" s="60">
        <v>-876.73652935035739</v>
      </c>
      <c r="H35" s="60">
        <f>D35/'Demographics &amp; rates'!E35</f>
        <v>88.164358467839079</v>
      </c>
      <c r="K35" s="5"/>
      <c r="L35" s="5"/>
    </row>
    <row r="36" spans="1:12">
      <c r="A36" s="1" t="s">
        <v>51</v>
      </c>
      <c r="B36" s="50">
        <v>1041981</v>
      </c>
      <c r="C36" s="60">
        <f>B36/'Demographics &amp; rates'!E36</f>
        <v>68.723189552829439</v>
      </c>
      <c r="D36" s="60">
        <f>B36-E36</f>
        <v>958204</v>
      </c>
      <c r="E36" s="60">
        <v>83777</v>
      </c>
      <c r="F36" s="60">
        <f>E36/'Demographics &amp; rates'!E36</f>
        <v>5.5254583827991031</v>
      </c>
      <c r="G36" s="60">
        <v>-748.77984434771133</v>
      </c>
      <c r="H36" s="60">
        <f>D36/'Demographics &amp; rates'!E36</f>
        <v>63.197731170030337</v>
      </c>
      <c r="K36" s="5"/>
      <c r="L36" s="5"/>
    </row>
    <row r="37" spans="1:12">
      <c r="A37" s="1" t="s">
        <v>52</v>
      </c>
      <c r="B37" s="50">
        <v>2486523</v>
      </c>
      <c r="C37" s="60">
        <f>B37/'Demographics &amp; rates'!E37</f>
        <v>92.992370694491186</v>
      </c>
      <c r="D37" s="60">
        <f>B37-E37</f>
        <v>2432629</v>
      </c>
      <c r="E37" s="60">
        <v>53894</v>
      </c>
      <c r="F37" s="60">
        <f>E37/'Demographics &amp; rates'!E37</f>
        <v>2.0155577994689406</v>
      </c>
      <c r="G37" s="60">
        <v>-619.43228991360934</v>
      </c>
      <c r="H37" s="60">
        <f>D37/'Demographics &amp; rates'!E37</f>
        <v>90.976812895022249</v>
      </c>
      <c r="K37" s="5"/>
      <c r="L37" s="5"/>
    </row>
    <row r="38" spans="1:12">
      <c r="A38" s="1" t="s">
        <v>54</v>
      </c>
      <c r="B38" s="50">
        <v>2733009</v>
      </c>
      <c r="C38" s="60">
        <f>B38/'Demographics &amp; rates'!E38</f>
        <v>120.79063908777512</v>
      </c>
      <c r="D38" s="60">
        <f>B38-E38</f>
        <v>2422229</v>
      </c>
      <c r="E38" s="60">
        <v>310780</v>
      </c>
      <c r="F38" s="60">
        <f>E38/'Demographics &amp; rates'!E38</f>
        <v>13.735525501635287</v>
      </c>
      <c r="G38" s="60">
        <v>-3209.6260938743039</v>
      </c>
      <c r="H38" s="60">
        <f>D38/'Demographics &amp; rates'!E38</f>
        <v>107.05511358613984</v>
      </c>
      <c r="K38" s="5"/>
      <c r="L38" s="5"/>
    </row>
    <row r="39" spans="1:12">
      <c r="A39" s="1" t="s">
        <v>55</v>
      </c>
      <c r="B39" s="50">
        <v>4045258000</v>
      </c>
      <c r="C39" s="60">
        <f>B39/'Demographics &amp; rates'!E39</f>
        <v>134572.78775781768</v>
      </c>
      <c r="D39" s="60">
        <v>3635060000</v>
      </c>
      <c r="E39" s="60">
        <v>410198000</v>
      </c>
      <c r="F39" s="60">
        <f>E39/'Demographics &amp; rates'!E39</f>
        <v>13645.974717232202</v>
      </c>
      <c r="G39" s="60">
        <v>-2556.686626746507</v>
      </c>
      <c r="H39" s="60">
        <f>D39/'Demographics &amp; rates'!E39</f>
        <v>120926.81304058549</v>
      </c>
      <c r="K39" s="5"/>
      <c r="L39" s="5"/>
    </row>
    <row r="40" spans="1:12">
      <c r="A40" s="1" t="s">
        <v>56</v>
      </c>
      <c r="B40" s="50">
        <v>460633</v>
      </c>
      <c r="C40" s="60">
        <f>B40/'Demographics &amp; rates'!E40</f>
        <v>5.2791587874620367</v>
      </c>
      <c r="D40" s="60">
        <f>B40-E40</f>
        <v>382179</v>
      </c>
      <c r="E40" s="60">
        <v>78454</v>
      </c>
      <c r="F40" s="60">
        <f>E40/'Demographics &amp; rates'!E40</f>
        <v>0.89913472007334827</v>
      </c>
      <c r="G40" s="60">
        <v>-105.49538708383474</v>
      </c>
      <c r="H40" s="60">
        <f>D40/'Demographics &amp; rates'!E40</f>
        <v>4.3800240673886881</v>
      </c>
      <c r="K40" s="5"/>
      <c r="L40" s="5"/>
    </row>
    <row r="41" spans="1:12">
      <c r="A41" s="1" t="s">
        <v>57</v>
      </c>
      <c r="B41" s="50">
        <v>369719</v>
      </c>
      <c r="C41" s="60">
        <f>B41/'Demographics &amp; rates'!E41</f>
        <v>78.446636961595587</v>
      </c>
      <c r="D41" s="60">
        <f>B41-E41</f>
        <v>350767</v>
      </c>
      <c r="E41" s="60">
        <v>18952</v>
      </c>
      <c r="F41" s="60">
        <f>E41/'Demographics &amp; rates'!E41</f>
        <v>4.0212179079142798</v>
      </c>
      <c r="G41" s="60">
        <v>-367.91852323360916</v>
      </c>
      <c r="H41" s="60">
        <f>D41/'Demographics &amp; rates'!E41</f>
        <v>74.42541905368131</v>
      </c>
      <c r="K41" s="5"/>
      <c r="L41" s="5"/>
    </row>
    <row r="42" spans="1:12">
      <c r="A42" s="1" t="s">
        <v>58</v>
      </c>
      <c r="B42" s="50">
        <v>1090490</v>
      </c>
      <c r="C42" s="60">
        <f>B42/'Demographics &amp; rates'!E43</f>
        <v>246.94067028985506</v>
      </c>
      <c r="D42" s="60">
        <f>B42-E42</f>
        <v>845406</v>
      </c>
      <c r="E42" s="60">
        <v>245084</v>
      </c>
      <c r="F42" s="60">
        <f>E42/'Demographics &amp; rates'!E43</f>
        <v>55.499094202898547</v>
      </c>
      <c r="G42" s="60">
        <v>-68.164080225065788</v>
      </c>
      <c r="H42" s="60">
        <f>D42/'Demographics &amp; rates'!E43</f>
        <v>191.44157608695653</v>
      </c>
      <c r="K42" s="5"/>
      <c r="L42" s="5"/>
    </row>
    <row r="43" spans="1:12">
      <c r="A43" s="1" t="s">
        <v>59</v>
      </c>
      <c r="B43" s="50">
        <v>427986</v>
      </c>
      <c r="C43" s="60">
        <f>B43/'Demographics &amp; rates'!E42</f>
        <v>3.8840729648788455</v>
      </c>
      <c r="D43" s="60">
        <f>B43-E43</f>
        <v>411255</v>
      </c>
      <c r="E43" s="60">
        <v>16731</v>
      </c>
      <c r="F43" s="60">
        <f>E43/'Demographics &amp; rates'!E42</f>
        <v>0.15183773482167165</v>
      </c>
      <c r="G43" s="60">
        <v>-723.05253623188401</v>
      </c>
      <c r="H43" s="60">
        <f>D43/'Demographics &amp; rates'!E42</f>
        <v>3.7322352300571739</v>
      </c>
      <c r="K43" s="5"/>
      <c r="L43" s="5"/>
    </row>
    <row r="44" spans="1:12">
      <c r="A44" s="1" t="s">
        <v>60</v>
      </c>
      <c r="B44" s="50">
        <v>2477742</v>
      </c>
      <c r="C44" s="60">
        <f>B44/'Demographics &amp; rates'!E44</f>
        <v>72.902639244416989</v>
      </c>
      <c r="D44" s="60">
        <v>2144755</v>
      </c>
      <c r="E44" s="60">
        <v>332987</v>
      </c>
      <c r="F44" s="60">
        <f>E44/'Demographics &amp; rates'!E44</f>
        <v>9.7974813899432132</v>
      </c>
      <c r="G44" s="60">
        <v>-1756.7305146085268</v>
      </c>
      <c r="H44" s="60">
        <f>D44/'Demographics &amp; rates'!E44</f>
        <v>63.105157854473767</v>
      </c>
      <c r="K44" s="5"/>
      <c r="L44" s="5"/>
    </row>
    <row r="45" spans="1:12">
      <c r="A45" s="1" t="s">
        <v>61</v>
      </c>
      <c r="B45" s="50">
        <v>2344336</v>
      </c>
      <c r="C45" s="60">
        <f>B45/'Demographics &amp; rates'!E45</f>
        <v>113.91331389698736</v>
      </c>
      <c r="D45" s="60">
        <f>B45-E45</f>
        <v>2015488</v>
      </c>
      <c r="E45" s="60">
        <v>328848</v>
      </c>
      <c r="F45" s="60">
        <f>E45/'Demographics &amp; rates'!E45</f>
        <v>15.979008746355685</v>
      </c>
      <c r="G45" s="60">
        <v>-4256.1710398445093</v>
      </c>
      <c r="H45" s="60">
        <f>D45/'Demographics &amp; rates'!E45</f>
        <v>97.934305150631687</v>
      </c>
      <c r="K45" s="5"/>
      <c r="L45" s="5"/>
    </row>
    <row r="46" spans="1:12">
      <c r="A46" s="1" t="s">
        <v>62</v>
      </c>
      <c r="B46" s="50">
        <v>3743913</v>
      </c>
      <c r="C46" s="60">
        <f>B46/'Demographics &amp; rates'!E46</f>
        <v>149.15393809011593</v>
      </c>
      <c r="D46" s="60">
        <f>B46-E46</f>
        <v>2952702</v>
      </c>
      <c r="E46" s="60">
        <v>791211</v>
      </c>
      <c r="F46" s="60">
        <f>E46/'Demographics &amp; rates'!E46</f>
        <v>31.521094777100515</v>
      </c>
      <c r="G46" s="60">
        <v>-5026.9311979602408</v>
      </c>
      <c r="H46" s="60">
        <f>D46/'Demographics &amp; rates'!E46</f>
        <v>117.63284331301541</v>
      </c>
      <c r="K46" s="5"/>
      <c r="L46" s="5"/>
    </row>
    <row r="47" spans="1:12">
      <c r="A47" s="1" t="s">
        <v>63</v>
      </c>
      <c r="B47" s="50">
        <v>806154</v>
      </c>
      <c r="C47" s="60">
        <f>B47/'Demographics &amp; rates'!E47</f>
        <v>115.82672413793104</v>
      </c>
      <c r="D47" s="60">
        <f>B47-E47</f>
        <v>755541</v>
      </c>
      <c r="E47" s="60">
        <v>50613</v>
      </c>
      <c r="F47" s="60">
        <f>E47/'Demographics &amp; rates'!E47</f>
        <v>7.2719827586206893</v>
      </c>
      <c r="G47" s="60">
        <v>-1786.2068965517242</v>
      </c>
      <c r="H47" s="60">
        <f>D47/'Demographics &amp; rates'!E47</f>
        <v>108.55474137931034</v>
      </c>
      <c r="K47" s="5"/>
      <c r="L47" s="5"/>
    </row>
    <row r="48" spans="1:12">
      <c r="A48" s="1" t="s">
        <v>64</v>
      </c>
      <c r="B48" s="50">
        <v>2273831</v>
      </c>
      <c r="C48" s="60">
        <f>B48/'Demographics &amp; rates'!E48</f>
        <v>76.668386270146328</v>
      </c>
      <c r="D48" s="60">
        <f>B48-E48</f>
        <v>1765561</v>
      </c>
      <c r="E48" s="60">
        <v>508270</v>
      </c>
      <c r="F48" s="60">
        <f>E48/'Demographics &amp; rates'!E48</f>
        <v>17.137703149234607</v>
      </c>
      <c r="G48" s="60">
        <v>-3447.6026704430506</v>
      </c>
      <c r="H48" s="60">
        <f>D48/'Demographics &amp; rates'!E48</f>
        <v>59.530683120911725</v>
      </c>
      <c r="K48" s="5"/>
      <c r="L48" s="5"/>
    </row>
    <row r="49" spans="1:12">
      <c r="A49" s="1" t="s">
        <v>65</v>
      </c>
      <c r="B49" s="50">
        <v>602624</v>
      </c>
      <c r="C49" s="60">
        <f>B49/'Demographics &amp; rates'!E49</f>
        <v>79.271770586687708</v>
      </c>
      <c r="D49" s="60">
        <f>B49-E49</f>
        <v>536352</v>
      </c>
      <c r="E49" s="60">
        <v>66272</v>
      </c>
      <c r="F49" s="60">
        <f>E49/'Demographics &amp; rates'!E49</f>
        <v>8.7177058668771377</v>
      </c>
      <c r="G49" s="60">
        <v>-233.88581952117863</v>
      </c>
      <c r="H49" s="60">
        <f>D49/'Demographics &amp; rates'!E49</f>
        <v>70.554064719810583</v>
      </c>
      <c r="K49" s="5"/>
      <c r="L49" s="5"/>
    </row>
    <row r="50" spans="1:12">
      <c r="A50" s="1" t="s">
        <v>66</v>
      </c>
      <c r="B50" s="50">
        <v>3057394</v>
      </c>
      <c r="C50" s="60">
        <f>B50/'Demographics &amp; rates'!E50</f>
        <v>101.65898586866167</v>
      </c>
      <c r="D50" s="60">
        <f>B50-E50</f>
        <v>2813145</v>
      </c>
      <c r="E50" s="60">
        <v>244249</v>
      </c>
      <c r="F50" s="60">
        <f>E50/'Demographics &amp; rates'!E50</f>
        <v>8.1213300083125528</v>
      </c>
      <c r="G50" s="60">
        <v>-2734.8628428927682</v>
      </c>
      <c r="H50" s="60">
        <f>D50/'Demographics &amp; rates'!E50</f>
        <v>93.537655860349133</v>
      </c>
      <c r="K50" s="5"/>
      <c r="L50" s="5"/>
    </row>
    <row r="51" spans="1:12">
      <c r="A51" s="1" t="s">
        <v>67</v>
      </c>
      <c r="B51" s="50">
        <v>1470604</v>
      </c>
      <c r="C51" s="60">
        <f>B51/'Demographics &amp; rates'!E51</f>
        <v>118.8078849571821</v>
      </c>
      <c r="D51" s="60">
        <f>B51-E51</f>
        <v>1301565</v>
      </c>
      <c r="E51" s="60">
        <v>169039</v>
      </c>
      <c r="F51" s="60">
        <f>E51/'Demographics &amp; rates'!E51</f>
        <v>13.656406527710454</v>
      </c>
      <c r="G51" s="60">
        <v>-2366.5374050735177</v>
      </c>
      <c r="H51" s="60">
        <f>D51/'Demographics &amp; rates'!E51</f>
        <v>105.15147842947164</v>
      </c>
      <c r="K51" s="5"/>
      <c r="L51" s="5"/>
    </row>
    <row r="52" spans="1:12">
      <c r="A52" s="1" t="s">
        <v>68</v>
      </c>
      <c r="B52" s="50">
        <v>640662</v>
      </c>
      <c r="C52" s="60">
        <f>B52/'Demographics &amp; rates'!E52</f>
        <v>64.634987893462466</v>
      </c>
      <c r="D52" s="60">
        <f>B52-E52</f>
        <v>578784</v>
      </c>
      <c r="E52" s="60">
        <v>61878</v>
      </c>
      <c r="F52" s="60">
        <f>E52/'Demographics &amp; rates'!E52</f>
        <v>6.2427360774818403</v>
      </c>
      <c r="G52" s="60">
        <v>-721.75141242937855</v>
      </c>
      <c r="H52" s="60">
        <f>D52/'Demographics &amp; rates'!E52</f>
        <v>58.392251815980629</v>
      </c>
      <c r="K52" s="5"/>
      <c r="L52" s="5"/>
    </row>
    <row r="53" spans="1:12">
      <c r="A53" s="1" t="s">
        <v>69</v>
      </c>
      <c r="B53" s="50">
        <v>654281</v>
      </c>
      <c r="C53" s="60">
        <f>B53/'Demographics &amp; rates'!E53</f>
        <v>104.55113454777884</v>
      </c>
      <c r="D53" s="60">
        <f>B53-E53</f>
        <v>620995</v>
      </c>
      <c r="E53" s="60">
        <v>33286</v>
      </c>
      <c r="F53" s="60">
        <f>E53/'Demographics &amp; rates'!E53</f>
        <v>5.3189517417705341</v>
      </c>
      <c r="G53" s="60">
        <v>547.93863854266544</v>
      </c>
      <c r="H53" s="60">
        <f>D53/'Demographics &amp; rates'!E53</f>
        <v>99.232182806008311</v>
      </c>
      <c r="K53" s="5"/>
      <c r="L53" s="5"/>
    </row>
    <row r="54" spans="1:12">
      <c r="A54" s="1" t="s">
        <v>70</v>
      </c>
      <c r="B54" s="50">
        <v>2310320</v>
      </c>
      <c r="C54" s="60">
        <f>B54/'Demographics &amp; rates'!E54</f>
        <v>141.3558492413118</v>
      </c>
      <c r="D54" s="60">
        <f>B54-E54</f>
        <v>2246620</v>
      </c>
      <c r="E54" s="60">
        <v>63700</v>
      </c>
      <c r="F54" s="60">
        <f>E54/'Demographics &amp; rates'!E54</f>
        <v>3.8974547234459127</v>
      </c>
      <c r="G54" s="60">
        <v>-1006.5467449828683</v>
      </c>
      <c r="H54" s="60">
        <f>D54/'Demographics &amp; rates'!E54</f>
        <v>137.45839451786588</v>
      </c>
      <c r="K54" s="5"/>
      <c r="L54" s="5"/>
    </row>
    <row r="55" spans="1:12">
      <c r="A55" s="1" t="s">
        <v>71</v>
      </c>
      <c r="B55" s="50">
        <v>537915</v>
      </c>
      <c r="C55" s="60">
        <f>B55/'Demographics &amp; rates'!E55</f>
        <v>125.03835425383542</v>
      </c>
      <c r="D55" s="60">
        <f>B55-E55</f>
        <v>496984</v>
      </c>
      <c r="E55" s="60">
        <v>40931</v>
      </c>
      <c r="F55" s="60">
        <f>E55/'Demographics &amp; rates'!E55</f>
        <v>9.514411901441191</v>
      </c>
      <c r="G55" s="60">
        <v>-616.68991166899116</v>
      </c>
      <c r="H55" s="60">
        <f>D55/'Demographics &amp; rates'!E55</f>
        <v>115.52394235239423</v>
      </c>
      <c r="K55" s="5"/>
      <c r="L55" s="5"/>
    </row>
    <row r="56" spans="1:12">
      <c r="A56" s="1" t="s">
        <v>72</v>
      </c>
      <c r="B56" s="50">
        <v>388690223</v>
      </c>
      <c r="C56" s="60">
        <f>B56/'Demographics &amp; rates'!E56</f>
        <v>7382.5303513770177</v>
      </c>
      <c r="D56" s="60">
        <v>288078635</v>
      </c>
      <c r="E56" s="60">
        <v>100611588</v>
      </c>
      <c r="F56" s="60">
        <f>E56/'Demographics &amp; rates'!E56</f>
        <v>1910.9513390313391</v>
      </c>
      <c r="G56" s="60">
        <v>-340182.65906932572</v>
      </c>
      <c r="H56" s="60">
        <f>D56/'Demographics &amp; rates'!E56</f>
        <v>5471.5790123456791</v>
      </c>
      <c r="K56" s="5"/>
      <c r="L56" s="5"/>
    </row>
    <row r="57" spans="1:12">
      <c r="A57" s="1" t="s">
        <v>73</v>
      </c>
      <c r="B57" s="50">
        <v>1219461</v>
      </c>
      <c r="C57" s="60">
        <f>B57/'Demographics &amp; rates'!E57</f>
        <v>148.896336996337</v>
      </c>
      <c r="D57" s="60">
        <f>B57-E57</f>
        <v>1129682</v>
      </c>
      <c r="E57" s="60">
        <v>89779</v>
      </c>
      <c r="F57" s="60">
        <f>E57/'Demographics &amp; rates'!E57</f>
        <v>10.962026862026862</v>
      </c>
      <c r="G57" s="60">
        <v>-1805.2503052503052</v>
      </c>
      <c r="H57" s="60">
        <f>D57/'Demographics &amp; rates'!E57</f>
        <v>137.93431013431012</v>
      </c>
      <c r="K57" s="5"/>
      <c r="L57" s="5"/>
    </row>
    <row r="58" spans="1:12">
      <c r="A58" s="1" t="s">
        <v>74</v>
      </c>
      <c r="B58" s="50">
        <v>2727242</v>
      </c>
      <c r="C58" s="60">
        <f>B58/'Demographics &amp; rates'!E59</f>
        <v>123.7181092360733</v>
      </c>
      <c r="D58" s="60">
        <f>B58-E58</f>
        <v>2318421</v>
      </c>
      <c r="E58" s="60">
        <v>408821</v>
      </c>
      <c r="F58" s="60">
        <f>E58/'Demographics &amp; rates'!E59</f>
        <v>18.54568136454364</v>
      </c>
      <c r="G58" s="60">
        <v>-3197.2044263249854</v>
      </c>
      <c r="H58" s="60">
        <f>D58/'Demographics &amp; rates'!E59</f>
        <v>105.17242787152966</v>
      </c>
      <c r="K58" s="5"/>
      <c r="L58" s="5"/>
    </row>
    <row r="59" spans="1:12">
      <c r="A59" s="1" t="s">
        <v>75</v>
      </c>
      <c r="B59" s="50">
        <v>2170638</v>
      </c>
      <c r="C59" s="60">
        <f>B59/'Demographics &amp; rates'!E58</f>
        <v>84.280256260920211</v>
      </c>
      <c r="D59" s="60">
        <f>B59-E59</f>
        <v>1935342</v>
      </c>
      <c r="E59" s="60">
        <v>235296</v>
      </c>
      <c r="F59" s="60">
        <f>E59/'Demographics &amp; rates'!E58</f>
        <v>9.1359347699475837</v>
      </c>
      <c r="G59" s="60">
        <v>-1135.1388132825259</v>
      </c>
      <c r="H59" s="60">
        <f>D59/'Demographics &amp; rates'!E58</f>
        <v>75.144321490972629</v>
      </c>
      <c r="K59" s="5"/>
      <c r="L59" s="5"/>
    </row>
    <row r="60" spans="1:12">
      <c r="A60" s="1" t="s">
        <v>76</v>
      </c>
      <c r="B60" s="50">
        <v>7873465</v>
      </c>
      <c r="C60" s="60">
        <f>B60/'Demographics &amp; rates'!E60</f>
        <v>127.84297010732784</v>
      </c>
      <c r="D60" s="60">
        <f>B60-E60</f>
        <v>6519301</v>
      </c>
      <c r="E60" s="60">
        <v>1354164</v>
      </c>
      <c r="F60" s="60">
        <f>E60/'Demographics &amp; rates'!E60</f>
        <v>21.987822105314432</v>
      </c>
      <c r="G60" s="60">
        <v>-4156.8188091642714</v>
      </c>
      <c r="H60" s="60">
        <f>D60/'Demographics &amp; rates'!E60</f>
        <v>105.85514800201341</v>
      </c>
      <c r="K60" s="5"/>
      <c r="L60" s="5"/>
    </row>
    <row r="61" spans="1:12">
      <c r="A61" s="1" t="s">
        <v>77</v>
      </c>
      <c r="B61" s="50">
        <v>2251411</v>
      </c>
      <c r="C61" s="60">
        <f>B61/'Demographics &amp; rates'!E61</f>
        <v>78.095355371327486</v>
      </c>
      <c r="D61" s="60">
        <f>B61-E61</f>
        <v>2137049</v>
      </c>
      <c r="E61" s="60">
        <v>114362</v>
      </c>
      <c r="F61" s="60">
        <f>E61/'Demographics &amp; rates'!E61</f>
        <v>3.9669083214818412</v>
      </c>
      <c r="G61" s="60">
        <v>-501.33546082070137</v>
      </c>
      <c r="H61" s="60">
        <f>D61/'Demographics &amp; rates'!E61</f>
        <v>74.128447049845647</v>
      </c>
      <c r="K61" s="5"/>
      <c r="L61" s="5"/>
    </row>
    <row r="62" spans="1:12">
      <c r="A62" s="1" t="s">
        <v>78</v>
      </c>
      <c r="B62" s="50">
        <v>2168417</v>
      </c>
      <c r="C62" s="60">
        <f>B62/'Demographics &amp; rates'!E62</f>
        <v>101.19076951794297</v>
      </c>
      <c r="D62" s="60">
        <f>B62-E62</f>
        <v>1900834</v>
      </c>
      <c r="E62" s="60">
        <v>267583</v>
      </c>
      <c r="F62" s="60">
        <f>E62/'Demographics &amp; rates'!E62</f>
        <v>12.486956927528116</v>
      </c>
      <c r="G62" s="60">
        <v>-915.7683512996407</v>
      </c>
      <c r="H62" s="60">
        <f>D62/'Demographics &amp; rates'!E62</f>
        <v>88.703812590414856</v>
      </c>
      <c r="K62" s="5"/>
      <c r="L62" s="5"/>
    </row>
    <row r="63" spans="1:12">
      <c r="A63" s="1" t="s">
        <v>79</v>
      </c>
      <c r="B63" s="50">
        <v>1635496</v>
      </c>
      <c r="C63" s="60">
        <f>B63/'Demographics &amp; rates'!E63</f>
        <v>91.624425770308122</v>
      </c>
      <c r="D63" s="60">
        <f>B63-E63</f>
        <v>1438162</v>
      </c>
      <c r="E63" s="60">
        <v>197334</v>
      </c>
      <c r="F63" s="60">
        <f>E63/'Demographics &amp; rates'!E63</f>
        <v>11.055126050420169</v>
      </c>
      <c r="G63" s="60">
        <v>-3697.9271708683473</v>
      </c>
      <c r="H63" s="60">
        <f>D63/'Demographics &amp; rates'!E63</f>
        <v>80.569299719887951</v>
      </c>
      <c r="K63" s="5"/>
      <c r="L63" s="5"/>
    </row>
    <row r="64" spans="1:12">
      <c r="A64" s="1" t="s">
        <v>80</v>
      </c>
      <c r="B64" s="50">
        <v>2776770</v>
      </c>
      <c r="C64" s="60">
        <f>B64/'Demographics &amp; rates'!E64</f>
        <v>87.130754024286929</v>
      </c>
      <c r="D64" s="60">
        <f>B64-E64</f>
        <v>2510910</v>
      </c>
      <c r="E64" s="60">
        <v>265860</v>
      </c>
      <c r="F64" s="60">
        <f>E64/'Demographics &amp; rates'!E64</f>
        <v>8.3422761931657732</v>
      </c>
      <c r="G64" s="60">
        <v>-3194.7346951583045</v>
      </c>
      <c r="H64" s="60">
        <f>D64/'Demographics &amp; rates'!E64</f>
        <v>78.788477831121156</v>
      </c>
      <c r="K64" s="5"/>
      <c r="L64" s="5"/>
    </row>
    <row r="65" spans="1:12">
      <c r="A65" s="1" t="s">
        <v>81</v>
      </c>
      <c r="B65" s="50">
        <v>1170786</v>
      </c>
      <c r="C65" s="60">
        <f>B65/'Demographics &amp; rates'!E65</f>
        <v>5.4553867229545547</v>
      </c>
      <c r="D65" s="60">
        <f>B65-E65</f>
        <v>1100771</v>
      </c>
      <c r="E65" s="60">
        <v>70015</v>
      </c>
      <c r="F65" s="60">
        <f>E65/'Demographics &amp; rates'!E65</f>
        <v>0.32624143217262863</v>
      </c>
      <c r="G65" s="60">
        <v>11.523174487794195</v>
      </c>
      <c r="H65" s="60">
        <f>D65/'Demographics &amp; rates'!E65</f>
        <v>5.1291452907819259</v>
      </c>
      <c r="K65" s="5"/>
      <c r="L65" s="5"/>
    </row>
    <row r="66" spans="1:12">
      <c r="A66" s="1" t="s">
        <v>82</v>
      </c>
      <c r="B66" s="50">
        <v>2855611</v>
      </c>
      <c r="C66" s="60">
        <f>B66/'Demographics &amp; rates'!E66</f>
        <v>104.31455707762557</v>
      </c>
      <c r="D66" s="60">
        <f>B66-E66</f>
        <v>2626211</v>
      </c>
      <c r="E66" s="60">
        <v>229400</v>
      </c>
      <c r="F66" s="60">
        <f>E66/'Demographics &amp; rates'!E66</f>
        <v>8.3799086757990864</v>
      </c>
      <c r="G66" s="60">
        <v>-804.85844748858449</v>
      </c>
      <c r="H66" s="60">
        <f>D66/'Demographics &amp; rates'!E66</f>
        <v>95.934648401826479</v>
      </c>
      <c r="K66" s="5"/>
      <c r="L66" s="5"/>
    </row>
    <row r="67" spans="1:12">
      <c r="A67" s="1" t="s">
        <v>83</v>
      </c>
      <c r="B67" s="50">
        <v>540660</v>
      </c>
      <c r="C67" s="60">
        <f>B67/'Demographics &amp; rates'!E67</f>
        <v>136.63381349507202</v>
      </c>
      <c r="D67" s="60">
        <f>B67-E67</f>
        <v>530708</v>
      </c>
      <c r="E67" s="60">
        <v>9952</v>
      </c>
      <c r="F67" s="60">
        <f>E67/'Demographics &amp; rates'!E67</f>
        <v>2.5150366439221634</v>
      </c>
      <c r="G67" s="60">
        <v>-254.99115491533991</v>
      </c>
      <c r="H67" s="60">
        <f>D67/'Demographics &amp; rates'!E67</f>
        <v>134.11877685114987</v>
      </c>
      <c r="K67" s="5"/>
      <c r="L67" s="5"/>
    </row>
    <row r="68" spans="1:12">
      <c r="A68" s="1" t="s">
        <v>84</v>
      </c>
      <c r="B68" s="50">
        <v>2684671</v>
      </c>
      <c r="C68" s="60">
        <f>B68/'Demographics &amp; rates'!E68</f>
        <v>114.83258479832328</v>
      </c>
      <c r="D68" s="60">
        <f>B68-E68</f>
        <v>2332796</v>
      </c>
      <c r="E68" s="60">
        <v>351875</v>
      </c>
      <c r="F68" s="60">
        <f>E68/'Demographics &amp; rates'!E68</f>
        <v>15.050900380683519</v>
      </c>
      <c r="G68" s="60">
        <v>-4472.0903374823556</v>
      </c>
      <c r="H68" s="60">
        <f>D68/'Demographics &amp; rates'!E68</f>
        <v>99.781684417639767</v>
      </c>
      <c r="K68" s="5"/>
      <c r="L68" s="5"/>
    </row>
    <row r="69" spans="1:12">
      <c r="A69" s="1" t="s">
        <v>85</v>
      </c>
      <c r="B69" s="50">
        <v>546457</v>
      </c>
      <c r="C69" s="60">
        <f>B69/'Demographics &amp; rates'!E69</f>
        <v>128.27629107981221</v>
      </c>
      <c r="D69" s="60">
        <f>B69-E69</f>
        <v>508029</v>
      </c>
      <c r="E69" s="60">
        <v>38428</v>
      </c>
      <c r="F69" s="60">
        <f>E69/'Demographics &amp; rates'!E69</f>
        <v>9.0206572769953048</v>
      </c>
      <c r="G69" s="60">
        <v>552.34741784037556</v>
      </c>
      <c r="H69" s="60">
        <f>D69/'Demographics &amp; rates'!E69</f>
        <v>119.2556338028169</v>
      </c>
      <c r="K69" s="5"/>
      <c r="L69" s="5"/>
    </row>
    <row r="70" spans="1:12">
      <c r="A70" s="1" t="s">
        <v>86</v>
      </c>
      <c r="B70" s="50">
        <v>1411093</v>
      </c>
      <c r="C70" s="60">
        <f>B70/'Demographics &amp; rates'!E70</f>
        <v>117.09343622935856</v>
      </c>
      <c r="D70" s="60">
        <f>B70-E70</f>
        <v>1284674</v>
      </c>
      <c r="E70" s="60">
        <v>126419</v>
      </c>
      <c r="F70" s="60">
        <f>E70/'Demographics &amp; rates'!E70</f>
        <v>10.490332752468674</v>
      </c>
      <c r="G70" s="60">
        <v>-3018.0897850800761</v>
      </c>
      <c r="H70" s="60">
        <f>D70/'Demographics &amp; rates'!E70</f>
        <v>106.60310347688988</v>
      </c>
      <c r="K70" s="5"/>
      <c r="L70" s="5"/>
    </row>
    <row r="71" spans="1:12">
      <c r="A71" s="1" t="s">
        <v>87</v>
      </c>
      <c r="B71" s="50">
        <v>721766</v>
      </c>
      <c r="C71" s="60">
        <f>B71/'Demographics &amp; rates'!E71</f>
        <v>163.77717267982754</v>
      </c>
      <c r="D71" s="60">
        <f>B71-E71</f>
        <v>669206</v>
      </c>
      <c r="E71" s="60">
        <v>52560</v>
      </c>
      <c r="F71" s="60">
        <f>E71/'Demographics &amp; rates'!E71</f>
        <v>11.92648059904697</v>
      </c>
      <c r="G71" s="60">
        <v>-1420.9212616292261</v>
      </c>
      <c r="H71" s="60">
        <f>D71/'Demographics &amp; rates'!E71</f>
        <v>151.85069208078059</v>
      </c>
      <c r="K71" s="5"/>
      <c r="L71" s="5"/>
    </row>
    <row r="72" spans="1:12">
      <c r="A72" s="1" t="s">
        <v>88</v>
      </c>
      <c r="B72" s="50">
        <v>12526378</v>
      </c>
      <c r="C72" s="60">
        <f>B72/'Demographics &amp; rates'!E72</f>
        <v>147.92954486407331</v>
      </c>
      <c r="D72" s="60">
        <f>B72-E72</f>
        <v>10635223</v>
      </c>
      <c r="E72" s="60">
        <v>1891155</v>
      </c>
      <c r="F72" s="60">
        <f>E72/'Demographics &amp; rates'!E72</f>
        <v>22.333486856090129</v>
      </c>
      <c r="G72" s="60">
        <v>-5048.6312855759461</v>
      </c>
      <c r="H72" s="60">
        <f>D72/'Demographics &amp; rates'!E72</f>
        <v>125.59605800798319</v>
      </c>
      <c r="K72" s="5"/>
      <c r="L72" s="5"/>
    </row>
    <row r="73" spans="1:12">
      <c r="A73" s="1" t="s">
        <v>90</v>
      </c>
      <c r="B73" s="50">
        <v>235784</v>
      </c>
      <c r="C73" s="60">
        <f>B73/'Demographics &amp; rates'!E73</f>
        <v>13.12317025658151</v>
      </c>
      <c r="D73" s="60">
        <f>B73-E73</f>
        <v>207880</v>
      </c>
      <c r="E73" s="60">
        <v>27904</v>
      </c>
      <c r="F73" s="60">
        <f>E73/'Demographics &amp; rates'!E73</f>
        <v>1.5530695163355039</v>
      </c>
      <c r="G73" s="60">
        <v>-212.27806534201591</v>
      </c>
      <c r="H73" s="60">
        <f>D73/'Demographics &amp; rates'!E73</f>
        <v>11.570100740246007</v>
      </c>
      <c r="K73" s="5"/>
      <c r="L73" s="5"/>
    </row>
    <row r="74" spans="1:12">
      <c r="A74" s="1" t="s">
        <v>91</v>
      </c>
      <c r="B74" s="50">
        <v>1949344</v>
      </c>
      <c r="C74" s="60">
        <f>B74/'Demographics &amp; rates'!E74</f>
        <v>81.57957731743042</v>
      </c>
      <c r="D74" s="60">
        <f>B74-E74</f>
        <v>1793140</v>
      </c>
      <c r="E74" s="60">
        <v>156204</v>
      </c>
      <c r="F74" s="60">
        <f>E74/'Demographics &amp; rates'!E74</f>
        <v>6.5370998116760832</v>
      </c>
      <c r="G74" s="60">
        <v>-1493.2831136220966</v>
      </c>
      <c r="H74" s="60">
        <f>D74/'Demographics &amp; rates'!E74</f>
        <v>75.042477505754348</v>
      </c>
      <c r="K74" s="5"/>
      <c r="L74" s="5"/>
    </row>
    <row r="75" spans="1:12">
      <c r="A75" s="1" t="s">
        <v>92</v>
      </c>
      <c r="B75" s="50">
        <v>591971</v>
      </c>
      <c r="C75" s="60">
        <f>B75/'Demographics &amp; rates'!E75</f>
        <v>118.22867984821251</v>
      </c>
      <c r="D75" s="60">
        <f>B75-E75</f>
        <v>541138</v>
      </c>
      <c r="E75" s="60">
        <v>50833</v>
      </c>
      <c r="F75" s="60">
        <f>E75/'Demographics &amp; rates'!E75</f>
        <v>10.152386658677852</v>
      </c>
      <c r="G75" s="60">
        <v>-428.99940083882564</v>
      </c>
      <c r="H75" s="60">
        <f>D75/'Demographics &amp; rates'!E75</f>
        <v>108.07629318953465</v>
      </c>
      <c r="K75" s="5"/>
      <c r="L75" s="5"/>
    </row>
    <row r="76" spans="1:12">
      <c r="A76" s="1" t="s">
        <v>93</v>
      </c>
      <c r="B76" s="50">
        <v>1386003</v>
      </c>
      <c r="C76" s="60">
        <f>B76/'Demographics &amp; rates'!E76</f>
        <v>92.511213456147374</v>
      </c>
      <c r="D76" s="60">
        <f>B76-E76</f>
        <v>1200466</v>
      </c>
      <c r="E76" s="60">
        <v>185537</v>
      </c>
      <c r="F76" s="60">
        <f>E76/'Demographics &amp; rates'!E76</f>
        <v>12.383994126284875</v>
      </c>
      <c r="G76" s="60">
        <v>-2616.272860766253</v>
      </c>
      <c r="H76" s="60">
        <f>D76/'Demographics &amp; rates'!E76</f>
        <v>80.127219329862498</v>
      </c>
      <c r="K76" s="5"/>
      <c r="L76" s="5"/>
    </row>
    <row r="77" spans="1:12">
      <c r="A77" s="1" t="s">
        <v>94</v>
      </c>
      <c r="B77" s="50">
        <v>1617470</v>
      </c>
      <c r="C77" s="60">
        <f>B77/'Demographics &amp; rates'!E77</f>
        <v>78.731989875389402</v>
      </c>
      <c r="D77" s="60">
        <f>B77-E77</f>
        <v>1386727</v>
      </c>
      <c r="E77" s="60">
        <v>230743</v>
      </c>
      <c r="F77" s="60">
        <f>E77/'Demographics &amp; rates'!E77</f>
        <v>11.23164914330218</v>
      </c>
      <c r="G77" s="60">
        <v>-3293.4676791277257</v>
      </c>
      <c r="H77" s="60">
        <f>D77/'Demographics &amp; rates'!E77</f>
        <v>67.500340732087224</v>
      </c>
      <c r="K77" s="5"/>
      <c r="L77" s="5"/>
    </row>
    <row r="78" spans="1:12">
      <c r="A78" s="1" t="s">
        <v>95</v>
      </c>
      <c r="B78" s="50">
        <v>2838174</v>
      </c>
      <c r="C78" s="60">
        <f>B78/'Demographics &amp; rates'!E78</f>
        <v>68.689319683438612</v>
      </c>
      <c r="D78" s="60">
        <v>2515833</v>
      </c>
      <c r="E78" s="60">
        <v>322341</v>
      </c>
      <c r="F78" s="60">
        <f>E78/'Demographics &amp; rates'!E78</f>
        <v>7.8012778624845716</v>
      </c>
      <c r="G78" s="60">
        <v>-1101.6965560637964</v>
      </c>
      <c r="H78" s="60">
        <f>D78/'Demographics &amp; rates'!E78</f>
        <v>60.888041820954044</v>
      </c>
      <c r="K78" s="5"/>
      <c r="L78" s="5"/>
    </row>
  </sheetData>
  <autoFilter ref="A1:H1" xr:uid="{7D480458-A48F-42CE-9D7B-E639BC9C2B1B}">
    <sortState xmlns:xlrd2="http://schemas.microsoft.com/office/spreadsheetml/2017/richdata2" ref="A2:H78">
      <sortCondition ref="A1"/>
    </sortState>
  </autoFilter>
  <sortState xmlns:xlrd2="http://schemas.microsoft.com/office/spreadsheetml/2017/richdata2" ref="A2:H78">
    <sortCondition ref="A2:A7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35FA-3424-4621-861E-3A843234FC40}">
  <dimension ref="A1:L78"/>
  <sheetViews>
    <sheetView workbookViewId="0">
      <pane ySplit="1" topLeftCell="G97" activePane="bottomLeft" state="frozen"/>
      <selection pane="bottomLeft" activeCell="G97" sqref="G97"/>
    </sheetView>
  </sheetViews>
  <sheetFormatPr defaultRowHeight="15"/>
  <cols>
    <col min="1" max="1" width="34.140625" bestFit="1" customWidth="1"/>
    <col min="2" max="2" width="18.5703125" style="62" customWidth="1"/>
    <col min="3" max="3" width="14.42578125" style="62" customWidth="1"/>
    <col min="4" max="4" width="17.42578125" style="62" customWidth="1"/>
    <col min="5" max="5" width="18.85546875" style="62" bestFit="1" customWidth="1"/>
    <col min="6" max="6" width="14.28515625" style="62" customWidth="1"/>
    <col min="7" max="7" width="16.7109375" style="64" customWidth="1"/>
    <col min="8" max="8" width="15.85546875" style="62" customWidth="1"/>
    <col min="9" max="9" width="10" customWidth="1"/>
    <col min="11" max="11" width="11.42578125" style="62" customWidth="1"/>
    <col min="12" max="12" width="10.85546875" customWidth="1"/>
    <col min="14" max="14" width="10.5703125" bestFit="1" customWidth="1"/>
  </cols>
  <sheetData>
    <row r="1" spans="1:12" s="30" customFormat="1" ht="43.5" customHeight="1">
      <c r="A1" s="22" t="s">
        <v>0</v>
      </c>
      <c r="B1" s="59" t="s">
        <v>110</v>
      </c>
      <c r="C1" s="59" t="s">
        <v>111</v>
      </c>
      <c r="D1" s="59" t="s">
        <v>112</v>
      </c>
      <c r="E1" s="59" t="s">
        <v>113</v>
      </c>
      <c r="F1" s="59" t="s">
        <v>114</v>
      </c>
      <c r="G1" s="63" t="s">
        <v>115</v>
      </c>
      <c r="H1" s="59" t="s">
        <v>116</v>
      </c>
      <c r="K1" s="75"/>
      <c r="L1" s="19"/>
    </row>
    <row r="2" spans="1:12">
      <c r="A2" s="1" t="s">
        <v>8</v>
      </c>
      <c r="B2" s="60">
        <v>1125000</v>
      </c>
      <c r="C2" s="60">
        <v>73.313782991202345</v>
      </c>
      <c r="D2" s="60">
        <v>978444000</v>
      </c>
      <c r="E2" s="60">
        <v>146120000</v>
      </c>
      <c r="F2" s="60">
        <f>E2/'Demographics &amp; rates'!E2</f>
        <v>9522.3199739328775</v>
      </c>
      <c r="G2" s="60">
        <v>40186</v>
      </c>
      <c r="H2" s="60">
        <v>63763.049853372431</v>
      </c>
      <c r="I2" s="62"/>
      <c r="L2" s="62"/>
    </row>
    <row r="3" spans="1:12">
      <c r="A3" s="1" t="s">
        <v>10</v>
      </c>
      <c r="B3" s="60">
        <v>50282000000</v>
      </c>
      <c r="C3" s="60">
        <v>82460.058972668558</v>
      </c>
      <c r="D3" s="60">
        <v>34407000000</v>
      </c>
      <c r="E3" s="60">
        <v>15875000000</v>
      </c>
      <c r="F3" s="60">
        <f>E3/'Demographics &amp; rates'!E3</f>
        <v>26034.23563484176</v>
      </c>
      <c r="G3" s="60">
        <v>1324000</v>
      </c>
      <c r="H3" s="60">
        <v>56425.823337826798</v>
      </c>
      <c r="I3" s="62"/>
      <c r="L3" s="62"/>
    </row>
    <row r="4" spans="1:12">
      <c r="A4" s="1" t="s">
        <v>12</v>
      </c>
      <c r="B4" s="60">
        <v>920801000</v>
      </c>
      <c r="C4" s="60">
        <v>6758.8669661469803</v>
      </c>
      <c r="D4" s="60">
        <v>614730000</v>
      </c>
      <c r="E4" s="60">
        <v>306072000</v>
      </c>
      <c r="F4" s="60">
        <f>E4/'Demographics &amp; rates'!E4</f>
        <v>2246.6308464722979</v>
      </c>
      <c r="G4" s="60">
        <v>55253</v>
      </c>
      <c r="H4" s="60">
        <v>4512.2434598784466</v>
      </c>
      <c r="I4" s="62"/>
      <c r="L4" s="62"/>
    </row>
    <row r="5" spans="1:12">
      <c r="A5" s="1" t="s">
        <v>14</v>
      </c>
      <c r="B5" s="61" t="s">
        <v>107</v>
      </c>
      <c r="C5" s="61" t="s">
        <v>107</v>
      </c>
      <c r="D5" s="61" t="s">
        <v>107</v>
      </c>
      <c r="E5" s="61" t="s">
        <v>107</v>
      </c>
      <c r="F5" s="61" t="s">
        <v>107</v>
      </c>
      <c r="G5" s="61" t="s">
        <v>107</v>
      </c>
      <c r="H5" s="61" t="s">
        <v>107</v>
      </c>
      <c r="I5" s="62"/>
      <c r="L5" s="62"/>
    </row>
    <row r="6" spans="1:12">
      <c r="A6" s="1" t="s">
        <v>16</v>
      </c>
      <c r="B6" s="60">
        <v>299869000</v>
      </c>
      <c r="C6" s="60">
        <v>64822.524859489837</v>
      </c>
      <c r="D6" s="60">
        <v>299869000</v>
      </c>
      <c r="E6" s="60">
        <v>29880000</v>
      </c>
      <c r="F6" s="60">
        <f>E6/'Demographics &amp; rates'!E6</f>
        <v>6459.1439688715955</v>
      </c>
      <c r="G6" s="60">
        <v>7249</v>
      </c>
      <c r="H6" s="60">
        <v>64822.524859489837</v>
      </c>
      <c r="I6" s="62"/>
      <c r="L6" s="62"/>
    </row>
    <row r="7" spans="1:12">
      <c r="A7" s="1" t="s">
        <v>17</v>
      </c>
      <c r="B7" s="60">
        <v>1102639000</v>
      </c>
      <c r="C7" s="60">
        <v>160570.70045143439</v>
      </c>
      <c r="D7" s="60">
        <v>1037437000</v>
      </c>
      <c r="E7" s="60">
        <v>65202000</v>
      </c>
      <c r="F7" s="60">
        <f>E7/'Demographics &amp; rates'!E7</f>
        <v>9494.9759720401926</v>
      </c>
      <c r="G7" s="60">
        <v>5077</v>
      </c>
      <c r="H7" s="60">
        <v>151075.72447939421</v>
      </c>
      <c r="I7" s="62"/>
      <c r="L7" s="62"/>
    </row>
    <row r="8" spans="1:12">
      <c r="A8" s="1" t="s">
        <v>19</v>
      </c>
      <c r="B8" s="60">
        <v>1200485000</v>
      </c>
      <c r="C8" s="60">
        <v>96494.252873563222</v>
      </c>
      <c r="D8" s="60">
        <v>1154748000</v>
      </c>
      <c r="E8" s="60">
        <v>45737000</v>
      </c>
      <c r="F8" s="60">
        <f>E8/'Demographics &amp; rates'!E8</f>
        <v>3676.3121935535728</v>
      </c>
      <c r="G8" s="60">
        <v>9543</v>
      </c>
      <c r="H8" s="60">
        <v>92817.940680009648</v>
      </c>
      <c r="I8" s="62"/>
      <c r="L8" s="62"/>
    </row>
    <row r="9" spans="1:12">
      <c r="A9" s="1" t="s">
        <v>20</v>
      </c>
      <c r="B9" s="60">
        <v>20836748000</v>
      </c>
      <c r="C9" s="60">
        <v>125500.65350029212</v>
      </c>
      <c r="D9" s="60">
        <v>18051867000</v>
      </c>
      <c r="E9" s="60">
        <v>2784881000</v>
      </c>
      <c r="F9" s="60">
        <f>E9/'Demographics &amp; rates'!E9</f>
        <v>16773.461262791439</v>
      </c>
      <c r="G9" s="60">
        <v>309924</v>
      </c>
      <c r="H9" s="60">
        <v>108726.83085485066</v>
      </c>
      <c r="I9" s="62"/>
      <c r="L9" s="62"/>
    </row>
    <row r="10" spans="1:12">
      <c r="A10" s="1" t="s">
        <v>22</v>
      </c>
      <c r="B10" s="60">
        <v>1941673000</v>
      </c>
      <c r="C10" s="60">
        <v>219621.42291595973</v>
      </c>
      <c r="D10" s="60">
        <v>1803198000</v>
      </c>
      <c r="E10" s="60">
        <v>138475000</v>
      </c>
      <c r="F10" s="60">
        <f>E10/'Demographics &amp; rates'!E10</f>
        <v>15662.820947856577</v>
      </c>
      <c r="G10" s="60">
        <v>50782</v>
      </c>
      <c r="H10" s="60">
        <v>203958.60196810315</v>
      </c>
      <c r="I10" s="62"/>
      <c r="L10" s="62"/>
    </row>
    <row r="11" spans="1:12">
      <c r="A11" s="1" t="s">
        <v>23</v>
      </c>
      <c r="B11" s="60">
        <v>5025332000</v>
      </c>
      <c r="C11" s="60">
        <v>92721.724048857897</v>
      </c>
      <c r="D11" s="60">
        <v>4348770000</v>
      </c>
      <c r="E11" s="60">
        <v>676562000</v>
      </c>
      <c r="F11" s="60">
        <f>E11/'Demographics &amp; rates'!E11</f>
        <v>12483.154359939481</v>
      </c>
      <c r="G11" s="60">
        <v>135048</v>
      </c>
      <c r="H11" s="60">
        <v>80238.569688918404</v>
      </c>
      <c r="I11" s="62"/>
      <c r="L11" s="62"/>
    </row>
    <row r="12" spans="1:12">
      <c r="A12" s="1" t="s">
        <v>24</v>
      </c>
      <c r="B12" s="60">
        <v>1512075000</v>
      </c>
      <c r="C12" s="60">
        <v>5402.4288286743267</v>
      </c>
      <c r="D12" s="60">
        <v>1380537000</v>
      </c>
      <c r="E12" s="60">
        <v>131538000</v>
      </c>
      <c r="F12" s="60">
        <f>E12/'Demographics &amp; rates'!E12</f>
        <v>469.96655805179216</v>
      </c>
      <c r="G12" s="60">
        <v>20169</v>
      </c>
      <c r="H12" s="60">
        <v>4932.4622706225346</v>
      </c>
      <c r="I12" s="62"/>
      <c r="L12" s="62"/>
    </row>
    <row r="13" spans="1:12">
      <c r="A13" s="1" t="s">
        <v>26</v>
      </c>
      <c r="B13" s="60">
        <v>114231000</v>
      </c>
      <c r="C13" s="60">
        <v>2480.2631578947367</v>
      </c>
      <c r="D13" s="60">
        <v>100622000</v>
      </c>
      <c r="E13" s="60">
        <v>13609000</v>
      </c>
      <c r="F13" s="60">
        <f>E13/'Demographics &amp; rates'!E13</f>
        <v>295.48810144172313</v>
      </c>
      <c r="G13" s="60">
        <v>1943</v>
      </c>
      <c r="H13" s="60">
        <v>2184.7750564530138</v>
      </c>
      <c r="I13" s="62"/>
      <c r="L13" s="62"/>
    </row>
    <row r="14" spans="1:12">
      <c r="A14" s="1" t="s">
        <v>27</v>
      </c>
      <c r="B14" s="60">
        <v>2772994000</v>
      </c>
      <c r="C14" s="60">
        <v>85223.246665437342</v>
      </c>
      <c r="D14" s="60">
        <v>2602410000</v>
      </c>
      <c r="E14" s="60">
        <v>170582000</v>
      </c>
      <c r="F14" s="60">
        <f>E14/'Demographics &amp; rates'!E14</f>
        <v>5242.547175610056</v>
      </c>
      <c r="G14" s="60">
        <v>28159</v>
      </c>
      <c r="H14" s="60">
        <v>79980.638023234365</v>
      </c>
      <c r="I14" s="62"/>
      <c r="L14" s="62"/>
    </row>
    <row r="15" spans="1:12">
      <c r="A15" s="1" t="s">
        <v>28</v>
      </c>
      <c r="B15" s="60">
        <v>3168735000</v>
      </c>
      <c r="C15" s="60">
        <v>164064.15035725379</v>
      </c>
      <c r="D15" s="60">
        <v>2715183000</v>
      </c>
      <c r="E15" s="60">
        <v>100027000</v>
      </c>
      <c r="F15" s="60">
        <f>E15/'Demographics &amp; rates'!E15</f>
        <v>5178.989334161748</v>
      </c>
      <c r="G15" s="60">
        <v>-106853</v>
      </c>
      <c r="H15" s="60">
        <v>140581.08108108109</v>
      </c>
      <c r="I15" s="62"/>
      <c r="L15" s="62"/>
    </row>
    <row r="16" spans="1:12">
      <c r="A16" s="1" t="s">
        <v>29</v>
      </c>
      <c r="B16" s="60">
        <v>552716000</v>
      </c>
      <c r="C16" s="60">
        <v>95609.064175748135</v>
      </c>
      <c r="D16" s="60">
        <v>354609000</v>
      </c>
      <c r="E16" s="60">
        <v>59688000</v>
      </c>
      <c r="F16" s="60">
        <f>E16/'Demographics &amp; rates'!E16</f>
        <v>10324.857291126104</v>
      </c>
      <c r="G16" s="60">
        <v>3647</v>
      </c>
      <c r="H16" s="60">
        <v>61340.425531914894</v>
      </c>
      <c r="I16" s="62"/>
      <c r="L16" s="62"/>
    </row>
    <row r="17" spans="1:12">
      <c r="A17" s="1" t="s">
        <v>30</v>
      </c>
      <c r="B17" s="60">
        <v>2569163000</v>
      </c>
      <c r="C17" s="60">
        <v>11949.206304911002</v>
      </c>
      <c r="D17" s="60">
        <v>1403872000</v>
      </c>
      <c r="E17" s="60">
        <v>1165291000</v>
      </c>
      <c r="F17" s="60">
        <f>E17/'Demographics &amp; rates'!E17</f>
        <v>5419.7816815266478</v>
      </c>
      <c r="G17" s="60">
        <v>263139</v>
      </c>
      <c r="H17" s="60">
        <v>6529.4246233843551</v>
      </c>
      <c r="I17" s="62"/>
      <c r="L17" s="62"/>
    </row>
    <row r="18" spans="1:12">
      <c r="A18" s="1" t="s">
        <v>32</v>
      </c>
      <c r="B18" s="60">
        <v>588316000</v>
      </c>
      <c r="C18" s="60">
        <v>85411.730545876882</v>
      </c>
      <c r="D18" s="60">
        <v>545742000</v>
      </c>
      <c r="E18" s="60">
        <v>42577000</v>
      </c>
      <c r="F18" s="60">
        <f>E18/'Demographics &amp; rates'!E18</f>
        <v>6181.3298490127754</v>
      </c>
      <c r="G18" s="60">
        <v>3213</v>
      </c>
      <c r="H18" s="60">
        <v>79230.836236933799</v>
      </c>
      <c r="I18" s="62"/>
      <c r="L18" s="62"/>
    </row>
    <row r="19" spans="1:12">
      <c r="A19" s="1" t="s">
        <v>33</v>
      </c>
      <c r="B19" s="60">
        <v>6765782000</v>
      </c>
      <c r="C19" s="60">
        <v>103447.57885723896</v>
      </c>
      <c r="D19" s="60">
        <v>5560124000</v>
      </c>
      <c r="E19" s="60">
        <v>1205658000</v>
      </c>
      <c r="F19" s="60">
        <f>E19/'Demographics &amp; rates'!E19</f>
        <v>18434.292004953903</v>
      </c>
      <c r="G19" s="60">
        <v>172481</v>
      </c>
      <c r="H19" s="60">
        <v>85013.286852285062</v>
      </c>
      <c r="I19" s="62"/>
      <c r="L19" s="62"/>
    </row>
    <row r="20" spans="1:12">
      <c r="A20" s="1" t="s">
        <v>34</v>
      </c>
      <c r="B20" s="60">
        <v>3381175000</v>
      </c>
      <c r="C20" s="60">
        <v>103342.96106118956</v>
      </c>
      <c r="D20" s="60">
        <v>3010761000</v>
      </c>
      <c r="E20" s="60">
        <v>476045000</v>
      </c>
      <c r="F20" s="60">
        <f>E20/'Demographics &amp; rates'!E20</f>
        <v>14549.941927990709</v>
      </c>
      <c r="G20" s="60">
        <v>121945</v>
      </c>
      <c r="H20" s="60">
        <v>92021.547771868689</v>
      </c>
      <c r="I20" s="62"/>
      <c r="L20" s="62"/>
    </row>
    <row r="21" spans="1:12">
      <c r="A21" s="1" t="s">
        <v>35</v>
      </c>
      <c r="B21" s="60">
        <v>376535000</v>
      </c>
      <c r="C21" s="60">
        <v>38453.329248366012</v>
      </c>
      <c r="D21" s="60">
        <v>759895000</v>
      </c>
      <c r="E21" s="60">
        <v>116639000</v>
      </c>
      <c r="F21" s="60">
        <f>E21/'Demographics &amp; rates'!E21</f>
        <v>11911.662581699346</v>
      </c>
      <c r="G21" s="60">
        <v>40018</v>
      </c>
      <c r="H21" s="60">
        <v>77603.656045751632</v>
      </c>
      <c r="I21" s="62"/>
      <c r="L21" s="62"/>
    </row>
    <row r="22" spans="1:12">
      <c r="A22" s="1" t="s">
        <v>36</v>
      </c>
      <c r="B22" s="60">
        <v>1145805000</v>
      </c>
      <c r="C22" s="60">
        <v>16222.179748555895</v>
      </c>
      <c r="D22" s="60">
        <v>1145804000</v>
      </c>
      <c r="E22" s="60">
        <v>238308000</v>
      </c>
      <c r="F22" s="60">
        <f>E22/'Demographics &amp; rates'!E22</f>
        <v>3373.9381583418281</v>
      </c>
      <c r="G22" s="60">
        <v>-6356</v>
      </c>
      <c r="H22" s="60">
        <v>16222.16559066712</v>
      </c>
      <c r="I22" s="62"/>
      <c r="L22" s="62"/>
    </row>
    <row r="23" spans="1:12">
      <c r="A23" s="1" t="s">
        <v>37</v>
      </c>
      <c r="B23" s="60">
        <v>1404224000</v>
      </c>
      <c r="C23" s="60">
        <v>13016.17493024851</v>
      </c>
      <c r="D23" s="60">
        <v>1305901000</v>
      </c>
      <c r="E23" s="60">
        <v>98323000</v>
      </c>
      <c r="F23" s="60">
        <f>E23/'Demographics &amp; rates'!E23</f>
        <v>911.3854824207707</v>
      </c>
      <c r="G23" s="60">
        <v>12401</v>
      </c>
      <c r="H23" s="60">
        <v>12104.789447827739</v>
      </c>
      <c r="I23" s="62"/>
      <c r="L23" s="62"/>
    </row>
    <row r="24" spans="1:12">
      <c r="A24" s="1" t="s">
        <v>38</v>
      </c>
      <c r="B24" s="60">
        <v>1033043000</v>
      </c>
      <c r="C24" s="60">
        <v>60380.092349056053</v>
      </c>
      <c r="D24" s="60">
        <v>800915000</v>
      </c>
      <c r="E24" s="60">
        <v>232028000</v>
      </c>
      <c r="F24" s="60">
        <f>E24/'Demographics &amp; rates'!E24</f>
        <v>13561.751125138815</v>
      </c>
      <c r="G24" s="60">
        <v>35131</v>
      </c>
      <c r="H24" s="60">
        <v>46812.496346951899</v>
      </c>
      <c r="I24" s="62"/>
      <c r="L24" s="62"/>
    </row>
    <row r="25" spans="1:12">
      <c r="A25" s="1" t="s">
        <v>39</v>
      </c>
      <c r="B25" s="60">
        <v>768796000</v>
      </c>
      <c r="C25" s="60">
        <v>104555.41955664355</v>
      </c>
      <c r="D25" s="60">
        <v>620619000</v>
      </c>
      <c r="E25" s="60">
        <v>80928000</v>
      </c>
      <c r="F25" s="60">
        <f>E25/'Demographics &amp; rates'!E25</f>
        <v>11006.119951040391</v>
      </c>
      <c r="G25" s="60">
        <v>19025</v>
      </c>
      <c r="H25" s="60">
        <v>84403.508771929832</v>
      </c>
      <c r="I25" s="62"/>
      <c r="L25" s="62"/>
    </row>
    <row r="26" spans="1:12">
      <c r="A26" s="1" t="s">
        <v>40</v>
      </c>
      <c r="B26" s="60">
        <v>3611817000</v>
      </c>
      <c r="C26" s="60">
        <v>85288.962879002545</v>
      </c>
      <c r="D26" s="60">
        <v>3039527000</v>
      </c>
      <c r="E26" s="60">
        <v>572291000</v>
      </c>
      <c r="F26" s="60">
        <f>E26/'Demographics &amp; rates'!E26</f>
        <v>13514.003022574856</v>
      </c>
      <c r="G26" s="60">
        <v>135340</v>
      </c>
      <c r="H26" s="60">
        <v>71774.983470293751</v>
      </c>
      <c r="I26" s="62"/>
      <c r="L26" s="62"/>
    </row>
    <row r="27" spans="1:12">
      <c r="A27" s="1" t="s">
        <v>41</v>
      </c>
      <c r="B27" s="60">
        <v>1376630000</v>
      </c>
      <c r="C27" s="60">
        <v>57546.609815232841</v>
      </c>
      <c r="D27" s="60">
        <v>1203034000</v>
      </c>
      <c r="E27" s="60">
        <v>173596000</v>
      </c>
      <c r="F27" s="60">
        <f>E27/'Demographics &amp; rates'!E27</f>
        <v>7256.7511077669087</v>
      </c>
      <c r="G27" s="60">
        <v>25676</v>
      </c>
      <c r="H27" s="60">
        <v>50289.85870746593</v>
      </c>
      <c r="I27" s="62"/>
      <c r="L27" s="62"/>
    </row>
    <row r="28" spans="1:12">
      <c r="A28" s="1" t="s">
        <v>42</v>
      </c>
      <c r="B28" s="60">
        <v>317772000</v>
      </c>
      <c r="C28" s="60">
        <v>128861.31386861314</v>
      </c>
      <c r="D28" s="60">
        <v>300535000</v>
      </c>
      <c r="E28" s="60">
        <v>17237000</v>
      </c>
      <c r="F28" s="60">
        <f>E28/'Demographics &amp; rates'!E28</f>
        <v>6989.862124898621</v>
      </c>
      <c r="G28" s="60">
        <v>5766</v>
      </c>
      <c r="H28" s="60">
        <v>121871.45174371451</v>
      </c>
      <c r="I28" s="62"/>
      <c r="L28" s="62"/>
    </row>
    <row r="29" spans="1:12">
      <c r="A29" s="1" t="s">
        <v>43</v>
      </c>
      <c r="B29" s="60">
        <v>1157783000</v>
      </c>
      <c r="C29" s="60">
        <v>86608.542788749255</v>
      </c>
      <c r="D29" s="60">
        <v>1113428000</v>
      </c>
      <c r="E29" s="60">
        <v>78192000</v>
      </c>
      <c r="F29" s="60">
        <f>E29/'Demographics &amp; rates'!E29</f>
        <v>5849.1921005385993</v>
      </c>
      <c r="G29" s="60">
        <v>12005</v>
      </c>
      <c r="H29" s="60">
        <v>83290.544584081392</v>
      </c>
      <c r="I29" s="62"/>
      <c r="L29" s="62"/>
    </row>
    <row r="30" spans="1:12">
      <c r="A30" s="1" t="s">
        <v>45</v>
      </c>
      <c r="B30" s="60">
        <v>2416162000</v>
      </c>
      <c r="C30" s="60">
        <v>92191.7735042735</v>
      </c>
      <c r="D30" s="60">
        <v>2050277000</v>
      </c>
      <c r="E30" s="60">
        <v>365885000</v>
      </c>
      <c r="F30" s="60">
        <f>E30/'Demographics &amp; rates'!E30</f>
        <v>13960.813492063493</v>
      </c>
      <c r="G30" s="60">
        <v>55579</v>
      </c>
      <c r="H30" s="60">
        <v>78230.960012210009</v>
      </c>
      <c r="I30" s="62"/>
      <c r="L30" s="62"/>
    </row>
    <row r="31" spans="1:12">
      <c r="A31" s="1" t="s">
        <v>46</v>
      </c>
      <c r="B31" s="60">
        <v>119506000</v>
      </c>
      <c r="C31" s="60">
        <v>42332.979100247961</v>
      </c>
      <c r="D31" s="60">
        <v>102362223</v>
      </c>
      <c r="E31" s="60">
        <v>17144000</v>
      </c>
      <c r="F31" s="60">
        <f>E31/'Demographics &amp; rates'!E31</f>
        <v>6072.972015586256</v>
      </c>
      <c r="G31" s="60">
        <v>3416</v>
      </c>
      <c r="H31" s="60">
        <v>36260</v>
      </c>
      <c r="I31" s="62"/>
      <c r="L31" s="62"/>
    </row>
    <row r="32" spans="1:12">
      <c r="A32" s="1" t="s">
        <v>47</v>
      </c>
      <c r="B32" s="60">
        <v>425456000</v>
      </c>
      <c r="C32" s="60">
        <v>102916.3038219642</v>
      </c>
      <c r="D32" s="60">
        <v>397539000</v>
      </c>
      <c r="E32" s="60">
        <v>27918000</v>
      </c>
      <c r="F32" s="60">
        <f>E32/'Demographics &amp; rates'!E32</f>
        <v>6753.2656023222062</v>
      </c>
      <c r="G32" s="60">
        <v>9347</v>
      </c>
      <c r="H32" s="60">
        <v>96163.280116110298</v>
      </c>
      <c r="I32" s="62"/>
      <c r="L32" s="62"/>
    </row>
    <row r="33" spans="1:12">
      <c r="A33" s="1" t="s">
        <v>48</v>
      </c>
      <c r="B33" s="60">
        <v>1215994000</v>
      </c>
      <c r="C33" s="60">
        <v>90901.846452866856</v>
      </c>
      <c r="D33" s="60">
        <v>1104089000</v>
      </c>
      <c r="E33" s="60">
        <v>111905000</v>
      </c>
      <c r="F33" s="60">
        <f>E33/'Demographics &amp; rates'!E33</f>
        <v>8365.4780593556097</v>
      </c>
      <c r="G33" s="60">
        <v>4060</v>
      </c>
      <c r="H33" s="60">
        <v>82536.368393511249</v>
      </c>
      <c r="I33" s="62"/>
      <c r="L33" s="62"/>
    </row>
    <row r="34" spans="1:12">
      <c r="A34" s="1" t="s">
        <v>49</v>
      </c>
      <c r="B34" s="60">
        <v>2483564000</v>
      </c>
      <c r="C34" s="60">
        <v>102103.43693471469</v>
      </c>
      <c r="D34" s="60">
        <v>2398681000</v>
      </c>
      <c r="E34" s="60">
        <v>247217000</v>
      </c>
      <c r="F34" s="60">
        <f>E34/'Demographics &amp; rates'!E34</f>
        <v>10163.501068903141</v>
      </c>
      <c r="G34" s="60">
        <v>50042</v>
      </c>
      <c r="H34" s="60">
        <v>98613.755961190589</v>
      </c>
      <c r="I34" s="62"/>
      <c r="L34" s="62"/>
    </row>
    <row r="35" spans="1:12">
      <c r="A35" s="1" t="s">
        <v>50</v>
      </c>
      <c r="B35" s="60">
        <v>1175576000</v>
      </c>
      <c r="C35" s="60">
        <v>94401.027864771546</v>
      </c>
      <c r="D35" s="60">
        <v>1097910756</v>
      </c>
      <c r="E35" s="60">
        <v>77665000</v>
      </c>
      <c r="F35" s="60">
        <f>E35/'Demographics &amp; rates'!E35</f>
        <v>6236.6498032602585</v>
      </c>
      <c r="G35" s="60">
        <v>10919</v>
      </c>
      <c r="H35" s="60">
        <v>88164</v>
      </c>
      <c r="I35" s="62"/>
      <c r="L35" s="62"/>
    </row>
    <row r="36" spans="1:12">
      <c r="A36" s="1" t="s">
        <v>51</v>
      </c>
      <c r="B36" s="60">
        <v>1041981000</v>
      </c>
      <c r="C36" s="60">
        <v>68723.189552829441</v>
      </c>
      <c r="D36" s="60">
        <v>958204000</v>
      </c>
      <c r="E36" s="60">
        <v>83777000</v>
      </c>
      <c r="F36" s="60">
        <f>E36/'Demographics &amp; rates'!E36</f>
        <v>5525.4583827991028</v>
      </c>
      <c r="G36" s="60">
        <v>44942</v>
      </c>
      <c r="H36" s="60">
        <v>63197.73117003034</v>
      </c>
      <c r="I36" s="62"/>
      <c r="L36" s="62"/>
    </row>
    <row r="37" spans="1:12">
      <c r="A37" s="1" t="s">
        <v>52</v>
      </c>
      <c r="B37" s="60">
        <v>2486523000</v>
      </c>
      <c r="C37" s="60">
        <v>92992.370694491197</v>
      </c>
      <c r="D37" s="60">
        <v>2432629000</v>
      </c>
      <c r="E37" s="60">
        <v>53894000</v>
      </c>
      <c r="F37" s="60">
        <f>E37/'Demographics &amp; rates'!E37</f>
        <v>2015.5577994689404</v>
      </c>
      <c r="G37" s="60">
        <v>16563</v>
      </c>
      <c r="H37" s="60">
        <v>90976.812895022245</v>
      </c>
      <c r="I37" s="62"/>
      <c r="L37" s="62"/>
    </row>
    <row r="38" spans="1:12">
      <c r="A38" s="1" t="s">
        <v>54</v>
      </c>
      <c r="B38" s="60">
        <v>2540685000</v>
      </c>
      <c r="C38" s="60">
        <v>112290.50649695042</v>
      </c>
      <c r="D38" s="60">
        <v>2234538000</v>
      </c>
      <c r="E38" s="60">
        <v>306147000</v>
      </c>
      <c r="F38" s="60">
        <f>E38/'Demographics &amp; rates'!E38</f>
        <v>13530.761071333864</v>
      </c>
      <c r="G38" s="60">
        <v>74850</v>
      </c>
      <c r="H38" s="60">
        <v>98759.745425616551</v>
      </c>
      <c r="I38" s="62"/>
      <c r="L38" s="62"/>
    </row>
    <row r="39" spans="1:12">
      <c r="A39" s="1" t="s">
        <v>55</v>
      </c>
      <c r="B39" s="60">
        <v>4022419000</v>
      </c>
      <c r="C39" s="60">
        <v>133813.00731869595</v>
      </c>
      <c r="D39" s="60">
        <f>B39-E39</f>
        <v>3624796000</v>
      </c>
      <c r="E39" s="60">
        <v>397623000</v>
      </c>
      <c r="F39" s="60">
        <f>E39/'Demographics &amp; rates'!E39</f>
        <v>13227.644710578843</v>
      </c>
      <c r="G39" s="60">
        <v>71255</v>
      </c>
      <c r="H39" s="60">
        <v>120585.3626081171</v>
      </c>
      <c r="I39" s="62"/>
      <c r="L39" s="62"/>
    </row>
    <row r="40" spans="1:12">
      <c r="A40" s="1" t="s">
        <v>56</v>
      </c>
      <c r="B40" s="60">
        <v>273376000</v>
      </c>
      <c r="C40" s="60">
        <v>3133.0697381238897</v>
      </c>
      <c r="D40" s="60">
        <v>232147000</v>
      </c>
      <c r="E40" s="60">
        <v>41229000</v>
      </c>
      <c r="F40" s="60">
        <f>E40/'Demographics &amp; rates'!E40</f>
        <v>472.51160391954613</v>
      </c>
      <c r="G40" s="60">
        <v>7273</v>
      </c>
      <c r="H40" s="60">
        <v>2660.5581342043438</v>
      </c>
      <c r="I40" s="62"/>
      <c r="L40" s="62"/>
    </row>
    <row r="41" spans="1:12">
      <c r="A41" s="1" t="s">
        <v>57</v>
      </c>
      <c r="B41" s="60">
        <v>369719000</v>
      </c>
      <c r="C41" s="60">
        <v>78446.636961595592</v>
      </c>
      <c r="D41" s="60">
        <v>350767000</v>
      </c>
      <c r="E41" s="60">
        <v>18952000</v>
      </c>
      <c r="F41" s="60">
        <f>E41/'Demographics &amp; rates'!E41</f>
        <v>4021.2179079142797</v>
      </c>
      <c r="G41" s="60">
        <v>1734</v>
      </c>
      <c r="H41" s="60">
        <v>74425.419053681311</v>
      </c>
      <c r="I41" s="62"/>
      <c r="L41" s="62"/>
    </row>
    <row r="42" spans="1:12">
      <c r="A42" s="76" t="s">
        <v>58</v>
      </c>
      <c r="B42" s="77">
        <v>1023253000</v>
      </c>
      <c r="C42" s="77">
        <v>9286.2600961974767</v>
      </c>
      <c r="D42" s="77">
        <v>860793000</v>
      </c>
      <c r="E42" s="77">
        <v>162460000</v>
      </c>
      <c r="F42" s="77">
        <f>E42/'Demographics &amp; rates'!E41</f>
        <v>34470.613197538725</v>
      </c>
      <c r="G42" s="77">
        <v>-13166</v>
      </c>
      <c r="H42" s="77">
        <v>7811.8976313640078</v>
      </c>
      <c r="I42" s="62"/>
      <c r="L42" s="62"/>
    </row>
    <row r="43" spans="1:12">
      <c r="A43" s="1" t="s">
        <v>59</v>
      </c>
      <c r="B43" s="60">
        <v>427986000</v>
      </c>
      <c r="C43" s="60">
        <v>96917.119565217392</v>
      </c>
      <c r="D43" s="60">
        <v>411255000</v>
      </c>
      <c r="E43" s="60">
        <v>16731000</v>
      </c>
      <c r="F43" s="60">
        <f>E43/'Demographics &amp; rates'!E43</f>
        <v>3788.7228260869565</v>
      </c>
      <c r="G43" s="60">
        <v>3373</v>
      </c>
      <c r="H43" s="60">
        <v>93128.396739130432</v>
      </c>
      <c r="I43" s="62"/>
      <c r="L43" s="62"/>
    </row>
    <row r="44" spans="1:12">
      <c r="A44" s="1" t="s">
        <v>60</v>
      </c>
      <c r="B44" s="60">
        <v>2365474000</v>
      </c>
      <c r="C44" s="60">
        <v>69599.376232088733</v>
      </c>
      <c r="D44" s="60">
        <v>2048584000</v>
      </c>
      <c r="E44" s="60">
        <v>316890000</v>
      </c>
      <c r="F44" s="60">
        <f>E44/'Demographics &amp; rates'!E44</f>
        <v>9323.8591226057015</v>
      </c>
      <c r="G44" s="60">
        <v>61513</v>
      </c>
      <c r="H44" s="60">
        <v>60275.517109483037</v>
      </c>
      <c r="I44" s="62"/>
      <c r="L44" s="62"/>
    </row>
    <row r="45" spans="1:12">
      <c r="A45" s="1" t="s">
        <v>61</v>
      </c>
      <c r="B45" s="60">
        <v>2344336000</v>
      </c>
      <c r="C45" s="60">
        <v>113913.31389698737</v>
      </c>
      <c r="D45" s="60">
        <v>2015488000</v>
      </c>
      <c r="E45" s="60">
        <v>328848000</v>
      </c>
      <c r="F45" s="60">
        <f>E45/'Demographics &amp; rates'!E45</f>
        <v>15979.008746355685</v>
      </c>
      <c r="G45" s="60">
        <v>87592</v>
      </c>
      <c r="H45" s="60">
        <v>97934.305150631684</v>
      </c>
      <c r="I45" s="62"/>
      <c r="L45" s="62"/>
    </row>
    <row r="46" spans="1:12">
      <c r="A46" s="1" t="s">
        <v>62</v>
      </c>
      <c r="B46" s="60">
        <v>3222826000</v>
      </c>
      <c r="C46" s="60">
        <v>128394.32691924625</v>
      </c>
      <c r="D46" s="60">
        <v>2511611000</v>
      </c>
      <c r="E46" s="60">
        <v>711215000</v>
      </c>
      <c r="F46" s="60">
        <f>E46/'Demographics &amp; rates'!E46</f>
        <v>28334.130114338073</v>
      </c>
      <c r="G46" s="60">
        <v>124240</v>
      </c>
      <c r="H46" s="60">
        <v>100060.19680490818</v>
      </c>
      <c r="I46" s="62"/>
      <c r="L46" s="62"/>
    </row>
    <row r="47" spans="1:12">
      <c r="A47" s="1" t="s">
        <v>63</v>
      </c>
      <c r="B47" s="60">
        <v>806154000</v>
      </c>
      <c r="C47" s="60">
        <v>115826.72413793103</v>
      </c>
      <c r="D47" s="60">
        <v>755541000</v>
      </c>
      <c r="E47" s="60">
        <v>50613000</v>
      </c>
      <c r="F47" s="60">
        <f>E47/'Demographics &amp; rates'!E47</f>
        <v>7271.9827586206893</v>
      </c>
      <c r="G47" s="60">
        <v>12432</v>
      </c>
      <c r="H47" s="60">
        <v>108554.74137931035</v>
      </c>
      <c r="I47" s="62"/>
      <c r="L47" s="62"/>
    </row>
    <row r="48" spans="1:12">
      <c r="A48" s="1" t="s">
        <v>64</v>
      </c>
      <c r="B48" s="60">
        <v>2256863000</v>
      </c>
      <c r="C48" s="60">
        <v>76096.26407714613</v>
      </c>
      <c r="D48" s="60">
        <v>1757574000</v>
      </c>
      <c r="E48" s="60">
        <v>499289000</v>
      </c>
      <c r="F48" s="60">
        <f>E48/'Demographics &amp; rates'!E48</f>
        <v>16834.884348236563</v>
      </c>
      <c r="G48" s="60">
        <v>100363</v>
      </c>
      <c r="H48" s="60">
        <v>59261.379728909567</v>
      </c>
      <c r="I48" s="62"/>
      <c r="L48" s="62"/>
    </row>
    <row r="49" spans="1:12">
      <c r="A49" s="1" t="s">
        <v>65</v>
      </c>
      <c r="B49" s="60">
        <v>602412000</v>
      </c>
      <c r="C49" s="60">
        <v>79243.883188634572</v>
      </c>
      <c r="D49" s="60">
        <v>536221000</v>
      </c>
      <c r="E49" s="60">
        <v>66191000</v>
      </c>
      <c r="F49" s="60">
        <f>E49/'Demographics &amp; rates'!E49</f>
        <v>8707.0507761115496</v>
      </c>
      <c r="G49" s="60">
        <v>1851</v>
      </c>
      <c r="H49" s="60">
        <v>70536.832412523014</v>
      </c>
      <c r="I49" s="62"/>
      <c r="L49" s="62"/>
    </row>
    <row r="50" spans="1:12">
      <c r="A50" s="1" t="s">
        <v>66</v>
      </c>
      <c r="B50" s="60">
        <v>3061728000</v>
      </c>
      <c r="C50" s="60">
        <v>101803.09226932668</v>
      </c>
      <c r="D50" s="60">
        <v>2824632000</v>
      </c>
      <c r="E50" s="60">
        <v>237098000</v>
      </c>
      <c r="F50" s="60">
        <f>E50/'Demographics &amp; rates'!E50</f>
        <v>7883.5577722360767</v>
      </c>
      <c r="G50" s="60">
        <v>82310</v>
      </c>
      <c r="H50" s="60">
        <v>93919.600997506233</v>
      </c>
      <c r="I50" s="62"/>
      <c r="L50" s="62"/>
    </row>
    <row r="51" spans="1:12">
      <c r="A51" s="1" t="s">
        <v>67</v>
      </c>
      <c r="B51" s="60">
        <v>1470604000</v>
      </c>
      <c r="C51" s="60">
        <v>118807.88495718209</v>
      </c>
      <c r="D51" s="60">
        <v>1301565000</v>
      </c>
      <c r="E51" s="60">
        <v>169039000</v>
      </c>
      <c r="F51" s="60">
        <f>E51/'Demographics &amp; rates'!E51</f>
        <v>13656.406527710455</v>
      </c>
      <c r="G51" s="60">
        <v>29293</v>
      </c>
      <c r="H51" s="60">
        <v>105151.47842947164</v>
      </c>
      <c r="I51" s="62"/>
      <c r="L51" s="62"/>
    </row>
    <row r="52" spans="1:12">
      <c r="A52" s="1" t="s">
        <v>68</v>
      </c>
      <c r="B52" s="60">
        <v>640662000</v>
      </c>
      <c r="C52" s="60">
        <v>64634.987893462472</v>
      </c>
      <c r="D52" s="60">
        <v>584765000</v>
      </c>
      <c r="E52" s="60">
        <v>55897000</v>
      </c>
      <c r="F52" s="60">
        <f>E52/'Demographics &amp; rates'!E52</f>
        <v>5639.3260694108149</v>
      </c>
      <c r="G52" s="60">
        <v>1173</v>
      </c>
      <c r="H52" s="60">
        <v>58995.661824051655</v>
      </c>
      <c r="I52" s="62"/>
      <c r="L52" s="62"/>
    </row>
    <row r="53" spans="1:12">
      <c r="A53" s="1" t="s">
        <v>69</v>
      </c>
      <c r="B53" s="60">
        <v>654281000</v>
      </c>
      <c r="C53" s="60">
        <v>104551.13454777884</v>
      </c>
      <c r="D53" s="60">
        <v>620994000</v>
      </c>
      <c r="E53" s="60">
        <v>33287000</v>
      </c>
      <c r="F53" s="60">
        <f>E53/'Demographics &amp; rates'!E53</f>
        <v>5319.1115372323429</v>
      </c>
      <c r="G53" s="60">
        <v>-3428</v>
      </c>
      <c r="H53" s="60">
        <v>99232.023010546502</v>
      </c>
      <c r="I53" s="62"/>
      <c r="L53" s="62"/>
    </row>
    <row r="54" spans="1:12">
      <c r="A54" s="1" t="s">
        <v>70</v>
      </c>
      <c r="B54" s="60">
        <v>2309841000</v>
      </c>
      <c r="C54" s="60">
        <v>141326.54185022027</v>
      </c>
      <c r="D54" s="60">
        <v>2246155000</v>
      </c>
      <c r="E54" s="60">
        <v>63687000</v>
      </c>
      <c r="F54" s="60">
        <f>E54/'Demographics &amp; rates'!E54</f>
        <v>3896.6593245227605</v>
      </c>
      <c r="G54" s="60">
        <v>16447</v>
      </c>
      <c r="H54" s="60">
        <v>137429.94371023006</v>
      </c>
      <c r="I54" s="62"/>
      <c r="L54" s="62"/>
    </row>
    <row r="55" spans="1:12">
      <c r="A55" s="1" t="s">
        <v>71</v>
      </c>
      <c r="B55" s="60">
        <v>534717000</v>
      </c>
      <c r="C55" s="60">
        <v>124294.97907949791</v>
      </c>
      <c r="D55" s="60">
        <v>493835000</v>
      </c>
      <c r="E55" s="60">
        <v>40882000</v>
      </c>
      <c r="F55" s="60">
        <f>E55/'Demographics &amp; rates'!E55</f>
        <v>9503.0218503021842</v>
      </c>
      <c r="G55" s="60">
        <v>2639</v>
      </c>
      <c r="H55" s="60">
        <v>114791.95722919573</v>
      </c>
      <c r="I55" s="62"/>
      <c r="L55" s="62"/>
    </row>
    <row r="56" spans="1:12">
      <c r="A56" s="1" t="s">
        <v>72</v>
      </c>
      <c r="B56" s="60">
        <v>153388000</v>
      </c>
      <c r="C56" s="60">
        <v>2913.35232668566</v>
      </c>
      <c r="D56" s="60">
        <v>108502000</v>
      </c>
      <c r="E56" s="60">
        <v>44886000</v>
      </c>
      <c r="F56" s="60">
        <f>E56/'Demographics &amp; rates'!E56</f>
        <v>852.53561253561259</v>
      </c>
      <c r="G56" s="60">
        <v>14135</v>
      </c>
      <c r="H56" s="60">
        <v>2060</v>
      </c>
      <c r="I56" s="62"/>
      <c r="L56" s="62"/>
    </row>
    <row r="57" spans="1:12">
      <c r="A57" s="1" t="s">
        <v>73</v>
      </c>
      <c r="B57" s="60">
        <v>1219461000</v>
      </c>
      <c r="C57" s="60">
        <v>148896.33699633699</v>
      </c>
      <c r="D57" s="60">
        <v>1129682000</v>
      </c>
      <c r="E57" s="60">
        <v>89779000</v>
      </c>
      <c r="F57" s="60">
        <f>E57/'Demographics &amp; rates'!E57</f>
        <v>10962.026862026862</v>
      </c>
      <c r="G57" s="60">
        <v>14785</v>
      </c>
      <c r="H57" s="60">
        <v>137934.31013431013</v>
      </c>
      <c r="I57" s="62"/>
      <c r="L57" s="62"/>
    </row>
    <row r="58" spans="1:12">
      <c r="A58" s="1" t="s">
        <v>74</v>
      </c>
      <c r="B58" s="60">
        <v>2727242000</v>
      </c>
      <c r="C58" s="60">
        <v>105891.7491749175</v>
      </c>
      <c r="D58" s="60">
        <v>2318422000</v>
      </c>
      <c r="E58" s="60">
        <v>408821000</v>
      </c>
      <c r="F58" s="60">
        <f>E58/'Demographics &amp; rates'!E58</f>
        <v>15873.461463793437</v>
      </c>
      <c r="G58" s="60">
        <v>82344</v>
      </c>
      <c r="H58" s="60">
        <v>90018.326538536203</v>
      </c>
      <c r="I58" s="62"/>
      <c r="L58" s="62"/>
    </row>
    <row r="59" spans="1:12">
      <c r="A59" s="1" t="s">
        <v>75</v>
      </c>
      <c r="B59" s="60">
        <v>2156498000</v>
      </c>
      <c r="C59" s="60">
        <v>97826.982398838692</v>
      </c>
      <c r="D59" s="60">
        <v>1924589000</v>
      </c>
      <c r="E59" s="60">
        <v>231909000</v>
      </c>
      <c r="F59" s="60">
        <f>E59/'Demographics &amp; rates'!E59</f>
        <v>10520.277626565052</v>
      </c>
      <c r="G59" s="60">
        <v>23435</v>
      </c>
      <c r="H59" s="60">
        <v>87306.704772273632</v>
      </c>
      <c r="I59" s="62"/>
      <c r="L59" s="62"/>
    </row>
    <row r="60" spans="1:12">
      <c r="A60" s="1" t="s">
        <v>76</v>
      </c>
      <c r="B60" s="60">
        <v>7820214000</v>
      </c>
      <c r="C60" s="60">
        <v>126978.32334745969</v>
      </c>
      <c r="D60" s="60">
        <v>6493715000</v>
      </c>
      <c r="E60" s="60">
        <v>1326499000</v>
      </c>
      <c r="F60" s="60">
        <f>E60/'Demographics &amp; rates'!E60</f>
        <v>21538.620163346161</v>
      </c>
      <c r="G60" s="60">
        <v>242664</v>
      </c>
      <c r="H60" s="60">
        <v>105439.70318411353</v>
      </c>
      <c r="I60" s="62"/>
      <c r="L60" s="62"/>
    </row>
    <row r="61" spans="1:12">
      <c r="A61" s="1" t="s">
        <v>77</v>
      </c>
      <c r="B61" s="60">
        <v>2251411000</v>
      </c>
      <c r="C61" s="60">
        <v>78095.355371327489</v>
      </c>
      <c r="D61" s="60">
        <v>2137049000</v>
      </c>
      <c r="E61" s="60">
        <v>114362000</v>
      </c>
      <c r="F61" s="60">
        <f>E61/'Demographics &amp; rates'!E61</f>
        <v>3966.9083214818411</v>
      </c>
      <c r="G61" s="60">
        <v>14453</v>
      </c>
      <c r="H61" s="60">
        <v>74128.447049845636</v>
      </c>
      <c r="I61" s="62"/>
      <c r="L61" s="62"/>
    </row>
    <row r="62" spans="1:12">
      <c r="A62" s="1" t="s">
        <v>78</v>
      </c>
      <c r="B62" s="60">
        <v>2030125000</v>
      </c>
      <c r="C62" s="60">
        <v>94737.271921228239</v>
      </c>
      <c r="D62" s="60">
        <v>1771807000</v>
      </c>
      <c r="E62" s="60">
        <v>258321000</v>
      </c>
      <c r="F62" s="60">
        <f>E62/'Demographics &amp; rates'!E62</f>
        <v>12054.738905221895</v>
      </c>
      <c r="G62" s="60">
        <v>20739</v>
      </c>
      <c r="H62" s="60">
        <v>82682.673013206397</v>
      </c>
      <c r="I62" s="62"/>
      <c r="L62" s="62"/>
    </row>
    <row r="63" spans="1:12">
      <c r="A63" s="1" t="s">
        <v>79</v>
      </c>
      <c r="B63" s="60">
        <v>1634866000</v>
      </c>
      <c r="C63" s="60">
        <v>91589.131652661061</v>
      </c>
      <c r="D63" s="60">
        <v>1437726000</v>
      </c>
      <c r="E63" s="60">
        <v>197140000</v>
      </c>
      <c r="F63" s="60">
        <f>E63/'Demographics &amp; rates'!E63</f>
        <v>11044.257703081232</v>
      </c>
      <c r="G63" s="60">
        <v>66082</v>
      </c>
      <c r="H63" s="60">
        <v>80544.873949579836</v>
      </c>
      <c r="I63" s="62"/>
      <c r="L63" s="62"/>
    </row>
    <row r="64" spans="1:12">
      <c r="A64" s="1" t="s">
        <v>80</v>
      </c>
      <c r="B64" s="60">
        <v>2776770000</v>
      </c>
      <c r="C64" s="60">
        <v>87130.754024286929</v>
      </c>
      <c r="D64" s="60">
        <v>2510910000</v>
      </c>
      <c r="E64" s="60">
        <v>265860000</v>
      </c>
      <c r="F64" s="60">
        <f>E64/'Demographics &amp; rates'!E64</f>
        <v>8342.2761931657715</v>
      </c>
      <c r="G64" s="60">
        <v>101813</v>
      </c>
      <c r="H64" s="60">
        <v>78788.477831121156</v>
      </c>
      <c r="I64" s="62"/>
      <c r="L64" s="62"/>
    </row>
    <row r="65" spans="1:12">
      <c r="A65" s="1" t="s">
        <v>81</v>
      </c>
      <c r="B65" s="60">
        <v>1170786000</v>
      </c>
      <c r="C65" s="60">
        <v>5455.3867229545549</v>
      </c>
      <c r="D65" s="60">
        <v>1100771000</v>
      </c>
      <c r="E65" s="60">
        <v>70015000</v>
      </c>
      <c r="F65" s="60">
        <f>E65/'Demographics &amp; rates'!E65</f>
        <v>326.24143217262861</v>
      </c>
      <c r="G65" s="60">
        <v>-2473</v>
      </c>
      <c r="H65" s="60">
        <v>5129.1452907819266</v>
      </c>
      <c r="I65" s="62"/>
      <c r="L65" s="62"/>
    </row>
    <row r="66" spans="1:12">
      <c r="A66" s="1" t="s">
        <v>82</v>
      </c>
      <c r="B66" s="60">
        <v>2855611000</v>
      </c>
      <c r="C66" s="60">
        <v>104314.55707762558</v>
      </c>
      <c r="D66" s="60">
        <v>2626211000</v>
      </c>
      <c r="E66" s="60">
        <v>229400000</v>
      </c>
      <c r="F66" s="60">
        <f>E66/'Demographics &amp; rates'!E66</f>
        <v>8379.9086757990863</v>
      </c>
      <c r="G66" s="60">
        <v>22033</v>
      </c>
      <c r="H66" s="60">
        <v>95934.648401826489</v>
      </c>
      <c r="I66" s="62"/>
      <c r="L66" s="62"/>
    </row>
    <row r="67" spans="1:12">
      <c r="A67" s="1" t="s">
        <v>83</v>
      </c>
      <c r="B67" s="60">
        <v>540660000</v>
      </c>
      <c r="C67" s="60">
        <v>136633.81349507201</v>
      </c>
      <c r="D67" s="60">
        <v>530709000</v>
      </c>
      <c r="E67" s="60">
        <v>9952000</v>
      </c>
      <c r="F67" s="60">
        <f>E67/'Demographics &amp; rates'!E67</f>
        <v>2515.0366439221634</v>
      </c>
      <c r="G67" s="60">
        <v>1009</v>
      </c>
      <c r="H67" s="60">
        <v>134119.02956785442</v>
      </c>
      <c r="I67" s="62"/>
      <c r="L67" s="62"/>
    </row>
    <row r="68" spans="1:12">
      <c r="A68" s="1" t="s">
        <v>84</v>
      </c>
      <c r="B68" s="60">
        <v>2681642000</v>
      </c>
      <c r="C68" s="60">
        <v>114703.02408144061</v>
      </c>
      <c r="D68" s="60">
        <v>2329899000</v>
      </c>
      <c r="E68" s="60">
        <v>351743000</v>
      </c>
      <c r="F68" s="60">
        <f>E68/'Demographics &amp; rates'!E68</f>
        <v>15045.254288036273</v>
      </c>
      <c r="G68" s="60">
        <v>104703</v>
      </c>
      <c r="H68" s="60">
        <v>99657.769793404339</v>
      </c>
      <c r="I68" s="62"/>
      <c r="L68" s="62"/>
    </row>
    <row r="69" spans="1:12">
      <c r="A69" s="1" t="s">
        <v>85</v>
      </c>
      <c r="B69" s="60">
        <v>535881000</v>
      </c>
      <c r="C69" s="60">
        <v>125793.66197183098</v>
      </c>
      <c r="D69" s="60">
        <v>502065000</v>
      </c>
      <c r="E69" s="60">
        <v>33816000</v>
      </c>
      <c r="F69" s="60">
        <f>E69/'Demographics &amp; rates'!E69</f>
        <v>7938.0281690140846</v>
      </c>
      <c r="G69" s="60">
        <v>-3053</v>
      </c>
      <c r="H69" s="60">
        <v>117855.6338028169</v>
      </c>
      <c r="I69" s="62"/>
      <c r="L69" s="62"/>
    </row>
    <row r="70" spans="1:12">
      <c r="A70" s="1" t="s">
        <v>86</v>
      </c>
      <c r="B70" s="60">
        <v>1324561000</v>
      </c>
      <c r="C70" s="60">
        <v>109912.95328188532</v>
      </c>
      <c r="D70" s="60">
        <v>1238954000</v>
      </c>
      <c r="E70" s="60">
        <v>85607000</v>
      </c>
      <c r="F70" s="60">
        <f>E70/'Demographics &amp; rates'!E70</f>
        <v>7103.7258318811719</v>
      </c>
      <c r="G70" s="60">
        <v>32784</v>
      </c>
      <c r="H70" s="60">
        <v>102809.22745000415</v>
      </c>
      <c r="I70" s="62"/>
      <c r="L70" s="62"/>
    </row>
    <row r="71" spans="1:12">
      <c r="A71" s="1" t="s">
        <v>87</v>
      </c>
      <c r="B71" s="60">
        <v>711273000</v>
      </c>
      <c r="C71" s="60">
        <v>161396.18788291354</v>
      </c>
      <c r="D71" s="60">
        <v>669506000</v>
      </c>
      <c r="E71" s="60">
        <v>41767000</v>
      </c>
      <c r="F71" s="60">
        <f>E71/'Demographics &amp; rates'!E71</f>
        <v>9477.4222827320173</v>
      </c>
      <c r="G71" s="60">
        <v>5487</v>
      </c>
      <c r="H71" s="60">
        <v>151918.76560018153</v>
      </c>
      <c r="I71" s="62"/>
      <c r="L71" s="62"/>
    </row>
    <row r="72" spans="1:12">
      <c r="A72" s="1" t="s">
        <v>88</v>
      </c>
      <c r="B72" s="60">
        <v>12209905000</v>
      </c>
      <c r="C72" s="60">
        <v>144192.17506318053</v>
      </c>
      <c r="D72" s="60">
        <v>10336783000</v>
      </c>
      <c r="E72" s="60">
        <v>1873122000</v>
      </c>
      <c r="F72" s="60">
        <f>E72/'Demographics &amp; rates'!E72</f>
        <v>22120.527173527953</v>
      </c>
      <c r="G72" s="60">
        <v>429371</v>
      </c>
      <c r="H72" s="60">
        <v>122071.64788965257</v>
      </c>
      <c r="I72" s="62"/>
      <c r="L72" s="62"/>
    </row>
    <row r="73" spans="1:12">
      <c r="A73" s="1" t="s">
        <v>90</v>
      </c>
      <c r="B73" s="60">
        <v>235784000</v>
      </c>
      <c r="C73" s="60">
        <v>13123.17025658151</v>
      </c>
      <c r="D73" s="60">
        <v>207880000</v>
      </c>
      <c r="E73" s="60">
        <v>27904000</v>
      </c>
      <c r="F73" s="60">
        <f>E73/'Demographics &amp; rates'!E73</f>
        <v>1553.069516335504</v>
      </c>
      <c r="G73" s="60">
        <v>3814</v>
      </c>
      <c r="H73" s="60">
        <v>11570.100740246007</v>
      </c>
      <c r="I73" s="62"/>
      <c r="L73" s="62"/>
    </row>
    <row r="74" spans="1:12">
      <c r="A74" s="1" t="s">
        <v>91</v>
      </c>
      <c r="B74" s="60">
        <v>1949344000</v>
      </c>
      <c r="C74" s="60">
        <v>81579.577317430419</v>
      </c>
      <c r="D74" s="60">
        <v>1793140000</v>
      </c>
      <c r="E74" s="60">
        <v>156204000</v>
      </c>
      <c r="F74" s="60">
        <f>E74/'Demographics &amp; rates'!E74</f>
        <v>6537.0998116760829</v>
      </c>
      <c r="G74" s="60">
        <v>35682</v>
      </c>
      <c r="H74" s="60">
        <v>75042.477505754345</v>
      </c>
      <c r="I74" s="62"/>
      <c r="L74" s="62"/>
    </row>
    <row r="75" spans="1:12">
      <c r="A75" s="1" t="s">
        <v>92</v>
      </c>
      <c r="B75" s="60">
        <v>72056000</v>
      </c>
      <c r="C75" s="60">
        <v>14391.052526462952</v>
      </c>
      <c r="D75" s="60">
        <v>164778000</v>
      </c>
      <c r="E75" s="60">
        <v>45427000</v>
      </c>
      <c r="F75" s="60">
        <f>E75/'Demographics &amp; rates'!E75</f>
        <v>9072.698222488516</v>
      </c>
      <c r="G75" s="60">
        <v>10127</v>
      </c>
      <c r="H75" s="60">
        <v>32909.526662672259</v>
      </c>
      <c r="I75" s="62"/>
      <c r="L75" s="62"/>
    </row>
    <row r="76" spans="1:12">
      <c r="A76" s="1" t="s">
        <v>93</v>
      </c>
      <c r="B76" s="60">
        <v>1386003000</v>
      </c>
      <c r="C76" s="60">
        <v>92511.213456147379</v>
      </c>
      <c r="D76" s="60">
        <v>1200467000</v>
      </c>
      <c r="E76" s="60">
        <v>185537000</v>
      </c>
      <c r="F76" s="60">
        <f>E76/'Demographics &amp; rates'!E76</f>
        <v>12383.994126284875</v>
      </c>
      <c r="G76" s="60">
        <v>39197</v>
      </c>
      <c r="H76" s="60">
        <v>80127.286076625285</v>
      </c>
      <c r="I76" s="62"/>
      <c r="L76" s="62"/>
    </row>
    <row r="77" spans="1:12">
      <c r="A77" s="1" t="s">
        <v>94</v>
      </c>
      <c r="B77" s="60">
        <v>1553604000</v>
      </c>
      <c r="C77" s="60">
        <v>75623.247663551403</v>
      </c>
      <c r="D77" s="60">
        <v>1348185000</v>
      </c>
      <c r="E77" s="60">
        <v>205419000</v>
      </c>
      <c r="F77" s="60">
        <f>E77/'Demographics &amp; rates'!E77</f>
        <v>9998.9778037383185</v>
      </c>
      <c r="G77" s="60">
        <v>69873</v>
      </c>
      <c r="H77" s="60">
        <v>65624.269859813081</v>
      </c>
      <c r="I77" s="62"/>
      <c r="L77" s="62"/>
    </row>
    <row r="78" spans="1:12">
      <c r="A78" s="1" t="s">
        <v>95</v>
      </c>
      <c r="B78" s="60">
        <v>2805602000</v>
      </c>
      <c r="C78" s="60">
        <v>67901.014061327718</v>
      </c>
      <c r="D78" s="60">
        <v>2485774000</v>
      </c>
      <c r="E78" s="60">
        <v>319828000</v>
      </c>
      <c r="F78" s="60">
        <f>E78/'Demographics &amp; rates'!E78</f>
        <v>7740.4583847624581</v>
      </c>
      <c r="G78" s="60">
        <v>45492</v>
      </c>
      <c r="H78" s="60">
        <v>60160.555676565258</v>
      </c>
      <c r="I78" s="62"/>
      <c r="L78" s="62"/>
    </row>
  </sheetData>
  <autoFilter ref="A1:H1" xr:uid="{0A8335FA-3424-4621-861E-3A843234FC40}"/>
  <sortState xmlns:xlrd2="http://schemas.microsoft.com/office/spreadsheetml/2017/richdata2" ref="A2:H78">
    <sortCondition ref="A2:A7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41A2C-7A73-43F6-9D11-574C5F5D8E7A}">
  <dimension ref="A1:H78"/>
  <sheetViews>
    <sheetView workbookViewId="0">
      <pane ySplit="1" topLeftCell="A2" activePane="bottomLeft" state="frozen"/>
      <selection pane="bottomLeft" activeCell="B34" sqref="B34"/>
    </sheetView>
  </sheetViews>
  <sheetFormatPr defaultRowHeight="15"/>
  <cols>
    <col min="1" max="1" width="34.140625" bestFit="1" customWidth="1"/>
    <col min="2" max="2" width="12.5703125" style="16" customWidth="1"/>
    <col min="3" max="3" width="14.5703125" customWidth="1"/>
    <col min="4" max="4" width="13.28515625" customWidth="1"/>
    <col min="5" max="5" width="14.85546875" customWidth="1"/>
    <col min="6" max="6" width="11.42578125" style="16" customWidth="1"/>
    <col min="7" max="7" width="14.7109375" style="16" customWidth="1"/>
    <col min="8" max="8" width="17" style="7" customWidth="1"/>
  </cols>
  <sheetData>
    <row r="1" spans="1:8" s="19" customFormat="1" ht="47.25" customHeight="1">
      <c r="A1" s="22" t="s">
        <v>0</v>
      </c>
      <c r="B1" s="32" t="s">
        <v>117</v>
      </c>
      <c r="C1" s="22" t="s">
        <v>118</v>
      </c>
      <c r="D1" s="22" t="s">
        <v>119</v>
      </c>
      <c r="E1" s="22" t="s">
        <v>120</v>
      </c>
      <c r="F1" s="32" t="s">
        <v>121</v>
      </c>
      <c r="G1" s="32" t="s">
        <v>122</v>
      </c>
      <c r="H1" s="23" t="s">
        <v>123</v>
      </c>
    </row>
    <row r="2" spans="1:8">
      <c r="A2" s="1" t="s">
        <v>8</v>
      </c>
      <c r="B2" s="15">
        <v>370</v>
      </c>
      <c r="C2" s="9">
        <f>B2/'Demographics &amp; rates'!E2</f>
        <v>2.4112088628217662E-2</v>
      </c>
      <c r="D2" s="6">
        <v>20901000</v>
      </c>
      <c r="E2" s="2">
        <f>D2/'Demographics &amp; rates'!E2</f>
        <v>1362.0723362658846</v>
      </c>
      <c r="F2" s="15">
        <v>73</v>
      </c>
      <c r="G2" s="15">
        <v>5</v>
      </c>
      <c r="H2" s="3">
        <v>93200</v>
      </c>
    </row>
    <row r="3" spans="1:8">
      <c r="A3" s="1" t="s">
        <v>10</v>
      </c>
      <c r="B3" s="21">
        <v>11360</v>
      </c>
      <c r="C3" s="9">
        <f>B3/'Demographics &amp; rates'!E3</f>
        <v>1.8629853027515113E-2</v>
      </c>
      <c r="D3" s="31">
        <v>662000000</v>
      </c>
      <c r="E3" s="2">
        <f>D3/'Demographics &amp; rates'!E3</f>
        <v>1085.6481253710392</v>
      </c>
      <c r="F3" s="21">
        <f>5314+384</f>
        <v>5698</v>
      </c>
      <c r="G3" s="21">
        <v>94.6</v>
      </c>
      <c r="H3" s="13">
        <v>124049.07</v>
      </c>
    </row>
    <row r="4" spans="1:8">
      <c r="A4" s="1" t="s">
        <v>12</v>
      </c>
      <c r="B4" s="33">
        <v>496</v>
      </c>
      <c r="C4" s="9">
        <f>B4/'Demographics &amp; rates'!E4</f>
        <v>3.6407410669720189E-3</v>
      </c>
      <c r="D4" s="6">
        <v>61064000</v>
      </c>
      <c r="E4" s="2">
        <f>D4/'Demographics &amp; rates'!E4</f>
        <v>448.2222026483455</v>
      </c>
      <c r="F4" s="15">
        <v>175</v>
      </c>
      <c r="G4" s="15">
        <v>14.2</v>
      </c>
      <c r="H4" s="3">
        <v>111508.98</v>
      </c>
    </row>
    <row r="5" spans="1:8">
      <c r="A5" s="1" t="s">
        <v>14</v>
      </c>
      <c r="B5" s="33" t="s">
        <v>107</v>
      </c>
      <c r="C5" s="8" t="s">
        <v>107</v>
      </c>
      <c r="D5" s="8" t="s">
        <v>107</v>
      </c>
      <c r="E5" s="8" t="s">
        <v>107</v>
      </c>
      <c r="F5" s="15">
        <v>31</v>
      </c>
      <c r="G5" s="15">
        <v>2.6</v>
      </c>
      <c r="H5" s="37">
        <v>61261</v>
      </c>
    </row>
    <row r="6" spans="1:8">
      <c r="A6" s="1" t="s">
        <v>16</v>
      </c>
      <c r="B6" s="15">
        <v>72</v>
      </c>
      <c r="C6" s="9">
        <f>B6/'Demographics &amp; rates'!E6</f>
        <v>1.556420233463035E-2</v>
      </c>
      <c r="D6" s="6">
        <v>6803000</v>
      </c>
      <c r="E6" s="2">
        <f>D6/'Demographics &amp; rates'!E6</f>
        <v>1470.6009511456982</v>
      </c>
      <c r="F6" s="15">
        <v>15</v>
      </c>
      <c r="G6" s="15">
        <v>2.5</v>
      </c>
      <c r="H6" s="3">
        <v>61653</v>
      </c>
    </row>
    <row r="7" spans="1:8">
      <c r="A7" s="1" t="s">
        <v>17</v>
      </c>
      <c r="B7" s="15">
        <v>87</v>
      </c>
      <c r="C7" s="9">
        <f>B7/'Demographics &amp; rates'!E7</f>
        <v>1.2669287898645697E-2</v>
      </c>
      <c r="D7" s="6">
        <v>9491000</v>
      </c>
      <c r="E7" s="2">
        <f>D7/'Demographics &amp; rates'!E7</f>
        <v>1382.1173729430611</v>
      </c>
      <c r="F7" s="15">
        <v>39</v>
      </c>
      <c r="G7" s="15">
        <v>2.6</v>
      </c>
      <c r="H7" s="3" t="s">
        <v>124</v>
      </c>
    </row>
    <row r="8" spans="1:8">
      <c r="A8" s="1" t="s">
        <v>19</v>
      </c>
      <c r="B8" s="15">
        <v>172</v>
      </c>
      <c r="C8" s="9">
        <f>B8/'Demographics &amp; rates'!E8</f>
        <v>1.382525520456555E-2</v>
      </c>
      <c r="D8" s="28">
        <v>2160000</v>
      </c>
      <c r="E8" s="2">
        <f>D8/'Demographics &amp; rates'!E8</f>
        <v>173.61948396431154</v>
      </c>
      <c r="F8" s="15">
        <v>27</v>
      </c>
      <c r="G8" s="15">
        <v>7.75</v>
      </c>
      <c r="H8" s="3">
        <v>80101</v>
      </c>
    </row>
    <row r="9" spans="1:8">
      <c r="A9" s="1" t="s">
        <v>20</v>
      </c>
      <c r="B9" s="15">
        <v>5782</v>
      </c>
      <c r="C9" s="9">
        <f>B9/'Demographics &amp; rates'!E9</f>
        <v>3.4825241373494992E-2</v>
      </c>
      <c r="D9" s="6">
        <v>211729000</v>
      </c>
      <c r="E9" s="2">
        <f>D9/'Demographics &amp; rates'!E9</f>
        <v>1275.2531184311174</v>
      </c>
      <c r="F9" s="15">
        <v>2250</v>
      </c>
      <c r="G9" s="15">
        <v>21.35</v>
      </c>
      <c r="H9" s="3">
        <v>102755</v>
      </c>
    </row>
    <row r="10" spans="1:8">
      <c r="A10" s="1" t="s">
        <v>22</v>
      </c>
      <c r="B10" s="15">
        <v>159</v>
      </c>
      <c r="C10" s="9">
        <f>B10/'Demographics &amp; rates'!E10</f>
        <v>1.7984390906006106E-2</v>
      </c>
      <c r="D10" s="6">
        <v>13209000</v>
      </c>
      <c r="E10" s="2">
        <f>D10/'Demographics &amp; rates'!E10</f>
        <v>1494.0617577197149</v>
      </c>
      <c r="F10" s="15">
        <v>34</v>
      </c>
      <c r="G10" s="15">
        <v>2.5299999999999998</v>
      </c>
      <c r="H10" s="3">
        <v>86550</v>
      </c>
    </row>
    <row r="11" spans="1:8">
      <c r="A11" s="1" t="s">
        <v>23</v>
      </c>
      <c r="B11" s="15">
        <v>1747</v>
      </c>
      <c r="C11" s="9">
        <f>B11/'Demographics &amp; rates'!E11</f>
        <v>3.2233661758736487E-2</v>
      </c>
      <c r="D11" s="6">
        <v>83091000</v>
      </c>
      <c r="E11" s="2">
        <f>D11/'Demographics &amp; rates'!E11</f>
        <v>1533.1008524299789</v>
      </c>
      <c r="F11" s="15">
        <f>629+37</f>
        <v>666</v>
      </c>
      <c r="G11" s="15">
        <v>36</v>
      </c>
      <c r="H11" s="3">
        <v>85890.5</v>
      </c>
    </row>
    <row r="12" spans="1:8">
      <c r="A12" s="1" t="s">
        <v>24</v>
      </c>
      <c r="B12" s="15">
        <v>822</v>
      </c>
      <c r="C12" s="9">
        <f>B12/'Demographics &amp; rates'!E12</f>
        <v>2.9368890413308179E-3</v>
      </c>
      <c r="D12" s="6">
        <v>78175000</v>
      </c>
      <c r="E12" s="2">
        <f>D12/'Demographics &amp; rates'!E12</f>
        <v>279.30815183216146</v>
      </c>
      <c r="F12" s="15">
        <v>328</v>
      </c>
      <c r="G12" s="15">
        <v>38</v>
      </c>
      <c r="H12" s="3">
        <v>112549</v>
      </c>
    </row>
    <row r="13" spans="1:8">
      <c r="A13" s="1" t="s">
        <v>26</v>
      </c>
      <c r="B13" s="15">
        <v>246</v>
      </c>
      <c r="C13" s="9">
        <f>B13/'Demographics &amp; rates'!E13</f>
        <v>5.3413236060448153E-3</v>
      </c>
      <c r="D13" s="6">
        <v>21459000</v>
      </c>
      <c r="E13" s="2">
        <f>D13/'Demographics &amp; rates'!E13</f>
        <v>465.93277748827512</v>
      </c>
      <c r="F13" s="15">
        <v>88</v>
      </c>
      <c r="G13" s="15">
        <v>3</v>
      </c>
      <c r="H13" s="3">
        <v>77251</v>
      </c>
    </row>
    <row r="14" spans="1:8">
      <c r="A14" s="1" t="s">
        <v>27</v>
      </c>
      <c r="B14" s="15">
        <v>447.3</v>
      </c>
      <c r="C14" s="9">
        <f>B14/'Demographics &amp; rates'!E14</f>
        <v>1.3747003503595796E-2</v>
      </c>
      <c r="D14" s="6">
        <v>34109000</v>
      </c>
      <c r="E14" s="2">
        <f>D14/'Demographics &amp; rates'!E14</f>
        <v>1048.2820087282562</v>
      </c>
      <c r="F14" s="15">
        <v>117</v>
      </c>
      <c r="G14" s="15">
        <v>7</v>
      </c>
      <c r="H14" s="3">
        <v>88916.74</v>
      </c>
    </row>
    <row r="15" spans="1:8">
      <c r="A15" s="1" t="s">
        <v>28</v>
      </c>
      <c r="B15" s="15">
        <v>472.8</v>
      </c>
      <c r="C15" s="9">
        <f>B15/'Demographics &amp; rates'!E15</f>
        <v>2.4479652065858962E-2</v>
      </c>
      <c r="D15" s="6">
        <v>33428000</v>
      </c>
      <c r="E15" s="2">
        <f>D15/'Demographics &amp; rates'!E15</f>
        <v>1730.7652480066274</v>
      </c>
      <c r="F15" s="15">
        <v>160</v>
      </c>
      <c r="G15" s="15">
        <v>13</v>
      </c>
      <c r="H15" s="3">
        <v>100885</v>
      </c>
    </row>
    <row r="16" spans="1:8">
      <c r="A16" s="1" t="s">
        <v>29</v>
      </c>
      <c r="B16" s="15">
        <v>104</v>
      </c>
      <c r="C16" s="9">
        <f>B16/'Demographics &amp; rates'!E16</f>
        <v>1.798996713371389E-2</v>
      </c>
      <c r="D16" s="6">
        <v>9625000</v>
      </c>
      <c r="E16" s="2">
        <f>D16/'Demographics &amp; rates'!E16</f>
        <v>1664.9368621345789</v>
      </c>
      <c r="F16" s="15">
        <v>14</v>
      </c>
      <c r="G16" s="15">
        <v>3</v>
      </c>
      <c r="H16" s="3" t="s">
        <v>124</v>
      </c>
    </row>
    <row r="17" spans="1:8">
      <c r="A17" s="1" t="s">
        <v>30</v>
      </c>
      <c r="B17" s="15">
        <v>762</v>
      </c>
      <c r="C17" s="1">
        <v>3.5000000000000001E-3</v>
      </c>
      <c r="D17" s="6">
        <v>87151000</v>
      </c>
      <c r="E17" s="2">
        <f>D17/'Demographics &amp; rates'!E17</f>
        <v>405.3402912463315</v>
      </c>
      <c r="F17" s="15">
        <v>424.24</v>
      </c>
      <c r="G17" s="15">
        <v>33.5</v>
      </c>
      <c r="H17" s="3">
        <v>105809</v>
      </c>
    </row>
    <row r="18" spans="1:8">
      <c r="A18" s="1" t="s">
        <v>32</v>
      </c>
      <c r="B18" s="15">
        <v>89</v>
      </c>
      <c r="C18" s="9">
        <f>B18/'Demographics &amp; rates'!E18</f>
        <v>1.292102206736353E-2</v>
      </c>
      <c r="D18" s="6">
        <v>8012000</v>
      </c>
      <c r="E18" s="2">
        <f>D18/'Demographics &amp; rates'!E18</f>
        <v>1163.1823461091753</v>
      </c>
      <c r="F18" s="15">
        <v>23</v>
      </c>
      <c r="G18" s="15">
        <v>3</v>
      </c>
      <c r="H18" s="3">
        <v>98841.600000000006</v>
      </c>
    </row>
    <row r="19" spans="1:8">
      <c r="A19" s="1" t="s">
        <v>33</v>
      </c>
      <c r="B19" s="15">
        <v>1273</v>
      </c>
      <c r="C19" s="9">
        <f>B19/'Demographics &amp; rates'!E19</f>
        <v>1.9463938963044509E-2</v>
      </c>
      <c r="D19" s="6">
        <v>122704000</v>
      </c>
      <c r="E19" s="2">
        <f>D19/'Demographics &amp; rates'!E19</f>
        <v>1876.1218904331606</v>
      </c>
      <c r="F19" s="15">
        <v>348</v>
      </c>
      <c r="G19" s="15">
        <v>38</v>
      </c>
      <c r="H19" s="3">
        <v>104560</v>
      </c>
    </row>
    <row r="20" spans="1:8">
      <c r="A20" s="1" t="s">
        <v>34</v>
      </c>
      <c r="B20" s="15">
        <v>478</v>
      </c>
      <c r="C20" s="9">
        <f>B20/'Demographics &amp; rates'!E20</f>
        <v>1.4609694969130142E-2</v>
      </c>
      <c r="D20" s="6">
        <v>48115000</v>
      </c>
      <c r="E20" s="2">
        <f>D20/'Demographics &amp; rates'!E20</f>
        <v>1470.5972247692403</v>
      </c>
      <c r="F20" s="15">
        <v>149</v>
      </c>
      <c r="G20" s="15">
        <v>12.6</v>
      </c>
      <c r="H20" s="3">
        <v>93926</v>
      </c>
    </row>
    <row r="21" spans="1:8">
      <c r="A21" s="1" t="s">
        <v>35</v>
      </c>
      <c r="B21" s="15">
        <v>223</v>
      </c>
      <c r="C21" s="9">
        <f>B21/'Demographics &amp; rates'!E21</f>
        <v>2.2773692810457515E-2</v>
      </c>
      <c r="D21" s="6">
        <v>20681000</v>
      </c>
      <c r="E21" s="2">
        <f>D21/'Demographics &amp; rates'!E21</f>
        <v>2112.0302287581699</v>
      </c>
      <c r="F21" s="15">
        <v>66</v>
      </c>
      <c r="G21" s="15">
        <v>3</v>
      </c>
      <c r="H21" s="3" t="s">
        <v>125</v>
      </c>
    </row>
    <row r="22" spans="1:8">
      <c r="A22" s="1" t="s">
        <v>36</v>
      </c>
      <c r="B22" s="15">
        <v>333</v>
      </c>
      <c r="C22" s="9">
        <f>B22/'Demographics &amp; rates'!E22</f>
        <v>4.7145769622833839E-3</v>
      </c>
      <c r="D22" s="6">
        <v>36115000</v>
      </c>
      <c r="E22" s="2">
        <f>D22/'Demographics &amp; rates'!E22</f>
        <v>511.31215313172498</v>
      </c>
      <c r="F22" s="15">
        <v>124</v>
      </c>
      <c r="G22" s="15">
        <v>11</v>
      </c>
      <c r="H22" s="3">
        <v>94245</v>
      </c>
    </row>
    <row r="23" spans="1:8">
      <c r="A23" s="1" t="s">
        <v>37</v>
      </c>
      <c r="B23" s="15">
        <v>300</v>
      </c>
      <c r="C23" s="9">
        <f>B23/'Demographics &amp; rates'!E23</f>
        <v>2.7807903006034315E-3</v>
      </c>
      <c r="D23" s="6">
        <v>17276000</v>
      </c>
      <c r="E23" s="2">
        <f>D23/'Demographics &amp; rates'!E23</f>
        <v>160.13644411074961</v>
      </c>
      <c r="F23" s="15">
        <v>87</v>
      </c>
      <c r="G23" s="15">
        <v>6.4</v>
      </c>
      <c r="H23" s="3">
        <v>87229</v>
      </c>
    </row>
    <row r="24" spans="1:8">
      <c r="A24" s="1" t="s">
        <v>38</v>
      </c>
      <c r="B24" s="15">
        <v>277</v>
      </c>
      <c r="C24" s="9">
        <f>B24/'Demographics &amp; rates'!E24</f>
        <v>1.6190309193991465E-2</v>
      </c>
      <c r="D24" s="6">
        <v>21277000</v>
      </c>
      <c r="E24" s="2">
        <f>D24/'Demographics &amp; rates'!E24</f>
        <v>1243.6144719153663</v>
      </c>
      <c r="F24" s="15">
        <v>61</v>
      </c>
      <c r="G24" s="15">
        <v>9.98</v>
      </c>
      <c r="H24" s="3">
        <v>77248</v>
      </c>
    </row>
    <row r="25" spans="1:8">
      <c r="A25" s="1" t="s">
        <v>39</v>
      </c>
      <c r="B25" s="15">
        <v>222</v>
      </c>
      <c r="C25" s="9">
        <f>B25/'Demographics &amp; rates'!E25</f>
        <v>3.0191758465932271E-2</v>
      </c>
      <c r="D25" s="6">
        <v>18635000</v>
      </c>
      <c r="E25" s="2">
        <f>D25/'Demographics &amp; rates'!E25</f>
        <v>2534.3397252821978</v>
      </c>
      <c r="F25" s="15">
        <v>33</v>
      </c>
      <c r="G25" s="15">
        <v>2</v>
      </c>
      <c r="H25" s="3" t="s">
        <v>125</v>
      </c>
    </row>
    <row r="26" spans="1:8">
      <c r="A26" s="1" t="s">
        <v>40</v>
      </c>
      <c r="B26" s="15">
        <v>550</v>
      </c>
      <c r="C26" s="9">
        <f>B26/'Demographics &amp; rates'!E26</f>
        <v>1.2987626334183433E-2</v>
      </c>
      <c r="D26" s="6">
        <v>49499000</v>
      </c>
      <c r="E26" s="2">
        <f>D26/'Demographics &amp; rates'!E26</f>
        <v>1168.8627562104468</v>
      </c>
      <c r="F26" s="15">
        <v>172</v>
      </c>
      <c r="G26" s="15">
        <v>10.31</v>
      </c>
      <c r="H26" s="3">
        <v>101981.45</v>
      </c>
    </row>
    <row r="27" spans="1:8">
      <c r="A27" s="1" t="s">
        <v>41</v>
      </c>
      <c r="B27" s="15">
        <v>379</v>
      </c>
      <c r="C27" s="9">
        <f>B27/'Demographics &amp; rates'!E27</f>
        <v>1.584315692667837E-2</v>
      </c>
      <c r="D27" s="6">
        <v>34522000</v>
      </c>
      <c r="E27" s="2">
        <f>D27/'Demographics &amp; rates'!E27</f>
        <v>1443.1067636485243</v>
      </c>
      <c r="F27" s="15">
        <f>77.65+6</f>
        <v>83.65</v>
      </c>
      <c r="G27" s="15">
        <v>11</v>
      </c>
      <c r="H27" s="3">
        <v>86773</v>
      </c>
    </row>
    <row r="28" spans="1:8">
      <c r="A28" s="1" t="s">
        <v>42</v>
      </c>
      <c r="B28" s="15">
        <v>53.6</v>
      </c>
      <c r="C28" s="9">
        <f>B28/'Demographics &amp; rates'!E28</f>
        <v>2.1735604217356042E-2</v>
      </c>
      <c r="D28" s="6">
        <v>3836000</v>
      </c>
      <c r="E28" s="2">
        <f>D28/'Demographics &amp; rates'!E28</f>
        <v>1555.5555555555557</v>
      </c>
      <c r="F28" s="34">
        <v>12</v>
      </c>
      <c r="G28" s="34">
        <v>1</v>
      </c>
      <c r="H28" s="3" t="s">
        <v>125</v>
      </c>
    </row>
    <row r="29" spans="1:8">
      <c r="A29" s="1" t="s">
        <v>43</v>
      </c>
      <c r="B29" s="15">
        <v>188.3</v>
      </c>
      <c r="C29" s="9">
        <f>B29/'Demographics &amp; rates'!E29</f>
        <v>1.4085876720526632E-2</v>
      </c>
      <c r="D29" s="6">
        <v>15980000</v>
      </c>
      <c r="E29" s="2">
        <f>D29/'Demographics &amp; rates'!E29</f>
        <v>1195.3919808497906</v>
      </c>
      <c r="F29" s="15">
        <v>41</v>
      </c>
      <c r="G29" s="15">
        <v>10.8</v>
      </c>
      <c r="H29" s="3">
        <v>81280</v>
      </c>
    </row>
    <row r="30" spans="1:8">
      <c r="A30" s="1" t="s">
        <v>45</v>
      </c>
      <c r="B30" s="15">
        <v>414</v>
      </c>
      <c r="C30" s="9">
        <f>B30/'Demographics &amp; rates'!E30</f>
        <v>1.5796703296703296E-2</v>
      </c>
      <c r="D30" s="6">
        <v>39442000</v>
      </c>
      <c r="E30" s="2">
        <f>D30/'Demographics &amp; rates'!E30</f>
        <v>1504.9603174603174</v>
      </c>
      <c r="F30" s="15">
        <v>143</v>
      </c>
      <c r="G30" s="15">
        <v>12</v>
      </c>
      <c r="H30" s="3">
        <v>112907</v>
      </c>
    </row>
    <row r="31" spans="1:8">
      <c r="A31" s="1" t="s">
        <v>46</v>
      </c>
      <c r="B31" s="15">
        <v>76</v>
      </c>
      <c r="C31" s="36">
        <f>B31/'Demographics &amp; rates'!E31</f>
        <v>2.6921714488133193E-2</v>
      </c>
      <c r="D31" s="6">
        <v>6839000</v>
      </c>
      <c r="E31" s="24">
        <f>D31/'Demographics &amp; rates'!E31</f>
        <v>2422.6000708466172</v>
      </c>
      <c r="F31" s="34">
        <v>12</v>
      </c>
      <c r="G31" s="15">
        <v>2</v>
      </c>
      <c r="H31" s="3">
        <v>94248</v>
      </c>
    </row>
    <row r="32" spans="1:8">
      <c r="A32" s="1" t="s">
        <v>47</v>
      </c>
      <c r="B32" s="34">
        <v>48</v>
      </c>
      <c r="C32" s="9">
        <f>B32/'Demographics &amp; rates'!E32</f>
        <v>1.1611030478955007E-2</v>
      </c>
      <c r="D32" s="6">
        <v>6032000</v>
      </c>
      <c r="E32" s="2">
        <f>D32/'Demographics &amp; rates'!E32</f>
        <v>1459.1194968553459</v>
      </c>
      <c r="F32" s="15">
        <v>21</v>
      </c>
      <c r="G32" s="15">
        <v>2</v>
      </c>
      <c r="H32" s="3" t="s">
        <v>124</v>
      </c>
    </row>
    <row r="33" spans="1:8">
      <c r="A33" s="1" t="s">
        <v>48</v>
      </c>
      <c r="B33" s="15">
        <v>178.1</v>
      </c>
      <c r="C33" s="9">
        <f>B33/'Demographics &amp; rates'!E33</f>
        <v>1.3313896987366375E-2</v>
      </c>
      <c r="D33" s="6">
        <v>15820000</v>
      </c>
      <c r="E33" s="2">
        <f>D33/'Demographics &amp; rates'!E33</f>
        <v>1182.6268969126113</v>
      </c>
      <c r="F33" s="15">
        <v>51</v>
      </c>
      <c r="G33" s="15">
        <v>3</v>
      </c>
      <c r="H33" s="3" t="s">
        <v>125</v>
      </c>
    </row>
    <row r="34" spans="1:8">
      <c r="A34" s="1" t="s">
        <v>49</v>
      </c>
      <c r="B34" s="15">
        <v>324.7</v>
      </c>
      <c r="C34" s="9">
        <f>B34/'Demographics &amp; rates'!E34</f>
        <v>1.3348955763854628E-2</v>
      </c>
      <c r="D34" s="6">
        <v>4550000</v>
      </c>
      <c r="E34" s="2">
        <f>D34/'Demographics &amp; rates'!E34</f>
        <v>187.0580496628844</v>
      </c>
      <c r="F34" s="15">
        <v>107</v>
      </c>
      <c r="G34" s="15">
        <v>1.6</v>
      </c>
      <c r="H34" s="3" t="s">
        <v>125</v>
      </c>
    </row>
    <row r="35" spans="1:8">
      <c r="A35" s="1" t="s">
        <v>50</v>
      </c>
      <c r="B35" s="15">
        <v>132</v>
      </c>
      <c r="C35" s="9">
        <f>B35/'Demographics &amp; rates'!E35</f>
        <v>1.0599855456516502E-2</v>
      </c>
      <c r="D35" s="6">
        <v>47768000</v>
      </c>
      <c r="E35" s="2">
        <f>D35/'Demographics &amp; rates'!E35</f>
        <v>3835.8628442945474</v>
      </c>
      <c r="F35" s="15">
        <v>45</v>
      </c>
      <c r="G35" s="15">
        <v>1.6</v>
      </c>
      <c r="H35" s="3" t="s">
        <v>124</v>
      </c>
    </row>
    <row r="36" spans="1:8">
      <c r="A36" s="1" t="s">
        <v>51</v>
      </c>
      <c r="B36" s="15">
        <v>330</v>
      </c>
      <c r="C36" s="9">
        <f>B36/'Demographics &amp; rates'!E36</f>
        <v>2.1764938662445589E-2</v>
      </c>
      <c r="D36" s="6">
        <v>24668000</v>
      </c>
      <c r="E36" s="2">
        <f>D36/'Demographics &amp; rates'!E36</f>
        <v>1626.9621421975992</v>
      </c>
      <c r="F36" s="15">
        <v>64</v>
      </c>
      <c r="G36" s="15">
        <v>6.63</v>
      </c>
      <c r="H36" s="3">
        <v>77445</v>
      </c>
    </row>
    <row r="37" spans="1:8">
      <c r="A37" s="1" t="s">
        <v>52</v>
      </c>
      <c r="B37" s="15">
        <v>685</v>
      </c>
      <c r="C37" s="9">
        <f>B37/'Demographics &amp; rates'!E37</f>
        <v>2.561801114476981E-2</v>
      </c>
      <c r="D37" s="6">
        <v>59871000</v>
      </c>
      <c r="E37" s="2">
        <f>D37/'Demographics &amp; rates'!E37</f>
        <v>2239.0889711657128</v>
      </c>
      <c r="F37" s="15">
        <v>148</v>
      </c>
      <c r="G37" s="15">
        <v>11</v>
      </c>
      <c r="H37" s="3">
        <v>107521</v>
      </c>
    </row>
    <row r="38" spans="1:8">
      <c r="A38" s="1" t="s">
        <v>54</v>
      </c>
      <c r="B38" s="15">
        <v>884.86</v>
      </c>
      <c r="C38" s="35">
        <f>B38/'Demographics &amp; rates'!E38</f>
        <v>3.9108105719084241E-2</v>
      </c>
      <c r="D38" s="6">
        <v>32616000</v>
      </c>
      <c r="E38" s="2">
        <f>D38/'Demographics &amp; rates'!E38</f>
        <v>1441.5274463007161</v>
      </c>
      <c r="F38" s="15">
        <v>138</v>
      </c>
      <c r="G38" s="15">
        <v>9.5299999999999994</v>
      </c>
      <c r="H38" s="3">
        <v>97386</v>
      </c>
    </row>
    <row r="39" spans="1:8">
      <c r="A39" s="1" t="s">
        <v>55</v>
      </c>
      <c r="B39" s="15">
        <v>611</v>
      </c>
      <c r="C39" s="9">
        <f>B39/'Demographics &amp; rates'!E39</f>
        <v>2.0326014637391882E-2</v>
      </c>
      <c r="D39" s="6">
        <v>61580000</v>
      </c>
      <c r="E39" s="2">
        <f>D39/'Demographics &amp; rates'!E39</f>
        <v>2048.5695276114438</v>
      </c>
      <c r="F39" s="33">
        <v>217</v>
      </c>
      <c r="G39" s="15">
        <v>7.1</v>
      </c>
      <c r="H39" s="3">
        <v>75351.759999999995</v>
      </c>
    </row>
    <row r="40" spans="1:8">
      <c r="A40" s="1" t="s">
        <v>56</v>
      </c>
      <c r="B40" s="15">
        <v>315</v>
      </c>
      <c r="C40" s="9">
        <f>B40/'Demographics &amp; rates'!E40</f>
        <v>3.6101083032490976E-3</v>
      </c>
      <c r="D40" s="6">
        <v>28068000</v>
      </c>
      <c r="E40" s="2">
        <f>D40/'Demographics &amp; rates'!E40</f>
        <v>321.6778408114148</v>
      </c>
      <c r="F40" s="33">
        <v>71</v>
      </c>
      <c r="G40" s="15">
        <v>11.6</v>
      </c>
      <c r="H40" s="3">
        <v>85617.85</v>
      </c>
    </row>
    <row r="41" spans="1:8">
      <c r="A41" s="1" t="s">
        <v>57</v>
      </c>
      <c r="B41" s="15">
        <v>78</v>
      </c>
      <c r="C41" s="9">
        <f>B41/'Demographics &amp; rates'!E41</f>
        <v>1.6549968173138127E-2</v>
      </c>
      <c r="D41" s="6">
        <v>6759000</v>
      </c>
      <c r="E41" s="2">
        <f>D41/'Demographics &amp; rates'!E41</f>
        <v>1434.1183959261616</v>
      </c>
      <c r="F41" s="33">
        <v>22</v>
      </c>
      <c r="G41" s="15">
        <v>2</v>
      </c>
      <c r="H41" s="3">
        <v>91597</v>
      </c>
    </row>
    <row r="42" spans="1:8">
      <c r="A42" s="1" t="s">
        <v>58</v>
      </c>
      <c r="B42" s="15">
        <v>343</v>
      </c>
      <c r="C42" s="9">
        <f>B42/'Demographics &amp; rates'!E43</f>
        <v>7.767210144927536E-2</v>
      </c>
      <c r="D42" s="6">
        <v>113570000</v>
      </c>
      <c r="E42" s="2">
        <f>D42/'Demographics &amp; rates'!E43</f>
        <v>25717.844202898552</v>
      </c>
      <c r="F42" s="33">
        <v>136</v>
      </c>
      <c r="G42" s="15">
        <v>14</v>
      </c>
      <c r="H42" s="3">
        <v>88644</v>
      </c>
    </row>
    <row r="43" spans="1:8">
      <c r="A43" s="1" t="s">
        <v>59</v>
      </c>
      <c r="B43" s="15">
        <v>62</v>
      </c>
      <c r="C43" s="9">
        <f>B43/'Demographics &amp; rates'!E42</f>
        <v>5.6266448861058173E-4</v>
      </c>
      <c r="D43" s="6">
        <v>5825000</v>
      </c>
      <c r="E43" s="2">
        <f>D43/'Demographics &amp; rates'!E42</f>
        <v>52.86323622833288</v>
      </c>
      <c r="F43" s="33">
        <v>21</v>
      </c>
      <c r="G43" s="15">
        <v>1.5</v>
      </c>
      <c r="H43" s="3" t="s">
        <v>125</v>
      </c>
    </row>
    <row r="44" spans="1:8">
      <c r="A44" s="1" t="s">
        <v>60</v>
      </c>
      <c r="B44" s="15">
        <v>641</v>
      </c>
      <c r="C44" s="9">
        <f>B44/'Demographics &amp; rates'!E44</f>
        <v>1.8860152411216052E-2</v>
      </c>
      <c r="D44" s="6">
        <v>56836000</v>
      </c>
      <c r="E44" s="2">
        <f>D44/'Demographics &amp; rates'!E44</f>
        <v>1672.2864624709448</v>
      </c>
      <c r="F44" s="33">
        <v>152</v>
      </c>
      <c r="G44" s="15">
        <v>18.38</v>
      </c>
      <c r="H44" s="3">
        <v>102630</v>
      </c>
    </row>
    <row r="45" spans="1:8">
      <c r="A45" s="1" t="s">
        <v>61</v>
      </c>
      <c r="B45" s="15">
        <f>488+39</f>
        <v>527</v>
      </c>
      <c r="C45" s="9">
        <f>B45/'Demographics &amp; rates'!E45</f>
        <v>2.5607385811467445E-2</v>
      </c>
      <c r="D45" s="6">
        <v>39155000</v>
      </c>
      <c r="E45" s="2">
        <f>D45/'Demographics &amp; rates'!E45</f>
        <v>1902.5753158406219</v>
      </c>
      <c r="F45" s="33">
        <v>117</v>
      </c>
      <c r="G45" s="15">
        <v>8</v>
      </c>
      <c r="H45" s="3">
        <v>98034.38</v>
      </c>
    </row>
    <row r="46" spans="1:8">
      <c r="A46" s="1" t="s">
        <v>62</v>
      </c>
      <c r="B46" s="15">
        <v>488</v>
      </c>
      <c r="C46" s="9">
        <f>B46/'Demographics &amp; rates'!E46</f>
        <v>1.9441456515676667E-2</v>
      </c>
      <c r="D46" s="6">
        <v>48487000</v>
      </c>
      <c r="E46" s="2">
        <f>D46/'Demographics &amp; rates'!E46</f>
        <v>1931.6760288434723</v>
      </c>
      <c r="F46" s="33">
        <v>208</v>
      </c>
      <c r="G46" s="15">
        <v>11.4</v>
      </c>
      <c r="H46" s="3">
        <v>91653</v>
      </c>
    </row>
    <row r="47" spans="1:8">
      <c r="A47" s="1" t="s">
        <v>63</v>
      </c>
      <c r="B47" s="15">
        <v>99</v>
      </c>
      <c r="C47" s="9">
        <f>B47/'Demographics &amp; rates'!E47</f>
        <v>1.4224137931034483E-2</v>
      </c>
      <c r="D47" s="6">
        <v>8830000</v>
      </c>
      <c r="E47" s="2">
        <f>D47/'Demographics &amp; rates'!E47</f>
        <v>1268.6781609195402</v>
      </c>
      <c r="F47" s="33">
        <v>32</v>
      </c>
      <c r="G47" s="15">
        <v>2.75</v>
      </c>
      <c r="H47" s="3" t="s">
        <v>124</v>
      </c>
    </row>
    <row r="48" spans="1:8">
      <c r="A48" s="1" t="s">
        <v>64</v>
      </c>
      <c r="B48" s="15">
        <v>368</v>
      </c>
      <c r="C48" s="9">
        <f>B48/'Demographics &amp; rates'!E48</f>
        <v>1.2408119225841258E-2</v>
      </c>
      <c r="D48" s="6">
        <v>34866000</v>
      </c>
      <c r="E48" s="2">
        <f>D48/'Demographics &amp; rates'!E48</f>
        <v>1175.6018612178839</v>
      </c>
      <c r="F48" s="33">
        <v>146</v>
      </c>
      <c r="G48" s="15">
        <v>17</v>
      </c>
      <c r="H48" s="3">
        <v>102246</v>
      </c>
    </row>
    <row r="49" spans="1:8">
      <c r="A49" s="1" t="s">
        <v>65</v>
      </c>
      <c r="B49" s="15">
        <v>79</v>
      </c>
      <c r="C49" s="9">
        <f>B49/'Demographics &amp; rates'!E49</f>
        <v>1.0392002104709287E-2</v>
      </c>
      <c r="D49" s="6">
        <v>6926000</v>
      </c>
      <c r="E49" s="2">
        <f>D49/'Demographics &amp; rates'!E49</f>
        <v>911.07603262299392</v>
      </c>
      <c r="F49" s="33">
        <v>19</v>
      </c>
      <c r="G49" s="34">
        <v>1</v>
      </c>
      <c r="H49" s="3" t="s">
        <v>124</v>
      </c>
    </row>
    <row r="50" spans="1:8">
      <c r="A50" s="1" t="s">
        <v>66</v>
      </c>
      <c r="B50" s="15">
        <f>427+348</f>
        <v>775</v>
      </c>
      <c r="C50" s="9">
        <f>B50/'Demographics &amp; rates'!E50</f>
        <v>2.5768911055694097E-2</v>
      </c>
      <c r="D50" s="6">
        <v>42386000</v>
      </c>
      <c r="E50" s="2">
        <f>D50/'Demographics &amp; rates'!E50</f>
        <v>1409.3433083956775</v>
      </c>
      <c r="F50" s="33">
        <v>191</v>
      </c>
      <c r="G50" s="15">
        <v>16</v>
      </c>
      <c r="H50" s="3">
        <v>112079</v>
      </c>
    </row>
    <row r="51" spans="1:8">
      <c r="A51" s="1" t="s">
        <v>67</v>
      </c>
      <c r="B51" s="15">
        <v>208</v>
      </c>
      <c r="C51" s="9">
        <f>B51/'Demographics &amp; rates'!E51</f>
        <v>1.6804007109387623E-2</v>
      </c>
      <c r="D51" s="6">
        <v>18655000</v>
      </c>
      <c r="E51" s="2">
        <f>D51/'Demographics &amp; rates'!E51</f>
        <v>1507.1093876232026</v>
      </c>
      <c r="F51" s="33">
        <v>49</v>
      </c>
      <c r="G51" s="15">
        <v>3</v>
      </c>
      <c r="H51" s="3">
        <v>84130</v>
      </c>
    </row>
    <row r="52" spans="1:8">
      <c r="A52" s="1" t="s">
        <v>68</v>
      </c>
      <c r="B52" s="15">
        <v>154</v>
      </c>
      <c r="C52" s="9">
        <f>B52/'Demographics &amp; rates'!E52</f>
        <v>1.5536723163841809E-2</v>
      </c>
      <c r="D52" s="6">
        <v>15161000</v>
      </c>
      <c r="E52" s="2">
        <f>D52/'Demographics &amp; rates'!E52</f>
        <v>1529.5601291364003</v>
      </c>
      <c r="F52" s="33">
        <v>35</v>
      </c>
      <c r="G52" s="15">
        <v>3</v>
      </c>
      <c r="H52" s="3">
        <v>81598</v>
      </c>
    </row>
    <row r="53" spans="1:8">
      <c r="A53" s="1" t="s">
        <v>69</v>
      </c>
      <c r="B53" s="15">
        <v>71.540000000000006</v>
      </c>
      <c r="C53" s="9">
        <f>B53/'Demographics &amp; rates'!E53</f>
        <v>1.1431767337807607E-2</v>
      </c>
      <c r="D53" s="6">
        <v>6615000</v>
      </c>
      <c r="E53" s="2">
        <f>D53/'Demographics &amp; rates'!E53</f>
        <v>1057.0469798657718</v>
      </c>
      <c r="F53" s="33">
        <v>15.8</v>
      </c>
      <c r="G53" s="15">
        <v>3</v>
      </c>
      <c r="H53" s="3">
        <v>84825</v>
      </c>
    </row>
    <row r="54" spans="1:8">
      <c r="A54" s="1" t="s">
        <v>70</v>
      </c>
      <c r="B54" s="15">
        <v>198</v>
      </c>
      <c r="C54" s="9">
        <f>B54/'Demographics &amp; rates'!E54</f>
        <v>1.2114537444933921E-2</v>
      </c>
      <c r="D54" s="6">
        <v>18656000</v>
      </c>
      <c r="E54" s="2">
        <f>D54/'Demographics &amp; rates'!E54</f>
        <v>1141.4586392559961</v>
      </c>
      <c r="F54" s="33" t="s">
        <v>125</v>
      </c>
      <c r="G54" s="15">
        <v>4</v>
      </c>
      <c r="H54" s="3">
        <v>102828</v>
      </c>
    </row>
    <row r="55" spans="1:8">
      <c r="A55" s="1" t="s">
        <v>71</v>
      </c>
      <c r="B55" s="15">
        <v>77</v>
      </c>
      <c r="C55" s="9">
        <f>B55/'Demographics &amp; rates'!E55</f>
        <v>1.7898651789865178E-2</v>
      </c>
      <c r="D55" s="6">
        <v>6196000</v>
      </c>
      <c r="E55" s="2">
        <f>D55/'Demographics &amp; rates'!E55</f>
        <v>1440.2603440260343</v>
      </c>
      <c r="F55" s="33" t="s">
        <v>125</v>
      </c>
      <c r="G55" s="15">
        <v>1.5</v>
      </c>
      <c r="H55" s="3" t="s">
        <v>125</v>
      </c>
    </row>
    <row r="56" spans="1:8">
      <c r="A56" s="1" t="s">
        <v>72</v>
      </c>
      <c r="B56" s="15">
        <v>208</v>
      </c>
      <c r="C56" s="9">
        <f>B56/'Demographics &amp; rates'!E56</f>
        <v>3.9506172839506174E-3</v>
      </c>
      <c r="D56" s="6">
        <v>39086000</v>
      </c>
      <c r="E56" s="2">
        <f>D56/'Demographics &amp; rates'!E56</f>
        <v>742.37416904083568</v>
      </c>
      <c r="F56" s="33" t="s">
        <v>125</v>
      </c>
      <c r="G56" s="15">
        <v>9.8699999999999992</v>
      </c>
      <c r="H56" s="3" t="s">
        <v>125</v>
      </c>
    </row>
    <row r="57" spans="1:8">
      <c r="A57" s="1" t="s">
        <v>73</v>
      </c>
      <c r="B57" s="15">
        <v>126</v>
      </c>
      <c r="C57" s="9">
        <f>B57/'Demographics &amp; rates'!E57</f>
        <v>1.5384615384615385E-2</v>
      </c>
      <c r="D57" s="6">
        <v>10875000</v>
      </c>
      <c r="E57" s="2">
        <f>D57/'Demographics &amp; rates'!E57</f>
        <v>1327.8388278388279</v>
      </c>
      <c r="F57" s="33">
        <v>33</v>
      </c>
      <c r="G57" s="15">
        <v>4.5</v>
      </c>
      <c r="H57" s="3">
        <v>83010</v>
      </c>
    </row>
    <row r="58" spans="1:8">
      <c r="A58" s="1" t="s">
        <v>74</v>
      </c>
      <c r="B58" s="15">
        <v>524.6</v>
      </c>
      <c r="C58" s="9">
        <f>B58/'Demographics &amp; rates'!E59</f>
        <v>2.3797858827798949E-2</v>
      </c>
      <c r="D58" s="6">
        <v>38130000</v>
      </c>
      <c r="E58" s="2">
        <f>D58/'Demographics &amp; rates'!E59</f>
        <v>1729.7223734349484</v>
      </c>
      <c r="F58" s="33">
        <v>150</v>
      </c>
      <c r="G58" s="15">
        <v>7</v>
      </c>
      <c r="H58" s="3">
        <v>92833.91</v>
      </c>
    </row>
    <row r="59" spans="1:8">
      <c r="A59" s="1" t="s">
        <v>75</v>
      </c>
      <c r="B59" s="15">
        <v>391.5</v>
      </c>
      <c r="C59" s="9">
        <f>B59/'Demographics &amp; rates'!E58</f>
        <v>1.5200931857891672E-2</v>
      </c>
      <c r="D59" s="6">
        <v>31081000</v>
      </c>
      <c r="E59" s="2">
        <f>D59/'Demographics &amp; rates'!E58</f>
        <v>1206.7947971267715</v>
      </c>
      <c r="F59" s="33">
        <v>103</v>
      </c>
      <c r="G59" s="15">
        <v>14.625</v>
      </c>
      <c r="H59" s="3">
        <v>94120</v>
      </c>
    </row>
    <row r="60" spans="1:8">
      <c r="A60" s="1" t="s">
        <v>76</v>
      </c>
      <c r="B60" s="15">
        <v>1148</v>
      </c>
      <c r="C60" s="9">
        <f>B60/'Demographics &amp; rates'!E60</f>
        <v>1.8640297465374187E-2</v>
      </c>
      <c r="D60" s="6">
        <v>344941000</v>
      </c>
      <c r="E60" s="20">
        <f>D60/'Demographics &amp; rates'!E60</f>
        <v>5600.8735609787782</v>
      </c>
      <c r="F60" s="33">
        <v>514</v>
      </c>
      <c r="G60" s="15">
        <v>34.42</v>
      </c>
      <c r="H60" s="3">
        <v>110759</v>
      </c>
    </row>
    <row r="61" spans="1:8">
      <c r="A61" s="1" t="s">
        <v>77</v>
      </c>
      <c r="B61" s="15">
        <v>255</v>
      </c>
      <c r="C61" s="9">
        <f>B61/'Demographics &amp; rates'!E61</f>
        <v>8.8452599812688607E-3</v>
      </c>
      <c r="D61" s="6">
        <v>24460000</v>
      </c>
      <c r="E61" s="2">
        <f>D61/'Demographics &amp; rates'!E61</f>
        <v>848.45121232092686</v>
      </c>
      <c r="F61" s="33">
        <v>82</v>
      </c>
      <c r="G61" s="15">
        <v>4.5999999999999996</v>
      </c>
      <c r="H61" s="3">
        <v>84616.88</v>
      </c>
    </row>
    <row r="62" spans="1:8">
      <c r="A62" s="1" t="s">
        <v>78</v>
      </c>
      <c r="B62" s="15">
        <v>303.29000000000002</v>
      </c>
      <c r="C62" s="9">
        <f>B62/'Demographics &amp; rates'!E62</f>
        <v>1.4153250268327968E-2</v>
      </c>
      <c r="D62" s="6">
        <v>26189000</v>
      </c>
      <c r="E62" s="2">
        <f>D62/'Demographics &amp; rates'!E62</f>
        <v>1222.1288907555181</v>
      </c>
      <c r="F62" s="33">
        <v>75</v>
      </c>
      <c r="G62" s="34">
        <v>1.2</v>
      </c>
      <c r="H62" s="3" t="s">
        <v>124</v>
      </c>
    </row>
    <row r="63" spans="1:8">
      <c r="A63" s="1" t="s">
        <v>79</v>
      </c>
      <c r="B63" s="15">
        <v>185</v>
      </c>
      <c r="C63" s="9">
        <f>B63/'Demographics &amp; rates'!E63</f>
        <v>1.0364145658263305E-2</v>
      </c>
      <c r="D63" s="6">
        <v>17914000</v>
      </c>
      <c r="E63" s="2">
        <f>D63/'Demographics &amp; rates'!E63</f>
        <v>1003.5854341736695</v>
      </c>
      <c r="F63" s="33">
        <v>48</v>
      </c>
      <c r="G63" s="15">
        <v>5.88</v>
      </c>
      <c r="H63" s="3">
        <v>86919.59</v>
      </c>
    </row>
    <row r="64" spans="1:8">
      <c r="A64" s="1" t="s">
        <v>80</v>
      </c>
      <c r="B64" s="15">
        <v>431</v>
      </c>
      <c r="C64" s="9">
        <f>B64/'Demographics &amp; rates'!E64</f>
        <v>1.3524114343092032E-2</v>
      </c>
      <c r="D64" s="6">
        <v>44997000</v>
      </c>
      <c r="E64" s="2">
        <f>D64/'Demographics &amp; rates'!E64</f>
        <v>1411.9363644921398</v>
      </c>
      <c r="F64" s="33">
        <v>213</v>
      </c>
      <c r="G64" s="15">
        <v>13</v>
      </c>
      <c r="H64" s="3">
        <v>109055</v>
      </c>
    </row>
    <row r="65" spans="1:8">
      <c r="A65" s="1" t="s">
        <v>81</v>
      </c>
      <c r="B65" s="15">
        <v>619</v>
      </c>
      <c r="C65" s="9">
        <f>B65/'Demographics &amp; rates'!E65</f>
        <v>2.8842883170014585E-3</v>
      </c>
      <c r="D65" s="6">
        <v>61481000</v>
      </c>
      <c r="E65" s="2">
        <f>D65/'Demographics &amp; rates'!E65</f>
        <v>286.47646206392028</v>
      </c>
      <c r="F65" s="33">
        <v>328</v>
      </c>
      <c r="G65" s="15">
        <v>18.600000000000001</v>
      </c>
      <c r="H65" s="3">
        <v>97345</v>
      </c>
    </row>
    <row r="66" spans="1:8">
      <c r="A66" s="1" t="s">
        <v>82</v>
      </c>
      <c r="B66" s="15">
        <v>406.2</v>
      </c>
      <c r="C66" s="9">
        <f>B66/'Demographics &amp; rates'!E66</f>
        <v>1.4838356164383561E-2</v>
      </c>
      <c r="D66" s="6">
        <v>37184000</v>
      </c>
      <c r="E66" s="2">
        <v>1358.3196347031962</v>
      </c>
      <c r="F66" s="33">
        <v>146</v>
      </c>
      <c r="G66" s="15">
        <v>6</v>
      </c>
      <c r="H66" s="3">
        <v>102670</v>
      </c>
    </row>
    <row r="67" spans="1:8">
      <c r="A67" s="1" t="s">
        <v>83</v>
      </c>
      <c r="B67" s="15">
        <v>79</v>
      </c>
      <c r="C67" s="9">
        <f>B67/'Demographics &amp; rates'!E67</f>
        <v>1.9964619661359616E-2</v>
      </c>
      <c r="D67" s="6">
        <v>5802000</v>
      </c>
      <c r="E67" s="2">
        <f>D67/'Demographics &amp; rates'!E67</f>
        <v>1466.2623199393479</v>
      </c>
      <c r="F67" s="33">
        <v>14</v>
      </c>
      <c r="G67" s="15">
        <v>3.9</v>
      </c>
      <c r="H67" s="3">
        <v>62758.6</v>
      </c>
    </row>
    <row r="68" spans="1:8">
      <c r="A68" s="1" t="s">
        <v>84</v>
      </c>
      <c r="B68" s="15">
        <v>332</v>
      </c>
      <c r="C68" s="9">
        <f>B68/'Demographics &amp; rates'!E68</f>
        <v>1.4200778476410453E-2</v>
      </c>
      <c r="D68" s="6">
        <v>32154000</v>
      </c>
      <c r="E68" s="2">
        <f>D68/'Demographics &amp; rates'!E68</f>
        <v>1375.3368407545233</v>
      </c>
      <c r="F68" s="33">
        <f>118+7</f>
        <v>125</v>
      </c>
      <c r="G68" s="15">
        <v>7.125</v>
      </c>
      <c r="H68" s="3">
        <v>88856</v>
      </c>
    </row>
    <row r="69" spans="1:8">
      <c r="A69" s="1" t="s">
        <v>85</v>
      </c>
      <c r="B69" s="15">
        <v>212</v>
      </c>
      <c r="C69" s="9">
        <f>B69/'Demographics &amp; rates'!E69</f>
        <v>4.9765258215962442E-2</v>
      </c>
      <c r="D69" s="6">
        <v>6655000</v>
      </c>
      <c r="E69" s="2">
        <f>D69/'Demographics &amp; rates'!E69</f>
        <v>1562.206572769953</v>
      </c>
      <c r="F69" s="33">
        <v>31</v>
      </c>
      <c r="G69" s="34"/>
      <c r="H69" s="3" t="s">
        <v>125</v>
      </c>
    </row>
    <row r="70" spans="1:8">
      <c r="A70" s="1" t="s">
        <v>86</v>
      </c>
      <c r="B70" s="15">
        <v>267</v>
      </c>
      <c r="C70" s="9">
        <f>B70/'Demographics &amp; rates'!E70</f>
        <v>2.2155837689818273E-2</v>
      </c>
      <c r="D70" s="6">
        <v>18164000</v>
      </c>
      <c r="E70" s="2">
        <f>D70/'Demographics &amp; rates'!E70</f>
        <v>1507.2608082316819</v>
      </c>
      <c r="F70" s="33" t="s">
        <v>125</v>
      </c>
      <c r="G70" s="15">
        <v>4</v>
      </c>
      <c r="H70" s="3" t="s">
        <v>125</v>
      </c>
    </row>
    <row r="71" spans="1:8">
      <c r="A71" s="1" t="s">
        <v>87</v>
      </c>
      <c r="B71" s="15">
        <v>216</v>
      </c>
      <c r="C71" s="9">
        <f>B71/'Demographics &amp; rates'!E71</f>
        <v>4.9012933968686181E-2</v>
      </c>
      <c r="D71" s="6">
        <v>7248000</v>
      </c>
      <c r="E71" s="2">
        <f>D71/'Demographics &amp; rates'!E71</f>
        <v>1644.6562287270251</v>
      </c>
      <c r="F71" s="33">
        <v>31</v>
      </c>
      <c r="G71" s="34">
        <v>1.3</v>
      </c>
      <c r="H71" s="3" t="s">
        <v>125</v>
      </c>
    </row>
    <row r="72" spans="1:8">
      <c r="A72" s="1" t="s">
        <v>88</v>
      </c>
      <c r="B72" s="15">
        <v>2267.39</v>
      </c>
      <c r="C72" s="9">
        <f>B72/'Demographics &amp; rates'!E72</f>
        <v>2.6776612579418501E-2</v>
      </c>
      <c r="D72" s="6">
        <v>156455000</v>
      </c>
      <c r="E72" s="2">
        <f>D72/'Demographics &amp; rates'!E72</f>
        <v>1847.6463780438839</v>
      </c>
      <c r="F72" s="15">
        <f>772+65</f>
        <v>837</v>
      </c>
      <c r="G72" s="15">
        <v>20.8</v>
      </c>
      <c r="H72" s="3">
        <v>113597</v>
      </c>
    </row>
    <row r="73" spans="1:8">
      <c r="A73" s="1" t="s">
        <v>90</v>
      </c>
      <c r="B73" s="15">
        <v>91</v>
      </c>
      <c r="C73" s="9">
        <f>B73/'Demographics &amp; rates'!E73</f>
        <v>5.0648410975677634E-3</v>
      </c>
      <c r="D73" s="6">
        <v>7400000</v>
      </c>
      <c r="E73" s="2">
        <f>D73/'Demographics &amp; rates'!E73</f>
        <v>411.86619914287303</v>
      </c>
      <c r="F73" s="15">
        <v>30</v>
      </c>
      <c r="G73" s="15">
        <v>2</v>
      </c>
      <c r="H73" s="3">
        <v>78609</v>
      </c>
    </row>
    <row r="74" spans="1:8">
      <c r="A74" s="1" t="s">
        <v>91</v>
      </c>
      <c r="B74" s="15">
        <v>309</v>
      </c>
      <c r="C74" s="9">
        <f>B74/'Demographics &amp; rates'!E74</f>
        <v>1.293157564344005E-2</v>
      </c>
      <c r="D74" s="6">
        <v>31218000</v>
      </c>
      <c r="E74" s="2">
        <f>D74/'Demographics &amp; rates'!E74</f>
        <v>1306.4657878217199</v>
      </c>
      <c r="F74" s="15">
        <v>129.93</v>
      </c>
      <c r="G74" s="15">
        <v>5.6</v>
      </c>
      <c r="H74" s="3">
        <v>94772</v>
      </c>
    </row>
    <row r="75" spans="1:8">
      <c r="A75" s="1" t="s">
        <v>92</v>
      </c>
      <c r="B75" s="15">
        <v>70</v>
      </c>
      <c r="C75" s="9">
        <f>B75/'Demographics &amp; rates'!E75</f>
        <v>1.3980427401637708E-2</v>
      </c>
      <c r="D75" s="6">
        <v>6704000</v>
      </c>
      <c r="E75" s="2">
        <f>D75/'Demographics &amp; rates'!E75</f>
        <v>1338.9255042939885</v>
      </c>
      <c r="F75" s="15">
        <v>23</v>
      </c>
      <c r="G75" s="34">
        <v>1</v>
      </c>
      <c r="H75" s="3" t="s">
        <v>125</v>
      </c>
    </row>
    <row r="76" spans="1:8">
      <c r="A76" s="1" t="s">
        <v>93</v>
      </c>
      <c r="B76" s="15">
        <v>283</v>
      </c>
      <c r="C76" s="9">
        <f>B76/'Demographics &amp; rates'!E76</f>
        <v>1.8889333867307435E-2</v>
      </c>
      <c r="D76" s="6">
        <v>26885000</v>
      </c>
      <c r="E76" s="2">
        <f>D76/'Demographics &amp; rates'!E76</f>
        <v>1794.4867173942064</v>
      </c>
      <c r="F76" s="15">
        <v>83</v>
      </c>
      <c r="G76" s="15">
        <v>9.6300000000000008</v>
      </c>
      <c r="H76" s="3">
        <v>99987.05</v>
      </c>
    </row>
    <row r="77" spans="1:8">
      <c r="A77" s="1" t="s">
        <v>94</v>
      </c>
      <c r="B77" s="15">
        <v>292</v>
      </c>
      <c r="C77" s="9">
        <f>B77/'Demographics &amp; rates'!E77</f>
        <v>1.4213395638629283E-2</v>
      </c>
      <c r="D77" s="6">
        <v>30058000</v>
      </c>
      <c r="E77" s="2">
        <f>D77/'Demographics &amp; rates'!E77</f>
        <v>1463.1035825545171</v>
      </c>
      <c r="F77" s="15">
        <v>79</v>
      </c>
      <c r="G77" s="15">
        <v>6.9</v>
      </c>
      <c r="H77" s="3">
        <v>91592</v>
      </c>
    </row>
    <row r="78" spans="1:8">
      <c r="A78" s="1" t="s">
        <v>95</v>
      </c>
      <c r="B78" s="15">
        <v>407</v>
      </c>
      <c r="C78" s="9">
        <f>B78/'Demographics &amp; rates'!E78</f>
        <v>9.8501899852368163E-3</v>
      </c>
      <c r="D78" s="6">
        <v>35764000</v>
      </c>
      <c r="E78" s="2">
        <f>D78/'Demographics &amp; rates'!E78</f>
        <v>865.5582177690651</v>
      </c>
      <c r="F78" s="15">
        <v>94</v>
      </c>
      <c r="G78" s="15">
        <v>12.8</v>
      </c>
      <c r="H78" s="3">
        <v>84307</v>
      </c>
    </row>
  </sheetData>
  <autoFilter ref="A1:H1" xr:uid="{4C341A2C-7A73-43F6-9D11-574C5F5D8E7A}">
    <sortState xmlns:xlrd2="http://schemas.microsoft.com/office/spreadsheetml/2017/richdata2" ref="A2:H78">
      <sortCondition ref="A1"/>
    </sortState>
  </autoFilter>
  <sortState xmlns:xlrd2="http://schemas.microsoft.com/office/spreadsheetml/2017/richdata2" ref="A2:H78">
    <sortCondition descending="1" ref="H2:H7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4295-2688-41A0-B938-527BC0DE9C1E}">
  <dimension ref="A1:I81"/>
  <sheetViews>
    <sheetView workbookViewId="0">
      <pane ySplit="1" topLeftCell="A20" activePane="bottomLeft" state="frozen"/>
      <selection pane="bottomLeft" activeCell="J34" sqref="J34"/>
    </sheetView>
  </sheetViews>
  <sheetFormatPr defaultRowHeight="15"/>
  <cols>
    <col min="1" max="1" width="34.140625" bestFit="1" customWidth="1"/>
    <col min="2" max="2" width="12.42578125" style="16" customWidth="1"/>
    <col min="3" max="3" width="12.28515625" style="18" customWidth="1"/>
    <col min="4" max="4" width="16.140625" customWidth="1"/>
    <col min="5" max="5" width="16.5703125" customWidth="1"/>
    <col min="6" max="6" width="14.42578125" style="40" customWidth="1"/>
    <col min="7" max="7" width="14.28515625" style="4" customWidth="1"/>
    <col min="8" max="8" width="16.28515625" customWidth="1"/>
  </cols>
  <sheetData>
    <row r="1" spans="1:8" s="30" customFormat="1" ht="45" customHeight="1">
      <c r="A1" s="22" t="s">
        <v>0</v>
      </c>
      <c r="B1" s="32" t="s">
        <v>117</v>
      </c>
      <c r="C1" s="38" t="s">
        <v>118</v>
      </c>
      <c r="D1" s="22" t="s">
        <v>119</v>
      </c>
      <c r="E1" s="22" t="s">
        <v>120</v>
      </c>
      <c r="F1" s="32" t="s">
        <v>121</v>
      </c>
      <c r="G1" s="22" t="s">
        <v>122</v>
      </c>
      <c r="H1" s="22" t="s">
        <v>123</v>
      </c>
    </row>
    <row r="2" spans="1:8">
      <c r="A2" s="1" t="s">
        <v>8</v>
      </c>
      <c r="B2" s="15">
        <v>225</v>
      </c>
      <c r="C2" s="9">
        <f>B2/'Demographics &amp; rates'!E2</f>
        <v>1.466275659824047E-2</v>
      </c>
      <c r="D2" s="25">
        <f>E2*'Demographics &amp; rates'!E2</f>
        <v>20901000</v>
      </c>
      <c r="E2" s="2">
        <v>1362.0723362658846</v>
      </c>
      <c r="F2" s="33">
        <v>73</v>
      </c>
      <c r="G2" s="11">
        <v>5</v>
      </c>
      <c r="H2" s="3">
        <v>93200</v>
      </c>
    </row>
    <row r="3" spans="1:8">
      <c r="A3" s="1" t="s">
        <v>10</v>
      </c>
      <c r="B3" s="21">
        <v>6417.6</v>
      </c>
      <c r="C3" s="9">
        <f>B3/'Demographics &amp; rates'!E3</f>
        <v>1.0524554999065228E-2</v>
      </c>
      <c r="D3" s="25">
        <f>E3*'Demographics &amp; rates'!E3</f>
        <v>662000000.00000012</v>
      </c>
      <c r="E3" s="2">
        <v>1085.6481253710392</v>
      </c>
      <c r="F3" s="41">
        <v>5314</v>
      </c>
      <c r="G3" s="43">
        <v>73.599999999999994</v>
      </c>
      <c r="H3" s="13">
        <v>122053</v>
      </c>
    </row>
    <row r="4" spans="1:8">
      <c r="A4" s="1" t="s">
        <v>12</v>
      </c>
      <c r="B4" s="15">
        <v>496</v>
      </c>
      <c r="C4" s="9">
        <f>B4/'Demographics &amp; rates'!E4</f>
        <v>3.6407410669720189E-3</v>
      </c>
      <c r="D4" s="2">
        <f>E4*'Demographics &amp; rates'!E4</f>
        <v>61064000</v>
      </c>
      <c r="E4" s="2">
        <v>448.2222026483455</v>
      </c>
      <c r="F4" s="33">
        <v>175</v>
      </c>
      <c r="G4" s="11">
        <v>14.2</v>
      </c>
      <c r="H4" s="3">
        <v>111508.98</v>
      </c>
    </row>
    <row r="5" spans="1:8">
      <c r="A5" s="1" t="s">
        <v>14</v>
      </c>
      <c r="B5" s="33" t="s">
        <v>107</v>
      </c>
      <c r="C5" s="39" t="s">
        <v>107</v>
      </c>
      <c r="D5" s="8" t="s">
        <v>107</v>
      </c>
      <c r="E5" s="8" t="s">
        <v>107</v>
      </c>
      <c r="F5" s="33">
        <v>31</v>
      </c>
      <c r="G5" s="11">
        <v>2.6</v>
      </c>
      <c r="H5" s="37">
        <v>61261</v>
      </c>
    </row>
    <row r="6" spans="1:8">
      <c r="A6" s="1" t="s">
        <v>16</v>
      </c>
      <c r="B6" s="15">
        <v>72</v>
      </c>
      <c r="C6" s="9">
        <f>B6/'Demographics &amp; rates'!E6</f>
        <v>1.556420233463035E-2</v>
      </c>
      <c r="D6" s="25">
        <f>E6*'Demographics &amp; rates'!E6</f>
        <v>6983000</v>
      </c>
      <c r="E6" s="2">
        <v>1509.511456982274</v>
      </c>
      <c r="F6" s="33">
        <v>15</v>
      </c>
      <c r="G6" s="11">
        <v>2.5</v>
      </c>
      <c r="H6" s="3">
        <v>61653</v>
      </c>
    </row>
    <row r="7" spans="1:8">
      <c r="A7" s="1" t="s">
        <v>17</v>
      </c>
      <c r="B7" s="15">
        <v>87</v>
      </c>
      <c r="C7" s="9">
        <f>B7/'Demographics &amp; rates'!E7</f>
        <v>1.2669287898645697E-2</v>
      </c>
      <c r="D7" s="2">
        <f>E7*'Demographics &amp; rates'!E7</f>
        <v>9491000</v>
      </c>
      <c r="E7" s="2">
        <v>1382.1173729430611</v>
      </c>
      <c r="F7" s="33">
        <v>34</v>
      </c>
      <c r="G7" s="11">
        <v>2.6</v>
      </c>
      <c r="H7" s="3" t="s">
        <v>124</v>
      </c>
    </row>
    <row r="8" spans="1:8">
      <c r="A8" s="1" t="s">
        <v>19</v>
      </c>
      <c r="B8" s="15">
        <v>172</v>
      </c>
      <c r="C8" s="9">
        <f>B8/'Demographics &amp; rates'!E8</f>
        <v>1.382525520456555E-2</v>
      </c>
      <c r="D8" s="25">
        <f>E8*'Demographics &amp; rates'!E8</f>
        <v>15154000</v>
      </c>
      <c r="E8" s="2">
        <v>1218.0692870348043</v>
      </c>
      <c r="F8" s="33">
        <v>27</v>
      </c>
      <c r="G8" s="11">
        <v>7.75</v>
      </c>
      <c r="H8" s="3">
        <v>80101</v>
      </c>
    </row>
    <row r="9" spans="1:8">
      <c r="A9" s="1" t="s">
        <v>20</v>
      </c>
      <c r="B9" s="15">
        <v>2323</v>
      </c>
      <c r="C9" s="9">
        <f>B9/'Demographics &amp; rates'!E9</f>
        <v>1.3991531599901222E-2</v>
      </c>
      <c r="D9" s="25">
        <f>E9*'Demographics &amp; rates'!E9</f>
        <v>210784000</v>
      </c>
      <c r="E9" s="2">
        <v>1269.5613416933186</v>
      </c>
      <c r="F9" s="33">
        <v>808</v>
      </c>
      <c r="G9" s="11">
        <v>21.35</v>
      </c>
      <c r="H9" s="3">
        <v>102755</v>
      </c>
    </row>
    <row r="10" spans="1:8">
      <c r="A10" s="1" t="s">
        <v>22</v>
      </c>
      <c r="B10" s="15">
        <v>159</v>
      </c>
      <c r="C10" s="9">
        <f>B10/'Demographics &amp; rates'!E10</f>
        <v>1.7984390906006106E-2</v>
      </c>
      <c r="D10" s="25">
        <f>E10*'Demographics &amp; rates'!E10</f>
        <v>13209000</v>
      </c>
      <c r="E10" s="2">
        <v>1494.0617577197149</v>
      </c>
      <c r="F10" s="33">
        <v>34</v>
      </c>
      <c r="G10" s="11">
        <v>2.5299999999999998</v>
      </c>
      <c r="H10" s="3">
        <v>86550</v>
      </c>
    </row>
    <row r="11" spans="1:8">
      <c r="A11" s="1" t="s">
        <v>23</v>
      </c>
      <c r="B11" s="15">
        <v>861</v>
      </c>
      <c r="C11" s="9">
        <f>B11/'Demographics &amp; rates'!E11</f>
        <v>1.5886195062548434E-2</v>
      </c>
      <c r="D11" s="25">
        <f>E11*'Demographics &amp; rates'!E11</f>
        <v>83091000</v>
      </c>
      <c r="E11" s="2">
        <v>1533.1008524299789</v>
      </c>
      <c r="F11" s="33">
        <f>629+37</f>
        <v>666</v>
      </c>
      <c r="G11" s="11">
        <v>36</v>
      </c>
      <c r="H11" s="3">
        <v>85890.5</v>
      </c>
    </row>
    <row r="12" spans="1:8">
      <c r="A12" s="1" t="s">
        <v>24</v>
      </c>
      <c r="B12" s="15">
        <v>822</v>
      </c>
      <c r="C12" s="9">
        <f>B12/'Demographics &amp; rates'!E12</f>
        <v>2.9368890413308179E-3</v>
      </c>
      <c r="D12" s="2">
        <f>E12*'Demographics &amp; rates'!E12</f>
        <v>78175000</v>
      </c>
      <c r="E12" s="2">
        <v>279.30815183216146</v>
      </c>
      <c r="F12" s="33">
        <v>328</v>
      </c>
      <c r="G12" s="11">
        <v>38</v>
      </c>
      <c r="H12" s="3">
        <v>112549</v>
      </c>
    </row>
    <row r="13" spans="1:8">
      <c r="A13" s="1" t="s">
        <v>26</v>
      </c>
      <c r="B13" s="15">
        <v>190</v>
      </c>
      <c r="C13" s="9">
        <f>B13/'Demographics &amp; rates'!E13</f>
        <v>4.125412541254125E-3</v>
      </c>
      <c r="D13" s="2">
        <f>E13*'Demographics &amp; rates'!E13</f>
        <v>21459000</v>
      </c>
      <c r="E13" s="2">
        <v>465.93277748827512</v>
      </c>
      <c r="F13" s="33">
        <v>85</v>
      </c>
      <c r="G13" s="11">
        <v>3</v>
      </c>
      <c r="H13" s="3">
        <v>77251</v>
      </c>
    </row>
    <row r="14" spans="1:8">
      <c r="A14" s="1" t="s">
        <v>27</v>
      </c>
      <c r="B14" s="15">
        <v>366</v>
      </c>
      <c r="C14" s="9">
        <f>B14/'Demographics &amp; rates'!E14</f>
        <v>1.1248386501936198E-2</v>
      </c>
      <c r="D14" s="2">
        <f>E14*'Demographics &amp; rates'!E14</f>
        <v>34109000</v>
      </c>
      <c r="E14" s="2">
        <v>1048.2820087282562</v>
      </c>
      <c r="F14" s="33">
        <v>117</v>
      </c>
      <c r="G14" s="11">
        <v>7</v>
      </c>
      <c r="H14" s="3">
        <v>88916.74</v>
      </c>
    </row>
    <row r="15" spans="1:8">
      <c r="A15" s="1" t="s">
        <v>28</v>
      </c>
      <c r="B15" s="15">
        <v>393</v>
      </c>
      <c r="C15" s="9">
        <f>B15/'Demographics &amp; rates'!E15</f>
        <v>2.0347934141037589E-2</v>
      </c>
      <c r="D15" s="2">
        <f>E15*'Demographics &amp; rates'!E15</f>
        <v>31186000</v>
      </c>
      <c r="E15" s="2">
        <v>1614.6836491664078</v>
      </c>
      <c r="F15" s="33">
        <v>160</v>
      </c>
      <c r="G15" s="11">
        <v>13</v>
      </c>
      <c r="H15" s="3">
        <v>100885</v>
      </c>
    </row>
    <row r="16" spans="1:8">
      <c r="A16" s="1" t="s">
        <v>29</v>
      </c>
      <c r="B16" s="15">
        <v>104</v>
      </c>
      <c r="C16" s="9">
        <f>B16/'Demographics &amp; rates'!E16</f>
        <v>1.798996713371389E-2</v>
      </c>
      <c r="D16" s="2">
        <f>E16*'Demographics &amp; rates'!E16</f>
        <v>9625000</v>
      </c>
      <c r="E16" s="2">
        <v>1664.9368621345789</v>
      </c>
      <c r="F16" s="33">
        <v>14</v>
      </c>
      <c r="G16" s="11">
        <v>3</v>
      </c>
      <c r="H16" s="3" t="s">
        <v>124</v>
      </c>
    </row>
    <row r="17" spans="1:8">
      <c r="A17" s="1" t="s">
        <v>30</v>
      </c>
      <c r="B17" s="15">
        <v>762</v>
      </c>
      <c r="C17" s="9">
        <f>B17/'Demographics &amp; rates'!E17</f>
        <v>3.5440706581646177E-3</v>
      </c>
      <c r="D17" s="2">
        <f>E17*'Demographics &amp; rates'!E17</f>
        <v>87151000</v>
      </c>
      <c r="E17" s="2">
        <v>405.3402912463315</v>
      </c>
      <c r="F17" s="33">
        <v>424.24</v>
      </c>
      <c r="G17" s="11">
        <v>33.5</v>
      </c>
      <c r="H17" s="3">
        <v>105809</v>
      </c>
    </row>
    <row r="18" spans="1:8">
      <c r="A18" s="1" t="s">
        <v>32</v>
      </c>
      <c r="B18" s="15">
        <v>89</v>
      </c>
      <c r="C18" s="9">
        <f>B18/'Demographics &amp; rates'!E18</f>
        <v>1.292102206736353E-2</v>
      </c>
      <c r="D18" s="2">
        <f>E18*'Demographics &amp; rates'!E18</f>
        <v>8012000</v>
      </c>
      <c r="E18" s="2">
        <v>1163.1823461091753</v>
      </c>
      <c r="F18" s="33">
        <v>24</v>
      </c>
      <c r="G18" s="11">
        <v>3</v>
      </c>
      <c r="H18" s="3">
        <v>97456.83</v>
      </c>
    </row>
    <row r="19" spans="1:8">
      <c r="A19" s="1" t="s">
        <v>33</v>
      </c>
      <c r="B19" s="15">
        <v>1273</v>
      </c>
      <c r="C19" s="9">
        <f>B19/'Demographics &amp; rates'!E19</f>
        <v>1.9463938963044509E-2</v>
      </c>
      <c r="D19" s="25">
        <v>122704000</v>
      </c>
      <c r="E19" s="20">
        <v>3152.6229683653655</v>
      </c>
      <c r="F19" s="33">
        <v>348</v>
      </c>
      <c r="G19" s="11">
        <v>38</v>
      </c>
      <c r="H19" s="3">
        <v>104560</v>
      </c>
    </row>
    <row r="20" spans="1:8">
      <c r="A20" s="1" t="s">
        <v>34</v>
      </c>
      <c r="B20" s="15">
        <v>478</v>
      </c>
      <c r="C20" s="9">
        <f>B20/'Demographics &amp; rates'!E20</f>
        <v>1.4609694969130142E-2</v>
      </c>
      <c r="D20" s="2">
        <v>48115000</v>
      </c>
      <c r="E20" s="2">
        <v>3152.6229683653655</v>
      </c>
      <c r="F20" s="33">
        <v>149</v>
      </c>
      <c r="G20" s="11">
        <v>12.6</v>
      </c>
      <c r="H20" s="3">
        <v>93926</v>
      </c>
    </row>
    <row r="21" spans="1:8">
      <c r="A21" s="1" t="s">
        <v>35</v>
      </c>
      <c r="B21" s="15">
        <v>223</v>
      </c>
      <c r="C21" s="9">
        <f>B21/'Demographics &amp; rates'!E21</f>
        <v>2.2773692810457515E-2</v>
      </c>
      <c r="D21" s="2">
        <f>E21*'Demographics &amp; rates'!E21</f>
        <v>20681000</v>
      </c>
      <c r="E21" s="2">
        <v>2112.0302287581699</v>
      </c>
      <c r="F21" s="33">
        <v>66</v>
      </c>
      <c r="G21" s="11">
        <v>3</v>
      </c>
      <c r="H21" s="3" t="s">
        <v>125</v>
      </c>
    </row>
    <row r="22" spans="1:8">
      <c r="A22" s="1" t="s">
        <v>36</v>
      </c>
      <c r="B22" s="15">
        <v>332.94</v>
      </c>
      <c r="C22" s="9">
        <f>B22/'Demographics &amp; rates'!E22</f>
        <v>4.7137274889568464E-3</v>
      </c>
      <c r="D22" s="2">
        <v>36115000</v>
      </c>
      <c r="E22" s="2">
        <v>523.94098991958322</v>
      </c>
      <c r="F22" s="33">
        <v>124</v>
      </c>
      <c r="G22" s="11">
        <v>11</v>
      </c>
      <c r="H22" s="3">
        <v>94245</v>
      </c>
    </row>
    <row r="23" spans="1:8">
      <c r="A23" s="1" t="s">
        <v>37</v>
      </c>
      <c r="B23" s="15">
        <v>300</v>
      </c>
      <c r="C23" s="9">
        <f>B23/'Demographics &amp; rates'!E23</f>
        <v>2.7807903006034315E-3</v>
      </c>
      <c r="D23" s="2">
        <f>E23*'Demographics &amp; rates'!E23</f>
        <v>29365999.999999996</v>
      </c>
      <c r="E23" s="2">
        <v>272.20229322506788</v>
      </c>
      <c r="F23" s="33">
        <v>87</v>
      </c>
      <c r="G23" s="11">
        <v>6.4</v>
      </c>
      <c r="H23" s="3">
        <v>87229</v>
      </c>
    </row>
    <row r="24" spans="1:8">
      <c r="A24" s="1" t="s">
        <v>38</v>
      </c>
      <c r="B24" s="15">
        <v>277</v>
      </c>
      <c r="C24" s="9">
        <f>B24/'Demographics &amp; rates'!E24</f>
        <v>1.6190309193991465E-2</v>
      </c>
      <c r="D24" s="2">
        <f>E24*'Demographics &amp; rates'!E24</f>
        <v>21277000</v>
      </c>
      <c r="E24" s="2">
        <v>1243.6144719153663</v>
      </c>
      <c r="F24" s="33">
        <v>61</v>
      </c>
      <c r="G24" s="11">
        <v>9.98</v>
      </c>
      <c r="H24" s="3">
        <v>77248</v>
      </c>
    </row>
    <row r="25" spans="1:8">
      <c r="A25" s="1" t="s">
        <v>39</v>
      </c>
      <c r="B25" s="15">
        <v>222</v>
      </c>
      <c r="C25" s="9">
        <f>B25/'Demographics &amp; rates'!E25</f>
        <v>3.0191758465932271E-2</v>
      </c>
      <c r="D25" s="2">
        <f>E25*'Demographics &amp; rates'!E25</f>
        <v>18635000</v>
      </c>
      <c r="E25" s="2">
        <v>2534.3397252821978</v>
      </c>
      <c r="F25" s="33">
        <v>33</v>
      </c>
      <c r="G25" s="11">
        <v>2</v>
      </c>
      <c r="H25" s="3" t="s">
        <v>125</v>
      </c>
    </row>
    <row r="26" spans="1:8">
      <c r="A26" s="1" t="s">
        <v>40</v>
      </c>
      <c r="B26" s="15">
        <v>538</v>
      </c>
      <c r="C26" s="9">
        <f>B26/'Demographics &amp; rates'!E26</f>
        <v>1.2704259941437613E-2</v>
      </c>
      <c r="D26" s="2">
        <f>E26*'Demographics &amp; rates'!E26</f>
        <v>49499000</v>
      </c>
      <c r="E26" s="2">
        <v>1168.8627562104468</v>
      </c>
      <c r="F26" s="33">
        <v>172</v>
      </c>
      <c r="G26" s="11">
        <v>10.31</v>
      </c>
      <c r="H26" s="3">
        <v>101981.45</v>
      </c>
    </row>
    <row r="27" spans="1:8">
      <c r="A27" s="1" t="s">
        <v>41</v>
      </c>
      <c r="B27" s="15">
        <v>379</v>
      </c>
      <c r="C27" s="9">
        <f>B27/'Demographics &amp; rates'!E27</f>
        <v>1.584315692667837E-2</v>
      </c>
      <c r="D27" s="2">
        <f>E27*'Demographics &amp; rates'!E27</f>
        <v>34522000</v>
      </c>
      <c r="E27" s="2">
        <v>1443.1067636485243</v>
      </c>
      <c r="F27" s="33">
        <v>77.650000000000006</v>
      </c>
      <c r="G27" s="11">
        <v>11</v>
      </c>
      <c r="H27" s="3">
        <v>86773</v>
      </c>
    </row>
    <row r="28" spans="1:8">
      <c r="A28" s="1" t="s">
        <v>42</v>
      </c>
      <c r="B28" s="34">
        <v>38</v>
      </c>
      <c r="C28" s="9">
        <f>B28/'Demographics &amp; rates'!E28</f>
        <v>1.5409570154095702E-2</v>
      </c>
      <c r="D28" s="2">
        <f>E28*'Demographics &amp; rates'!E28</f>
        <v>3561999.9999999995</v>
      </c>
      <c r="E28" s="2">
        <v>1444.4444444444443</v>
      </c>
      <c r="F28" s="42">
        <v>12</v>
      </c>
      <c r="G28" s="44">
        <v>1</v>
      </c>
      <c r="H28" s="3" t="s">
        <v>125</v>
      </c>
    </row>
    <row r="29" spans="1:8">
      <c r="A29" s="1" t="s">
        <v>43</v>
      </c>
      <c r="B29" s="15">
        <v>164</v>
      </c>
      <c r="C29" s="9">
        <f>B29/'Demographics &amp; rates'!E29</f>
        <v>1.2268102932375824E-2</v>
      </c>
      <c r="D29" s="2">
        <f>E29*'Demographics &amp; rates'!E29</f>
        <v>15980000</v>
      </c>
      <c r="E29" s="2">
        <v>1195.3919808497906</v>
      </c>
      <c r="F29" s="33">
        <v>41</v>
      </c>
      <c r="G29" s="11">
        <v>10.8</v>
      </c>
      <c r="H29" s="3">
        <v>81280</v>
      </c>
    </row>
    <row r="30" spans="1:8">
      <c r="A30" s="1" t="s">
        <v>45</v>
      </c>
      <c r="B30" s="15">
        <v>414</v>
      </c>
      <c r="C30" s="9">
        <f>B30/'Demographics &amp; rates'!E30</f>
        <v>1.5796703296703296E-2</v>
      </c>
      <c r="D30" s="3">
        <v>37007000</v>
      </c>
      <c r="E30" s="3" t="s">
        <v>107</v>
      </c>
      <c r="F30" s="33">
        <v>143</v>
      </c>
      <c r="G30" s="11">
        <v>12</v>
      </c>
      <c r="H30" s="3">
        <v>112907</v>
      </c>
    </row>
    <row r="31" spans="1:8">
      <c r="A31" s="1" t="s">
        <v>46</v>
      </c>
      <c r="B31" s="15">
        <v>76</v>
      </c>
      <c r="C31" s="36">
        <f>B31/'Demographics &amp; rates'!E31</f>
        <v>2.6921714488133193E-2</v>
      </c>
      <c r="D31" s="25">
        <f>E31*'Demographics &amp; rates'!E31</f>
        <v>6838000</v>
      </c>
      <c r="E31" s="2">
        <v>2422.245837761247</v>
      </c>
      <c r="F31" s="42">
        <v>12</v>
      </c>
      <c r="G31" s="11">
        <v>2</v>
      </c>
      <c r="H31" s="3">
        <v>94248</v>
      </c>
    </row>
    <row r="32" spans="1:8">
      <c r="A32" s="1" t="s">
        <v>47</v>
      </c>
      <c r="B32" s="15">
        <v>48</v>
      </c>
      <c r="C32" s="9">
        <f>B32/'Demographics &amp; rates'!E32</f>
        <v>1.1611030478955007E-2</v>
      </c>
      <c r="D32" s="2">
        <f>E32*'Demographics &amp; rates'!E32</f>
        <v>6032000</v>
      </c>
      <c r="E32" s="2">
        <v>1459.1194968553459</v>
      </c>
      <c r="F32" s="33">
        <v>21</v>
      </c>
      <c r="G32" s="11">
        <v>2</v>
      </c>
      <c r="H32" s="3" t="s">
        <v>124</v>
      </c>
    </row>
    <row r="33" spans="1:9">
      <c r="A33" s="1" t="s">
        <v>48</v>
      </c>
      <c r="B33" s="15">
        <v>155</v>
      </c>
      <c r="C33" s="9">
        <f>B33/'Demographics &amp; rates'!E33</f>
        <v>1.1587052403378933E-2</v>
      </c>
      <c r="D33" s="2">
        <f>E33*'Demographics &amp; rates'!E33</f>
        <v>15820000.000000002</v>
      </c>
      <c r="E33" s="2">
        <v>1182.6268969126113</v>
      </c>
      <c r="F33" s="33">
        <v>51</v>
      </c>
      <c r="G33" s="11">
        <v>3</v>
      </c>
      <c r="H33" s="3" t="s">
        <v>125</v>
      </c>
    </row>
    <row r="34" spans="1:9">
      <c r="A34" s="1" t="s">
        <v>49</v>
      </c>
      <c r="B34" s="15">
        <v>321</v>
      </c>
      <c r="C34" s="9">
        <f>B34/'Demographics &amp; rates'!E34</f>
        <v>1.3196842624568328E-2</v>
      </c>
      <c r="D34" s="2">
        <v>31492000</v>
      </c>
      <c r="E34" s="2">
        <v>1294.6883736227594</v>
      </c>
      <c r="F34" s="33">
        <v>136</v>
      </c>
      <c r="G34" s="11">
        <v>2</v>
      </c>
      <c r="H34" s="3" t="s">
        <v>125</v>
      </c>
    </row>
    <row r="35" spans="1:9">
      <c r="A35" s="1" t="s">
        <v>50</v>
      </c>
      <c r="B35" s="15">
        <v>132</v>
      </c>
      <c r="C35" s="9">
        <f>B35/'Demographics &amp; rates'!E35</f>
        <v>1.0599855456516502E-2</v>
      </c>
      <c r="D35" s="2">
        <f>E35*'Demographics &amp; rates'!E35</f>
        <v>14710000</v>
      </c>
      <c r="E35" s="2">
        <v>1181.2414679193769</v>
      </c>
      <c r="F35" s="33">
        <v>45</v>
      </c>
      <c r="G35" s="11">
        <v>1.6</v>
      </c>
      <c r="H35" s="3" t="s">
        <v>124</v>
      </c>
    </row>
    <row r="36" spans="1:9">
      <c r="A36" s="1" t="s">
        <v>51</v>
      </c>
      <c r="B36" s="15">
        <v>330</v>
      </c>
      <c r="C36" s="9">
        <f>B36/'Demographics &amp; rates'!E36</f>
        <v>2.1764938662445589E-2</v>
      </c>
      <c r="D36" s="2">
        <v>23851000</v>
      </c>
      <c r="E36" s="2">
        <v>1573.0774304181507</v>
      </c>
      <c r="F36" s="33">
        <v>64</v>
      </c>
      <c r="G36" s="11">
        <v>6.63</v>
      </c>
      <c r="H36" s="3">
        <v>77445</v>
      </c>
    </row>
    <row r="37" spans="1:9">
      <c r="A37" s="1" t="s">
        <v>52</v>
      </c>
      <c r="B37" s="15">
        <v>669</v>
      </c>
      <c r="C37" s="9">
        <f>B37/'Demographics &amp; rates'!E37</f>
        <v>2.5019634242118255E-2</v>
      </c>
      <c r="D37" s="2">
        <f>E37*'Demographics &amp; rates'!E37</f>
        <v>59870999.999999993</v>
      </c>
      <c r="E37" s="2">
        <v>2239.0889711657128</v>
      </c>
      <c r="F37" s="33">
        <v>148</v>
      </c>
      <c r="G37" s="11">
        <v>11</v>
      </c>
      <c r="H37" s="3">
        <v>107521</v>
      </c>
    </row>
    <row r="38" spans="1:9">
      <c r="A38" s="1" t="s">
        <v>54</v>
      </c>
      <c r="B38" s="15">
        <v>326.83</v>
      </c>
      <c r="C38" s="9">
        <f>B38/'Demographics &amp; rates'!E38</f>
        <v>1.444488641386016E-2</v>
      </c>
      <c r="D38" s="2">
        <f>E38*'Demographics &amp; rates'!E38</f>
        <v>32616000</v>
      </c>
      <c r="E38" s="2">
        <v>1441.5274463007161</v>
      </c>
      <c r="F38" s="33">
        <v>101.15</v>
      </c>
      <c r="G38" s="11">
        <v>9.5299999999999994</v>
      </c>
      <c r="H38" s="3">
        <v>97386</v>
      </c>
    </row>
    <row r="39" spans="1:9">
      <c r="A39" s="1" t="s">
        <v>55</v>
      </c>
      <c r="B39" s="15">
        <v>611</v>
      </c>
      <c r="C39" s="9">
        <f>B39/'Demographics &amp; rates'!E39</f>
        <v>2.0326014637391882E-2</v>
      </c>
      <c r="D39" s="2">
        <f>E39*'Demographics &amp; rates'!E39</f>
        <v>61580000</v>
      </c>
      <c r="E39" s="2">
        <v>2048.5695276114438</v>
      </c>
      <c r="F39" s="33">
        <v>217</v>
      </c>
      <c r="G39" s="11">
        <v>7.1</v>
      </c>
      <c r="H39" s="3">
        <v>75351.759999999995</v>
      </c>
    </row>
    <row r="40" spans="1:9">
      <c r="A40" s="1" t="s">
        <v>56</v>
      </c>
      <c r="B40" s="15">
        <v>315</v>
      </c>
      <c r="C40" s="9">
        <f>B40/'Demographics &amp; rates'!E40</f>
        <v>3.6101083032490976E-3</v>
      </c>
      <c r="D40" s="2">
        <f>E40*'Demographics &amp; rates'!E40</f>
        <v>28067999.999999996</v>
      </c>
      <c r="E40" s="2">
        <v>321.6778408114148</v>
      </c>
      <c r="F40" s="33">
        <v>71</v>
      </c>
      <c r="G40" s="11">
        <v>11.6</v>
      </c>
      <c r="H40" s="3">
        <v>85617.85</v>
      </c>
    </row>
    <row r="41" spans="1:9">
      <c r="A41" s="1" t="s">
        <v>57</v>
      </c>
      <c r="B41" s="15">
        <v>78</v>
      </c>
      <c r="C41" s="9">
        <f>B41/'Demographics &amp; rates'!E41</f>
        <v>1.6549968173138127E-2</v>
      </c>
      <c r="D41" s="2">
        <f>E41*'Demographics &amp; rates'!E41</f>
        <v>6759000</v>
      </c>
      <c r="E41" s="2">
        <v>1434.1183959261616</v>
      </c>
      <c r="F41" s="33">
        <v>22</v>
      </c>
      <c r="G41" s="11">
        <v>2</v>
      </c>
      <c r="H41" s="3">
        <v>91597</v>
      </c>
    </row>
    <row r="42" spans="1:9">
      <c r="A42" s="1" t="s">
        <v>58</v>
      </c>
      <c r="B42" s="15">
        <v>336</v>
      </c>
      <c r="C42" s="9">
        <f>B42/'Demographics &amp; rates'!E43</f>
        <v>7.6086956521739135E-2</v>
      </c>
      <c r="D42" s="2">
        <f>E42*'Demographics &amp; rates'!E43</f>
        <v>1344517.5061257826</v>
      </c>
      <c r="E42" s="2">
        <v>304.46501497413556</v>
      </c>
      <c r="F42" s="33">
        <v>136</v>
      </c>
      <c r="G42" s="11">
        <v>14</v>
      </c>
      <c r="H42" s="3">
        <v>88644</v>
      </c>
    </row>
    <row r="43" spans="1:9">
      <c r="A43" s="1" t="s">
        <v>59</v>
      </c>
      <c r="B43" s="15">
        <v>58</v>
      </c>
      <c r="C43" s="9">
        <f>B43/'Demographics &amp; rates'!E42</f>
        <v>5.2636355386151195E-4</v>
      </c>
      <c r="D43" s="2">
        <v>5825000</v>
      </c>
      <c r="E43" s="2">
        <v>1319.0670289855072</v>
      </c>
      <c r="F43" s="33">
        <v>21</v>
      </c>
      <c r="G43" s="11">
        <v>1.5</v>
      </c>
      <c r="H43" s="3" t="s">
        <v>125</v>
      </c>
    </row>
    <row r="44" spans="1:9">
      <c r="A44" s="1" t="s">
        <v>60</v>
      </c>
      <c r="B44" s="15">
        <v>641</v>
      </c>
      <c r="C44" s="9">
        <f>B44/'Demographics &amp; rates'!E44</f>
        <v>1.8860152411216052E-2</v>
      </c>
      <c r="D44" s="2">
        <f>E44*'Demographics &amp; rates'!E44</f>
        <v>56836000</v>
      </c>
      <c r="E44" s="2">
        <v>1672.2864624709448</v>
      </c>
      <c r="F44" s="33">
        <v>152</v>
      </c>
      <c r="G44" s="11">
        <v>18.38</v>
      </c>
      <c r="H44" s="3">
        <v>102630</v>
      </c>
      <c r="I44" s="10"/>
    </row>
    <row r="45" spans="1:9">
      <c r="A45" s="1" t="s">
        <v>61</v>
      </c>
      <c r="B45" s="15">
        <v>488</v>
      </c>
      <c r="C45" s="9">
        <f>B45/'Demographics &amp; rates'!E45</f>
        <v>2.371234207968902E-2</v>
      </c>
      <c r="D45" s="2">
        <f>E45*'Demographics &amp; rates'!E45</f>
        <v>39155000</v>
      </c>
      <c r="E45" s="2">
        <v>1902.5753158406219</v>
      </c>
      <c r="F45" s="33">
        <v>117</v>
      </c>
      <c r="G45" s="11">
        <v>8</v>
      </c>
      <c r="H45" s="3">
        <v>98034.38</v>
      </c>
    </row>
    <row r="46" spans="1:9">
      <c r="A46" s="1" t="s">
        <v>62</v>
      </c>
      <c r="B46" s="15">
        <v>488</v>
      </c>
      <c r="C46" s="9">
        <f>B46/'Demographics &amp; rates'!E46</f>
        <v>1.9441456515676667E-2</v>
      </c>
      <c r="D46" s="2">
        <f>E46*'Demographics &amp; rates'!E46</f>
        <v>48487000</v>
      </c>
      <c r="E46" s="2">
        <v>1931.6760288434723</v>
      </c>
      <c r="F46" s="33">
        <v>208</v>
      </c>
      <c r="G46" s="11">
        <v>11.4</v>
      </c>
      <c r="H46" s="3">
        <v>91653</v>
      </c>
    </row>
    <row r="47" spans="1:9">
      <c r="A47" s="1" t="s">
        <v>63</v>
      </c>
      <c r="B47" s="15">
        <v>99</v>
      </c>
      <c r="C47" s="9">
        <f>B47/'Demographics &amp; rates'!E47</f>
        <v>1.4224137931034483E-2</v>
      </c>
      <c r="D47" s="2">
        <f>E47*'Demographics &amp; rates'!E47</f>
        <v>8830000</v>
      </c>
      <c r="E47" s="2">
        <v>1268.6781609195402</v>
      </c>
      <c r="F47" s="33">
        <v>32</v>
      </c>
      <c r="G47" s="11">
        <v>2.75</v>
      </c>
      <c r="H47" s="3" t="s">
        <v>124</v>
      </c>
    </row>
    <row r="48" spans="1:9">
      <c r="A48" s="1" t="s">
        <v>126</v>
      </c>
      <c r="B48" s="15">
        <v>368</v>
      </c>
      <c r="C48" s="9">
        <f>B48/'Demographics &amp; rates'!E48</f>
        <v>1.2408119225841258E-2</v>
      </c>
      <c r="D48" s="2">
        <f>E48*'Demographics &amp; rates'!E48</f>
        <v>34866000</v>
      </c>
      <c r="E48" s="2">
        <v>1175.6018612178839</v>
      </c>
      <c r="F48" s="33">
        <f>146+12</f>
        <v>158</v>
      </c>
      <c r="G48" s="11">
        <v>17</v>
      </c>
      <c r="H48" s="3">
        <v>102246</v>
      </c>
    </row>
    <row r="49" spans="1:8">
      <c r="A49" s="1" t="s">
        <v>65</v>
      </c>
      <c r="B49" s="15">
        <v>79</v>
      </c>
      <c r="C49" s="9">
        <f>B49/'Demographics &amp; rates'!E49</f>
        <v>1.0392002104709287E-2</v>
      </c>
      <c r="D49" s="2">
        <f>E49*'Demographics &amp; rates'!E49</f>
        <v>6926000</v>
      </c>
      <c r="E49" s="2">
        <v>911.07603262299392</v>
      </c>
      <c r="F49" s="33">
        <v>19</v>
      </c>
      <c r="G49" s="11">
        <v>1</v>
      </c>
      <c r="H49" s="3" t="s">
        <v>127</v>
      </c>
    </row>
    <row r="50" spans="1:8">
      <c r="A50" s="1" t="s">
        <v>66</v>
      </c>
      <c r="B50" s="15">
        <v>427</v>
      </c>
      <c r="C50" s="9">
        <f>B50/'Demographics &amp; rates'!E50</f>
        <v>1.4197838736492102E-2</v>
      </c>
      <c r="D50" s="2">
        <f>E50*'Demographics &amp; rates'!E50</f>
        <v>42386000</v>
      </c>
      <c r="E50" s="2">
        <v>1409.3433083956775</v>
      </c>
      <c r="F50" s="33">
        <f>137+8</f>
        <v>145</v>
      </c>
      <c r="G50" s="11">
        <v>16</v>
      </c>
      <c r="H50" s="3">
        <v>112079</v>
      </c>
    </row>
    <row r="51" spans="1:8">
      <c r="A51" s="1" t="s">
        <v>67</v>
      </c>
      <c r="B51" s="15">
        <v>208</v>
      </c>
      <c r="C51" s="9">
        <f>B51/'Demographics &amp; rates'!E51</f>
        <v>1.6804007109387623E-2</v>
      </c>
      <c r="D51" s="2">
        <f>E51*'Demographics &amp; rates'!E51</f>
        <v>18655000</v>
      </c>
      <c r="E51" s="2">
        <v>1507.1093876232026</v>
      </c>
      <c r="F51" s="33">
        <v>49</v>
      </c>
      <c r="G51" s="11">
        <v>3</v>
      </c>
      <c r="H51" s="3">
        <v>84130</v>
      </c>
    </row>
    <row r="52" spans="1:8">
      <c r="A52" s="1" t="s">
        <v>68</v>
      </c>
      <c r="B52" s="15">
        <v>154</v>
      </c>
      <c r="C52" s="9">
        <f>B52/'Demographics &amp; rates'!E52</f>
        <v>1.5536723163841809E-2</v>
      </c>
      <c r="D52" s="2">
        <f>E52*'Demographics &amp; rates'!E52</f>
        <v>15161000</v>
      </c>
      <c r="E52" s="2">
        <v>1529.5601291364003</v>
      </c>
      <c r="F52" s="33">
        <v>35</v>
      </c>
      <c r="G52" s="11">
        <v>3</v>
      </c>
      <c r="H52" s="3">
        <v>81598</v>
      </c>
    </row>
    <row r="53" spans="1:8">
      <c r="A53" s="1" t="s">
        <v>69</v>
      </c>
      <c r="B53" s="15">
        <v>71.400000000000006</v>
      </c>
      <c r="C53" s="9">
        <f>B53/'Demographics &amp; rates'!E53</f>
        <v>1.1409395973154364E-2</v>
      </c>
      <c r="D53" s="2">
        <f>E53*'Demographics &amp; rates'!E53</f>
        <v>6615000</v>
      </c>
      <c r="E53" s="2">
        <v>1057.0469798657718</v>
      </c>
      <c r="F53" s="33">
        <v>15.8</v>
      </c>
      <c r="G53" s="11">
        <v>3</v>
      </c>
      <c r="H53" s="3">
        <v>84825</v>
      </c>
    </row>
    <row r="54" spans="1:8">
      <c r="A54" s="1" t="s">
        <v>70</v>
      </c>
      <c r="B54" s="15">
        <v>190</v>
      </c>
      <c r="C54" s="9">
        <f>B54/'Demographics &amp; rates'!E54</f>
        <v>1.162506118453255E-2</v>
      </c>
      <c r="D54" s="2">
        <f>E54*'Demographics &amp; rates'!E54</f>
        <v>18656000</v>
      </c>
      <c r="E54" s="2">
        <v>1141.4586392559961</v>
      </c>
      <c r="F54" s="33" t="s">
        <v>125</v>
      </c>
      <c r="G54" s="11">
        <v>4</v>
      </c>
      <c r="H54" s="3">
        <v>102828</v>
      </c>
    </row>
    <row r="55" spans="1:8">
      <c r="A55" s="1" t="s">
        <v>71</v>
      </c>
      <c r="B55" s="15">
        <v>75</v>
      </c>
      <c r="C55" s="9">
        <f>B55/'Demographics &amp; rates'!E55</f>
        <v>1.7433751743375175E-2</v>
      </c>
      <c r="D55" s="2">
        <f>E55*'Demographics &amp; rates'!E55</f>
        <v>6196000</v>
      </c>
      <c r="E55" s="2">
        <v>1440.2603440260343</v>
      </c>
      <c r="F55" s="33" t="s">
        <v>125</v>
      </c>
      <c r="G55" s="11">
        <v>1.5</v>
      </c>
      <c r="H55" s="3" t="s">
        <v>125</v>
      </c>
    </row>
    <row r="56" spans="1:8">
      <c r="A56" s="1" t="s">
        <v>72</v>
      </c>
      <c r="B56" s="15">
        <v>233</v>
      </c>
      <c r="C56" s="9">
        <f>B56/'Demographics &amp; rates'!E56</f>
        <v>4.4254510921177591E-3</v>
      </c>
      <c r="D56" s="24">
        <f>E56*'Demographics &amp; rates'!E56</f>
        <v>22069000</v>
      </c>
      <c r="E56" s="2">
        <v>419.16429249762581</v>
      </c>
      <c r="F56" s="33" t="s">
        <v>125</v>
      </c>
      <c r="G56" s="11">
        <v>9.8699999999999992</v>
      </c>
      <c r="H56" s="3" t="s">
        <v>125</v>
      </c>
    </row>
    <row r="57" spans="1:8">
      <c r="A57" s="1" t="s">
        <v>73</v>
      </c>
      <c r="B57" s="15">
        <v>126</v>
      </c>
      <c r="C57" s="9">
        <f>B57/'Demographics &amp; rates'!E57</f>
        <v>1.5384615384615385E-2</v>
      </c>
      <c r="D57" s="2">
        <f>E57*'Demographics &amp; rates'!E57</f>
        <v>10875000</v>
      </c>
      <c r="E57" s="2">
        <v>1327.8388278388279</v>
      </c>
      <c r="F57" s="33">
        <v>33</v>
      </c>
      <c r="G57" s="11">
        <v>4.5</v>
      </c>
      <c r="H57" s="3">
        <v>83010</v>
      </c>
    </row>
    <row r="58" spans="1:8">
      <c r="A58" s="1" t="s">
        <v>74</v>
      </c>
      <c r="B58" s="15">
        <v>383</v>
      </c>
      <c r="C58" s="9">
        <f>B58/'Demographics &amp; rates'!E59</f>
        <v>1.7374342224641626E-2</v>
      </c>
      <c r="D58" s="2">
        <v>38130000</v>
      </c>
      <c r="E58" s="24">
        <v>107.97903319743739</v>
      </c>
      <c r="F58" s="33">
        <f>194+12</f>
        <v>206</v>
      </c>
      <c r="G58" s="11">
        <v>7</v>
      </c>
      <c r="H58" s="3">
        <v>92833.91</v>
      </c>
    </row>
    <row r="59" spans="1:8">
      <c r="A59" s="1" t="s">
        <v>75</v>
      </c>
      <c r="B59" s="15">
        <v>382</v>
      </c>
      <c r="C59" s="9">
        <f>B59/'Demographics &amp; rates'!E58</f>
        <v>1.4832071442438361E-2</v>
      </c>
      <c r="D59" s="2">
        <f>E59*'Demographics &amp; rates'!E58</f>
        <v>36313334.921066962</v>
      </c>
      <c r="E59" s="2">
        <v>1409.9528216294684</v>
      </c>
      <c r="F59" s="33">
        <v>103</v>
      </c>
      <c r="G59" s="11">
        <v>14.625</v>
      </c>
      <c r="H59" s="3">
        <v>94120</v>
      </c>
    </row>
    <row r="60" spans="1:8">
      <c r="A60" s="1" t="s">
        <v>76</v>
      </c>
      <c r="B60" s="15">
        <v>1148</v>
      </c>
      <c r="C60" s="9">
        <f>B60/'Demographics &amp; rates'!E60</f>
        <v>1.8640297465374187E-2</v>
      </c>
      <c r="D60" s="2">
        <f>E60*'Demographics &amp; rates'!E60</f>
        <v>106883000</v>
      </c>
      <c r="E60" s="2">
        <v>1735.479890236576</v>
      </c>
      <c r="F60" s="33">
        <v>514</v>
      </c>
      <c r="G60" s="11">
        <v>34.42</v>
      </c>
      <c r="H60" s="3">
        <v>110759</v>
      </c>
    </row>
    <row r="61" spans="1:8">
      <c r="A61" s="1" t="s">
        <v>77</v>
      </c>
      <c r="B61" s="15">
        <v>255</v>
      </c>
      <c r="C61" s="9">
        <f>B61/'Demographics &amp; rates'!E61</f>
        <v>8.8452599812688607E-3</v>
      </c>
      <c r="D61" s="2">
        <f>E61*'Demographics &amp; rates'!E61</f>
        <v>24460000</v>
      </c>
      <c r="E61" s="2">
        <v>848.45121232092686</v>
      </c>
      <c r="F61" s="33">
        <v>88</v>
      </c>
      <c r="G61" s="11">
        <v>4.5999999999999996</v>
      </c>
      <c r="H61" s="3">
        <v>84616.88</v>
      </c>
    </row>
    <row r="62" spans="1:8">
      <c r="A62" s="1" t="s">
        <v>78</v>
      </c>
      <c r="B62" s="15">
        <v>292.69</v>
      </c>
      <c r="C62" s="9">
        <f>B62/'Demographics &amp; rates'!E62</f>
        <v>1.3658593494796771E-2</v>
      </c>
      <c r="D62" s="25">
        <f>E62*'Demographics &amp; rates'!E62</f>
        <v>26188999.999999996</v>
      </c>
      <c r="E62" s="2">
        <v>1222.1288907555181</v>
      </c>
      <c r="F62" s="33">
        <v>75</v>
      </c>
      <c r="G62" s="11">
        <v>1.2</v>
      </c>
      <c r="H62" s="3" t="s">
        <v>124</v>
      </c>
    </row>
    <row r="63" spans="1:8">
      <c r="A63" s="1" t="s">
        <v>79</v>
      </c>
      <c r="B63" s="15">
        <v>185</v>
      </c>
      <c r="C63" s="9">
        <f>B63/'Demographics &amp; rates'!E63</f>
        <v>1.0364145658263305E-2</v>
      </c>
      <c r="D63" s="2">
        <f>E63*'Demographics &amp; rates'!E63</f>
        <v>17914000</v>
      </c>
      <c r="E63" s="2">
        <v>1003.5854341736695</v>
      </c>
      <c r="F63" s="33">
        <v>48</v>
      </c>
      <c r="G63" s="11">
        <v>5.88</v>
      </c>
      <c r="H63" s="3">
        <v>86919.59</v>
      </c>
    </row>
    <row r="64" spans="1:8">
      <c r="A64" s="1" t="s">
        <v>80</v>
      </c>
      <c r="B64" s="15">
        <v>431</v>
      </c>
      <c r="C64" s="9">
        <f>B64/'Demographics &amp; rates'!E64</f>
        <v>1.3524114343092032E-2</v>
      </c>
      <c r="D64" s="2">
        <f>E64*'Demographics &amp; rates'!E64</f>
        <v>44997000</v>
      </c>
      <c r="E64" s="2">
        <v>1411.9363644921398</v>
      </c>
      <c r="F64" s="33">
        <v>213</v>
      </c>
      <c r="G64" s="11">
        <v>13</v>
      </c>
      <c r="H64" s="3">
        <v>109055</v>
      </c>
    </row>
    <row r="65" spans="1:8">
      <c r="A65" s="1" t="s">
        <v>81</v>
      </c>
      <c r="B65" s="15">
        <v>608</v>
      </c>
      <c r="C65" s="9">
        <f>B65/'Demographics &amp; rates'!E65</f>
        <v>2.833032789558783E-3</v>
      </c>
      <c r="D65" s="2">
        <f>E65*'Demographics &amp; rates'!E65</f>
        <v>61480999.999999993</v>
      </c>
      <c r="E65" s="2">
        <v>286.47646206392028</v>
      </c>
      <c r="F65" s="33">
        <v>328</v>
      </c>
      <c r="G65" s="11">
        <v>18.600000000000001</v>
      </c>
      <c r="H65" s="3">
        <v>97345</v>
      </c>
    </row>
    <row r="66" spans="1:8">
      <c r="A66" s="1" t="s">
        <v>82</v>
      </c>
      <c r="B66" s="15">
        <v>396</v>
      </c>
      <c r="C66" s="9">
        <f>B66/'Demographics &amp; rates'!E66</f>
        <v>1.4465753424657534E-2</v>
      </c>
      <c r="D66" s="2">
        <v>37184000</v>
      </c>
      <c r="E66" s="2">
        <v>1358.3196347031962</v>
      </c>
      <c r="F66" s="33">
        <v>146</v>
      </c>
      <c r="G66" s="11">
        <v>6</v>
      </c>
      <c r="H66" s="3">
        <v>102670</v>
      </c>
    </row>
    <row r="67" spans="1:8">
      <c r="A67" s="1" t="s">
        <v>83</v>
      </c>
      <c r="B67" s="15">
        <v>79</v>
      </c>
      <c r="C67" s="9">
        <f>B67/'Demographics &amp; rates'!E67</f>
        <v>1.9964619661359616E-2</v>
      </c>
      <c r="D67" s="2">
        <v>5802000</v>
      </c>
      <c r="E67" s="2">
        <v>1466.26</v>
      </c>
      <c r="F67" s="33">
        <v>14</v>
      </c>
      <c r="G67" s="11">
        <v>3.9</v>
      </c>
      <c r="H67" s="3">
        <v>62758.6</v>
      </c>
    </row>
    <row r="68" spans="1:8">
      <c r="A68" s="1" t="s">
        <v>84</v>
      </c>
      <c r="B68" s="15">
        <v>332</v>
      </c>
      <c r="C68" s="9">
        <f>B68/'Demographics &amp; rates'!E68</f>
        <v>1.4200778476410453E-2</v>
      </c>
      <c r="D68" s="2">
        <f>E68*'Demographics &amp; rates'!E68</f>
        <v>32154000</v>
      </c>
      <c r="E68" s="2">
        <v>1375.3368407545233</v>
      </c>
      <c r="F68" s="33">
        <f>118+7</f>
        <v>125</v>
      </c>
      <c r="G68" s="11">
        <v>7.125</v>
      </c>
      <c r="H68" s="3">
        <v>88856</v>
      </c>
    </row>
    <row r="69" spans="1:8">
      <c r="A69" s="1" t="s">
        <v>85</v>
      </c>
      <c r="B69" s="15">
        <v>79</v>
      </c>
      <c r="C69" s="9">
        <f>B69/'Demographics &amp; rates'!E69</f>
        <v>1.8544600938967135E-2</v>
      </c>
      <c r="D69" s="2">
        <v>6655000</v>
      </c>
      <c r="E69" s="29">
        <v>15200.93896713615</v>
      </c>
      <c r="F69" s="33">
        <v>31</v>
      </c>
      <c r="G69" s="11" t="s">
        <v>124</v>
      </c>
      <c r="H69" s="3" t="s">
        <v>124</v>
      </c>
    </row>
    <row r="70" spans="1:8">
      <c r="A70" s="1" t="s">
        <v>86</v>
      </c>
      <c r="B70" s="15">
        <v>207</v>
      </c>
      <c r="C70" s="9">
        <f>B70/'Demographics &amp; rates'!E70</f>
        <v>1.7176997759522031E-2</v>
      </c>
      <c r="D70" s="2">
        <f>E70*'Demographics &amp; rates'!E70</f>
        <v>18164000</v>
      </c>
      <c r="E70" s="2">
        <v>1507.2608082316819</v>
      </c>
      <c r="F70" s="33">
        <f>28+18+7+10</f>
        <v>63</v>
      </c>
      <c r="G70" s="11">
        <v>4</v>
      </c>
      <c r="H70" s="3" t="s">
        <v>125</v>
      </c>
    </row>
    <row r="71" spans="1:8">
      <c r="A71" s="1" t="s">
        <v>87</v>
      </c>
      <c r="B71" s="15">
        <v>76</v>
      </c>
      <c r="C71" s="9">
        <f>B71/'Demographics &amp; rates'!E71</f>
        <v>1.7245291581574767E-2</v>
      </c>
      <c r="D71" s="2">
        <f>E71*'Demographics &amp; rates'!E71</f>
        <v>7248000</v>
      </c>
      <c r="E71" s="2">
        <v>1644.6562287270251</v>
      </c>
      <c r="F71" s="33">
        <v>31</v>
      </c>
      <c r="G71" s="11">
        <v>1.3</v>
      </c>
      <c r="H71" s="3" t="s">
        <v>125</v>
      </c>
    </row>
    <row r="72" spans="1:8">
      <c r="A72" s="1" t="s">
        <v>88</v>
      </c>
      <c r="B72" s="15">
        <v>1502</v>
      </c>
      <c r="C72" s="9">
        <f>B72/'Demographics &amp; rates'!E72</f>
        <v>1.7737783131391859E-2</v>
      </c>
      <c r="D72" s="25">
        <v>156455000</v>
      </c>
      <c r="E72" s="2">
        <v>1847.65</v>
      </c>
      <c r="F72" s="33">
        <f>772+65</f>
        <v>837</v>
      </c>
      <c r="G72" s="11">
        <v>20.8</v>
      </c>
      <c r="H72" s="3">
        <v>113597</v>
      </c>
    </row>
    <row r="73" spans="1:8">
      <c r="A73" s="1" t="s">
        <v>90</v>
      </c>
      <c r="B73" s="15">
        <v>91</v>
      </c>
      <c r="C73" s="9">
        <f>B73/'Demographics &amp; rates'!E73</f>
        <v>5.0648410975677634E-3</v>
      </c>
      <c r="D73" s="2">
        <v>7400000</v>
      </c>
      <c r="E73" s="2">
        <v>1293.371180497579</v>
      </c>
      <c r="F73" s="33">
        <v>30</v>
      </c>
      <c r="G73" s="11">
        <v>2</v>
      </c>
      <c r="H73" s="3">
        <v>78609</v>
      </c>
    </row>
    <row r="74" spans="1:8">
      <c r="A74" s="1" t="s">
        <v>91</v>
      </c>
      <c r="B74" s="15">
        <v>309</v>
      </c>
      <c r="C74" s="9">
        <f>B74/'Demographics &amp; rates'!E74</f>
        <v>1.293157564344005E-2</v>
      </c>
      <c r="D74" s="2">
        <v>31218000</v>
      </c>
      <c r="E74" s="2">
        <v>1308.54</v>
      </c>
      <c r="F74" s="33">
        <v>129.93</v>
      </c>
      <c r="G74" s="11">
        <v>5.6</v>
      </c>
      <c r="H74" s="3">
        <v>94772</v>
      </c>
    </row>
    <row r="75" spans="1:8">
      <c r="A75" s="1" t="s">
        <v>92</v>
      </c>
      <c r="B75" s="15">
        <v>70</v>
      </c>
      <c r="C75" s="9">
        <f>B75/'Demographics &amp; rates'!E75</f>
        <v>1.3980427401637708E-2</v>
      </c>
      <c r="D75" s="2">
        <f>E75*'Demographics &amp; rates'!E75</f>
        <v>6704000.0000000009</v>
      </c>
      <c r="E75" s="2">
        <v>1338.9255042939885</v>
      </c>
      <c r="F75" s="33">
        <v>23</v>
      </c>
      <c r="G75" s="11">
        <v>1</v>
      </c>
      <c r="H75" s="3" t="s">
        <v>125</v>
      </c>
    </row>
    <row r="76" spans="1:8">
      <c r="A76" s="1" t="s">
        <v>93</v>
      </c>
      <c r="B76" s="15">
        <v>283</v>
      </c>
      <c r="C76" s="9">
        <f>B76/'Demographics &amp; rates'!E76</f>
        <v>1.8889333867307435E-2</v>
      </c>
      <c r="D76" s="25">
        <f>E76*'Demographics &amp; rates'!E76</f>
        <v>26885000</v>
      </c>
      <c r="E76" s="2">
        <v>1794.4867173942064</v>
      </c>
      <c r="F76" s="33">
        <v>83</v>
      </c>
      <c r="G76" s="11">
        <v>9.6300000000000008</v>
      </c>
      <c r="H76" s="3">
        <v>99987.05</v>
      </c>
    </row>
    <row r="77" spans="1:8">
      <c r="A77" s="1" t="s">
        <v>94</v>
      </c>
      <c r="B77" s="15">
        <v>238</v>
      </c>
      <c r="C77" s="9">
        <f>B77/'Demographics &amp; rates'!E77</f>
        <v>1.1584890965732087E-2</v>
      </c>
      <c r="D77" s="2">
        <f>E77*'Demographics &amp; rates'!E77</f>
        <v>24933000</v>
      </c>
      <c r="E77" s="2">
        <v>1213.6390186915887</v>
      </c>
      <c r="F77" s="33">
        <v>79</v>
      </c>
      <c r="G77" s="11">
        <v>6.9</v>
      </c>
      <c r="H77" s="3">
        <v>91592</v>
      </c>
    </row>
    <row r="78" spans="1:8">
      <c r="A78" s="1" t="s">
        <v>95</v>
      </c>
      <c r="B78" s="15">
        <v>407</v>
      </c>
      <c r="C78" s="35">
        <f>B78/'Demographics &amp; rates'!E78</f>
        <v>9.8501899852368163E-3</v>
      </c>
      <c r="D78" s="2">
        <f>E78*'Demographics &amp; rates'!E78</f>
        <v>35764000</v>
      </c>
      <c r="E78" s="2">
        <v>865.5582177690651</v>
      </c>
      <c r="F78" s="33">
        <v>94</v>
      </c>
      <c r="G78" s="11">
        <v>12.8</v>
      </c>
      <c r="H78" s="3">
        <v>84307</v>
      </c>
    </row>
    <row r="81" spans="4:4">
      <c r="D81" s="5"/>
    </row>
  </sheetData>
  <autoFilter ref="A1:I1" xr:uid="{8B984295-2688-41A0-B938-527BC0DE9C1E}">
    <sortState xmlns:xlrd2="http://schemas.microsoft.com/office/spreadsheetml/2017/richdata2" ref="A2:I78">
      <sortCondition ref="A1"/>
    </sortState>
  </autoFilter>
  <sortState xmlns:xlrd2="http://schemas.microsoft.com/office/spreadsheetml/2017/richdata2" ref="A2:H78">
    <sortCondition descending="1" ref="H2:H7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8A4D-D056-4E27-8901-D313FBEC8831}">
  <dimension ref="A1:G78"/>
  <sheetViews>
    <sheetView workbookViewId="0">
      <pane ySplit="1" topLeftCell="A16" activePane="bottomLeft" state="frozen"/>
      <selection pane="bottomLeft" activeCell="H22" sqref="H22"/>
    </sheetView>
  </sheetViews>
  <sheetFormatPr defaultRowHeight="15"/>
  <cols>
    <col min="1" max="1" width="34.140625" bestFit="1" customWidth="1"/>
    <col min="2" max="2" width="16" customWidth="1"/>
    <col min="3" max="3" width="15" customWidth="1"/>
    <col min="4" max="4" width="14.7109375" customWidth="1"/>
    <col min="5" max="5" width="12.85546875" customWidth="1"/>
    <col min="6" max="6" width="15.42578125" customWidth="1"/>
    <col min="7" max="7" width="21.42578125" customWidth="1"/>
  </cols>
  <sheetData>
    <row r="1" spans="1:7" s="19" customFormat="1" ht="44.25" customHeight="1">
      <c r="A1" s="22" t="s">
        <v>0</v>
      </c>
      <c r="B1" s="22" t="s">
        <v>128</v>
      </c>
      <c r="C1" s="22" t="s">
        <v>129</v>
      </c>
      <c r="D1" s="22" t="s">
        <v>130</v>
      </c>
      <c r="E1" s="22" t="s">
        <v>131</v>
      </c>
      <c r="F1" s="22" t="s">
        <v>132</v>
      </c>
      <c r="G1" s="22" t="s">
        <v>133</v>
      </c>
    </row>
    <row r="2" spans="1:7">
      <c r="A2" s="1" t="s">
        <v>8</v>
      </c>
      <c r="B2" s="8">
        <v>7</v>
      </c>
      <c r="C2" s="8" t="s">
        <v>134</v>
      </c>
      <c r="D2" s="8" t="s">
        <v>135</v>
      </c>
      <c r="E2" s="8" t="s">
        <v>135</v>
      </c>
      <c r="F2" s="8" t="s">
        <v>134</v>
      </c>
      <c r="G2" s="8" t="s">
        <v>134</v>
      </c>
    </row>
    <row r="3" spans="1:7">
      <c r="A3" s="1" t="s">
        <v>10</v>
      </c>
      <c r="B3" s="8">
        <v>10</v>
      </c>
      <c r="C3" s="8" t="s">
        <v>134</v>
      </c>
      <c r="D3" s="8" t="s">
        <v>134</v>
      </c>
      <c r="E3" s="8" t="s">
        <v>134</v>
      </c>
      <c r="F3" s="8" t="s">
        <v>134</v>
      </c>
      <c r="G3" s="8" t="s">
        <v>134</v>
      </c>
    </row>
    <row r="4" spans="1:7">
      <c r="A4" s="1" t="s">
        <v>12</v>
      </c>
      <c r="B4" s="8">
        <v>6</v>
      </c>
      <c r="C4" s="8" t="s">
        <v>134</v>
      </c>
      <c r="D4" s="8" t="s">
        <v>135</v>
      </c>
      <c r="E4" s="8" t="s">
        <v>135</v>
      </c>
      <c r="F4" s="8" t="s">
        <v>135</v>
      </c>
      <c r="G4" s="8" t="s">
        <v>134</v>
      </c>
    </row>
    <row r="5" spans="1:7">
      <c r="A5" s="1" t="s">
        <v>14</v>
      </c>
      <c r="B5" s="8" t="s">
        <v>107</v>
      </c>
      <c r="C5" s="8" t="s">
        <v>107</v>
      </c>
      <c r="D5" s="8" t="s">
        <v>107</v>
      </c>
      <c r="E5" s="8" t="s">
        <v>107</v>
      </c>
      <c r="F5" s="8" t="s">
        <v>107</v>
      </c>
      <c r="G5" s="8" t="s">
        <v>107</v>
      </c>
    </row>
    <row r="6" spans="1:7">
      <c r="A6" s="1" t="s">
        <v>16</v>
      </c>
      <c r="B6" s="8">
        <v>7</v>
      </c>
      <c r="C6" s="8" t="s">
        <v>134</v>
      </c>
      <c r="D6" s="8" t="s">
        <v>134</v>
      </c>
      <c r="E6" s="8" t="s">
        <v>125</v>
      </c>
      <c r="F6" s="8" t="s">
        <v>125</v>
      </c>
      <c r="G6" s="8" t="s">
        <v>134</v>
      </c>
    </row>
    <row r="7" spans="1:7">
      <c r="A7" s="1" t="s">
        <v>17</v>
      </c>
      <c r="B7" s="8">
        <v>5</v>
      </c>
      <c r="C7" s="8" t="s">
        <v>134</v>
      </c>
      <c r="D7" s="8" t="s">
        <v>134</v>
      </c>
      <c r="E7" s="8" t="s">
        <v>135</v>
      </c>
      <c r="F7" s="8" t="s">
        <v>134</v>
      </c>
      <c r="G7" s="8" t="s">
        <v>134</v>
      </c>
    </row>
    <row r="8" spans="1:7">
      <c r="A8" s="1" t="s">
        <v>19</v>
      </c>
      <c r="B8" s="8">
        <v>5</v>
      </c>
      <c r="C8" s="8" t="s">
        <v>134</v>
      </c>
      <c r="D8" s="8" t="s">
        <v>134</v>
      </c>
      <c r="E8" s="8" t="s">
        <v>135</v>
      </c>
      <c r="F8" s="8" t="s">
        <v>135</v>
      </c>
      <c r="G8" s="8" t="s">
        <v>134</v>
      </c>
    </row>
    <row r="9" spans="1:7">
      <c r="A9" s="1" t="s">
        <v>20</v>
      </c>
      <c r="B9" s="8">
        <v>7</v>
      </c>
      <c r="C9" s="8" t="s">
        <v>134</v>
      </c>
      <c r="D9" s="8" t="s">
        <v>134</v>
      </c>
      <c r="E9" s="8" t="s">
        <v>134</v>
      </c>
      <c r="F9" s="8" t="s">
        <v>134</v>
      </c>
      <c r="G9" s="8" t="s">
        <v>134</v>
      </c>
    </row>
    <row r="10" spans="1:7">
      <c r="A10" s="1" t="s">
        <v>22</v>
      </c>
      <c r="B10" s="8">
        <v>9</v>
      </c>
      <c r="C10" s="8" t="s">
        <v>134</v>
      </c>
      <c r="D10" s="8" t="s">
        <v>134</v>
      </c>
      <c r="E10" s="8" t="s">
        <v>135</v>
      </c>
      <c r="F10" s="8" t="s">
        <v>134</v>
      </c>
      <c r="G10" s="8" t="s">
        <v>134</v>
      </c>
    </row>
    <row r="11" spans="1:7">
      <c r="A11" s="1" t="s">
        <v>23</v>
      </c>
      <c r="B11" s="8">
        <v>6</v>
      </c>
      <c r="C11" s="8" t="s">
        <v>134</v>
      </c>
      <c r="D11" s="8" t="s">
        <v>134</v>
      </c>
      <c r="E11" s="8" t="s">
        <v>134</v>
      </c>
      <c r="F11" s="8" t="s">
        <v>134</v>
      </c>
      <c r="G11" s="8" t="s">
        <v>134</v>
      </c>
    </row>
    <row r="12" spans="1:7">
      <c r="A12" s="1" t="s">
        <v>24</v>
      </c>
      <c r="B12" s="8">
        <v>7</v>
      </c>
      <c r="C12" s="8" t="s">
        <v>134</v>
      </c>
      <c r="D12" s="8" t="s">
        <v>135</v>
      </c>
      <c r="E12" s="8" t="s">
        <v>135</v>
      </c>
      <c r="F12" s="8" t="s">
        <v>134</v>
      </c>
      <c r="G12" s="8" t="s">
        <v>134</v>
      </c>
    </row>
    <row r="13" spans="1:7">
      <c r="A13" s="1" t="s">
        <v>26</v>
      </c>
      <c r="B13" s="8">
        <v>8</v>
      </c>
      <c r="C13" s="8" t="s">
        <v>134</v>
      </c>
      <c r="D13" s="8" t="s">
        <v>134</v>
      </c>
      <c r="E13" s="8" t="s">
        <v>135</v>
      </c>
      <c r="F13" s="8" t="s">
        <v>134</v>
      </c>
      <c r="G13" s="8" t="s">
        <v>134</v>
      </c>
    </row>
    <row r="14" spans="1:7">
      <c r="A14" s="1" t="s">
        <v>27</v>
      </c>
      <c r="B14" s="8">
        <v>7</v>
      </c>
      <c r="C14" s="8" t="s">
        <v>134</v>
      </c>
      <c r="D14" s="8" t="s">
        <v>134</v>
      </c>
      <c r="E14" s="8" t="s">
        <v>135</v>
      </c>
      <c r="F14" s="8" t="s">
        <v>134</v>
      </c>
      <c r="G14" s="8" t="s">
        <v>135</v>
      </c>
    </row>
    <row r="15" spans="1:7">
      <c r="A15" s="1" t="s">
        <v>28</v>
      </c>
      <c r="B15" s="8">
        <v>6</v>
      </c>
      <c r="C15" s="8" t="s">
        <v>134</v>
      </c>
      <c r="D15" s="8" t="s">
        <v>134</v>
      </c>
      <c r="E15" s="8" t="s">
        <v>135</v>
      </c>
      <c r="F15" s="8" t="s">
        <v>135</v>
      </c>
      <c r="G15" s="8" t="s">
        <v>134</v>
      </c>
    </row>
    <row r="16" spans="1:7">
      <c r="A16" s="1" t="s">
        <v>29</v>
      </c>
      <c r="B16" s="8">
        <v>9</v>
      </c>
      <c r="C16" s="8" t="s">
        <v>134</v>
      </c>
      <c r="D16" s="8" t="s">
        <v>135</v>
      </c>
      <c r="E16" s="8" t="s">
        <v>134</v>
      </c>
      <c r="F16" s="8" t="s">
        <v>134</v>
      </c>
      <c r="G16" s="8" t="s">
        <v>134</v>
      </c>
    </row>
    <row r="17" spans="1:7">
      <c r="A17" s="1" t="s">
        <v>30</v>
      </c>
      <c r="B17" s="8">
        <v>7</v>
      </c>
      <c r="C17" s="8" t="s">
        <v>134</v>
      </c>
      <c r="D17" s="8" t="s">
        <v>134</v>
      </c>
      <c r="E17" s="8" t="s">
        <v>125</v>
      </c>
      <c r="F17" s="8" t="s">
        <v>125</v>
      </c>
      <c r="G17" s="8" t="s">
        <v>134</v>
      </c>
    </row>
    <row r="18" spans="1:7">
      <c r="A18" s="1" t="s">
        <v>32</v>
      </c>
      <c r="B18" s="8">
        <v>5</v>
      </c>
      <c r="C18" s="8" t="s">
        <v>134</v>
      </c>
      <c r="D18" s="8" t="s">
        <v>134</v>
      </c>
      <c r="E18" s="8" t="s">
        <v>135</v>
      </c>
      <c r="F18" s="8" t="s">
        <v>135</v>
      </c>
      <c r="G18" s="8" t="s">
        <v>134</v>
      </c>
    </row>
    <row r="19" spans="1:7">
      <c r="A19" s="1" t="s">
        <v>33</v>
      </c>
      <c r="B19" s="8">
        <v>8</v>
      </c>
      <c r="C19" s="8" t="s">
        <v>134</v>
      </c>
      <c r="D19" s="8" t="s">
        <v>134</v>
      </c>
      <c r="E19" s="8" t="s">
        <v>125</v>
      </c>
      <c r="F19" s="8" t="s">
        <v>125</v>
      </c>
      <c r="G19" s="8" t="s">
        <v>134</v>
      </c>
    </row>
    <row r="20" spans="1:7">
      <c r="A20" s="1" t="s">
        <v>34</v>
      </c>
      <c r="B20" s="8">
        <v>9</v>
      </c>
      <c r="C20" s="8" t="s">
        <v>134</v>
      </c>
      <c r="D20" s="8" t="s">
        <v>134</v>
      </c>
      <c r="E20" s="8" t="s">
        <v>135</v>
      </c>
      <c r="F20" s="8" t="s">
        <v>134</v>
      </c>
      <c r="G20" s="8" t="s">
        <v>134</v>
      </c>
    </row>
    <row r="21" spans="1:7">
      <c r="A21" s="1" t="s">
        <v>35</v>
      </c>
      <c r="B21" s="8">
        <v>6</v>
      </c>
      <c r="C21" s="8" t="s">
        <v>134</v>
      </c>
      <c r="D21" s="8" t="s">
        <v>134</v>
      </c>
      <c r="E21" s="8" t="s">
        <v>135</v>
      </c>
      <c r="F21" s="8" t="s">
        <v>134</v>
      </c>
      <c r="G21" s="8" t="s">
        <v>134</v>
      </c>
    </row>
    <row r="22" spans="1:7">
      <c r="A22" s="1" t="s">
        <v>36</v>
      </c>
      <c r="B22" s="8">
        <v>5</v>
      </c>
      <c r="C22" s="8" t="s">
        <v>134</v>
      </c>
      <c r="D22" s="8" t="s">
        <v>134</v>
      </c>
      <c r="E22" s="8" t="s">
        <v>135</v>
      </c>
      <c r="F22" s="8" t="s">
        <v>135</v>
      </c>
      <c r="G22" s="8" t="s">
        <v>135</v>
      </c>
    </row>
    <row r="23" spans="1:7">
      <c r="A23" s="1" t="s">
        <v>37</v>
      </c>
      <c r="B23" s="8">
        <v>8</v>
      </c>
      <c r="C23" s="8" t="s">
        <v>135</v>
      </c>
      <c r="D23" s="8" t="s">
        <v>135</v>
      </c>
      <c r="E23" s="8" t="s">
        <v>135</v>
      </c>
      <c r="F23" s="8" t="s">
        <v>135</v>
      </c>
      <c r="G23" s="8" t="s">
        <v>135</v>
      </c>
    </row>
    <row r="24" spans="1:7">
      <c r="A24" s="1" t="s">
        <v>38</v>
      </c>
      <c r="B24" s="8">
        <v>9</v>
      </c>
      <c r="C24" s="8" t="s">
        <v>134</v>
      </c>
      <c r="D24" s="8" t="s">
        <v>135</v>
      </c>
      <c r="E24" s="8" t="s">
        <v>135</v>
      </c>
      <c r="F24" s="8" t="s">
        <v>134</v>
      </c>
      <c r="G24" s="8" t="s">
        <v>134</v>
      </c>
    </row>
    <row r="25" spans="1:7">
      <c r="A25" s="1" t="s">
        <v>39</v>
      </c>
      <c r="B25" s="8">
        <v>5</v>
      </c>
      <c r="C25" s="8" t="s">
        <v>134</v>
      </c>
      <c r="D25" s="8" t="s">
        <v>135</v>
      </c>
      <c r="E25" s="8" t="s">
        <v>135</v>
      </c>
      <c r="F25" s="8" t="s">
        <v>134</v>
      </c>
      <c r="G25" s="8" t="s">
        <v>134</v>
      </c>
    </row>
    <row r="26" spans="1:7">
      <c r="A26" s="1" t="s">
        <v>40</v>
      </c>
      <c r="B26" s="8">
        <v>6</v>
      </c>
      <c r="C26" s="8" t="s">
        <v>134</v>
      </c>
      <c r="D26" s="8" t="s">
        <v>134</v>
      </c>
      <c r="E26" s="8" t="s">
        <v>135</v>
      </c>
      <c r="F26" s="8" t="s">
        <v>134</v>
      </c>
      <c r="G26" s="8" t="s">
        <v>134</v>
      </c>
    </row>
    <row r="27" spans="1:7">
      <c r="A27" s="1" t="s">
        <v>41</v>
      </c>
      <c r="B27" s="8">
        <v>8</v>
      </c>
      <c r="C27" s="8" t="s">
        <v>134</v>
      </c>
      <c r="D27" s="8" t="s">
        <v>134</v>
      </c>
      <c r="E27" s="8" t="s">
        <v>135</v>
      </c>
      <c r="F27" s="8" t="s">
        <v>134</v>
      </c>
      <c r="G27" s="8" t="s">
        <v>134</v>
      </c>
    </row>
    <row r="28" spans="1:7">
      <c r="A28" s="1" t="s">
        <v>42</v>
      </c>
      <c r="B28" s="8">
        <v>5</v>
      </c>
      <c r="C28" s="8" t="s">
        <v>134</v>
      </c>
      <c r="D28" s="8" t="s">
        <v>135</v>
      </c>
      <c r="E28" s="8" t="s">
        <v>135</v>
      </c>
      <c r="F28" s="8" t="s">
        <v>134</v>
      </c>
      <c r="G28" s="8" t="s">
        <v>134</v>
      </c>
    </row>
    <row r="29" spans="1:7">
      <c r="A29" s="1" t="s">
        <v>43</v>
      </c>
      <c r="B29" s="8">
        <v>7</v>
      </c>
      <c r="C29" s="8" t="s">
        <v>134</v>
      </c>
      <c r="D29" s="8" t="s">
        <v>134</v>
      </c>
      <c r="E29" s="8" t="s">
        <v>135</v>
      </c>
      <c r="F29" s="8" t="s">
        <v>134</v>
      </c>
      <c r="G29" s="8" t="s">
        <v>134</v>
      </c>
    </row>
    <row r="30" spans="1:7">
      <c r="A30" s="1" t="s">
        <v>45</v>
      </c>
      <c r="B30" s="8">
        <v>7</v>
      </c>
      <c r="C30" s="8" t="s">
        <v>134</v>
      </c>
      <c r="D30" s="8" t="s">
        <v>134</v>
      </c>
      <c r="E30" s="8" t="s">
        <v>134</v>
      </c>
      <c r="F30" s="8" t="s">
        <v>134</v>
      </c>
      <c r="G30" s="8" t="s">
        <v>134</v>
      </c>
    </row>
    <row r="31" spans="1:7">
      <c r="A31" s="1" t="s">
        <v>46</v>
      </c>
      <c r="B31" s="8">
        <v>5</v>
      </c>
      <c r="C31" s="8" t="s">
        <v>134</v>
      </c>
      <c r="D31" s="8" t="s">
        <v>134</v>
      </c>
      <c r="E31" s="8" t="s">
        <v>135</v>
      </c>
      <c r="F31" s="8" t="s">
        <v>134</v>
      </c>
      <c r="G31" s="8" t="s">
        <v>134</v>
      </c>
    </row>
    <row r="32" spans="1:7">
      <c r="A32" s="1" t="s">
        <v>47</v>
      </c>
      <c r="B32" s="8">
        <v>9</v>
      </c>
      <c r="C32" s="8" t="s">
        <v>134</v>
      </c>
      <c r="D32" s="8" t="s">
        <v>134</v>
      </c>
      <c r="E32" s="8" t="s">
        <v>135</v>
      </c>
      <c r="F32" s="8" t="s">
        <v>134</v>
      </c>
      <c r="G32" s="8" t="s">
        <v>134</v>
      </c>
    </row>
    <row r="33" spans="1:7">
      <c r="A33" s="1" t="s">
        <v>48</v>
      </c>
      <c r="B33" s="8">
        <v>7</v>
      </c>
      <c r="C33" s="8" t="s">
        <v>134</v>
      </c>
      <c r="D33" s="8" t="s">
        <v>135</v>
      </c>
      <c r="E33" s="8" t="s">
        <v>135</v>
      </c>
      <c r="F33" s="8" t="s">
        <v>134</v>
      </c>
      <c r="G33" s="8" t="s">
        <v>135</v>
      </c>
    </row>
    <row r="34" spans="1:7">
      <c r="A34" s="1" t="s">
        <v>49</v>
      </c>
      <c r="B34" s="8">
        <v>6</v>
      </c>
      <c r="C34" s="8" t="s">
        <v>134</v>
      </c>
      <c r="D34" s="8" t="s">
        <v>134</v>
      </c>
      <c r="E34" s="8" t="s">
        <v>135</v>
      </c>
      <c r="F34" s="8" t="s">
        <v>134</v>
      </c>
      <c r="G34" s="8" t="s">
        <v>134</v>
      </c>
    </row>
    <row r="35" spans="1:7">
      <c r="A35" s="1" t="s">
        <v>50</v>
      </c>
      <c r="B35" s="8">
        <v>11</v>
      </c>
      <c r="C35" s="8" t="s">
        <v>134</v>
      </c>
      <c r="D35" s="8" t="s">
        <v>134</v>
      </c>
      <c r="E35" s="8" t="s">
        <v>135</v>
      </c>
      <c r="F35" s="8" t="s">
        <v>135</v>
      </c>
      <c r="G35" s="8" t="s">
        <v>134</v>
      </c>
    </row>
    <row r="36" spans="1:7">
      <c r="A36" s="1" t="s">
        <v>51</v>
      </c>
      <c r="B36" s="8">
        <v>7</v>
      </c>
      <c r="C36" s="8" t="s">
        <v>134</v>
      </c>
      <c r="D36" s="8" t="s">
        <v>134</v>
      </c>
      <c r="E36" s="8" t="s">
        <v>135</v>
      </c>
      <c r="F36" s="8" t="s">
        <v>135</v>
      </c>
      <c r="G36" s="8" t="s">
        <v>134</v>
      </c>
    </row>
    <row r="37" spans="1:7">
      <c r="A37" s="1" t="s">
        <v>52</v>
      </c>
      <c r="B37" s="8">
        <v>7</v>
      </c>
      <c r="C37" s="8" t="s">
        <v>134</v>
      </c>
      <c r="D37" s="8" t="s">
        <v>134</v>
      </c>
      <c r="E37" s="8" t="s">
        <v>135</v>
      </c>
      <c r="F37" s="8" t="s">
        <v>134</v>
      </c>
      <c r="G37" s="8" t="s">
        <v>134</v>
      </c>
    </row>
    <row r="38" spans="1:7">
      <c r="A38" s="1" t="s">
        <v>54</v>
      </c>
      <c r="B38" s="8">
        <v>6</v>
      </c>
      <c r="C38" s="8" t="s">
        <v>134</v>
      </c>
      <c r="D38" s="8" t="s">
        <v>134</v>
      </c>
      <c r="E38" s="8" t="s">
        <v>135</v>
      </c>
      <c r="F38" s="8" t="s">
        <v>134</v>
      </c>
      <c r="G38" s="8" t="s">
        <v>134</v>
      </c>
    </row>
    <row r="39" spans="1:7">
      <c r="A39" s="1" t="s">
        <v>55</v>
      </c>
      <c r="B39" s="8">
        <v>9</v>
      </c>
      <c r="C39" s="8" t="s">
        <v>134</v>
      </c>
      <c r="D39" s="8" t="s">
        <v>135</v>
      </c>
      <c r="E39" s="8" t="s">
        <v>135</v>
      </c>
      <c r="F39" s="8" t="s">
        <v>135</v>
      </c>
      <c r="G39" s="8" t="s">
        <v>134</v>
      </c>
    </row>
    <row r="40" spans="1:7">
      <c r="A40" s="1" t="s">
        <v>56</v>
      </c>
      <c r="B40" s="8">
        <v>9</v>
      </c>
      <c r="C40" s="8" t="s">
        <v>134</v>
      </c>
      <c r="D40" s="8" t="s">
        <v>135</v>
      </c>
      <c r="E40" s="8" t="s">
        <v>135</v>
      </c>
      <c r="F40" s="8" t="s">
        <v>134</v>
      </c>
      <c r="G40" s="8" t="s">
        <v>134</v>
      </c>
    </row>
    <row r="41" spans="1:7">
      <c r="A41" s="1" t="s">
        <v>57</v>
      </c>
      <c r="B41" s="8">
        <v>4</v>
      </c>
      <c r="C41" s="8" t="s">
        <v>134</v>
      </c>
      <c r="D41" s="8" t="s">
        <v>134</v>
      </c>
      <c r="E41" s="8" t="s">
        <v>135</v>
      </c>
      <c r="F41" s="8" t="s">
        <v>135</v>
      </c>
      <c r="G41" s="8" t="s">
        <v>134</v>
      </c>
    </row>
    <row r="42" spans="1:7">
      <c r="A42" s="1" t="s">
        <v>58</v>
      </c>
      <c r="B42" s="8">
        <v>7</v>
      </c>
      <c r="C42" s="8" t="s">
        <v>134</v>
      </c>
      <c r="D42" s="8" t="s">
        <v>134</v>
      </c>
      <c r="E42" s="8" t="s">
        <v>135</v>
      </c>
      <c r="F42" s="8" t="s">
        <v>134</v>
      </c>
      <c r="G42" s="8" t="s">
        <v>134</v>
      </c>
    </row>
    <row r="43" spans="1:7">
      <c r="A43" s="1" t="s">
        <v>59</v>
      </c>
      <c r="B43" s="8">
        <v>5</v>
      </c>
      <c r="C43" s="8" t="s">
        <v>134</v>
      </c>
      <c r="D43" s="8" t="s">
        <v>134</v>
      </c>
      <c r="E43" s="8" t="s">
        <v>135</v>
      </c>
      <c r="F43" s="8" t="s">
        <v>135</v>
      </c>
      <c r="G43" s="8" t="s">
        <v>134</v>
      </c>
    </row>
    <row r="44" spans="1:7">
      <c r="A44" s="1" t="s">
        <v>60</v>
      </c>
      <c r="B44" s="8">
        <v>12</v>
      </c>
      <c r="C44" s="8" t="s">
        <v>134</v>
      </c>
      <c r="D44" s="8" t="s">
        <v>134</v>
      </c>
      <c r="E44" s="8" t="s">
        <v>135</v>
      </c>
      <c r="F44" s="8" t="s">
        <v>135</v>
      </c>
      <c r="G44" s="8" t="s">
        <v>135</v>
      </c>
    </row>
    <row r="45" spans="1:7">
      <c r="A45" s="1" t="s">
        <v>61</v>
      </c>
      <c r="B45" s="8">
        <v>9</v>
      </c>
      <c r="C45" s="8" t="s">
        <v>134</v>
      </c>
      <c r="D45" s="8" t="s">
        <v>134</v>
      </c>
      <c r="E45" s="8" t="s">
        <v>135</v>
      </c>
      <c r="F45" s="8" t="s">
        <v>134</v>
      </c>
      <c r="G45" s="8" t="s">
        <v>134</v>
      </c>
    </row>
    <row r="46" spans="1:7">
      <c r="A46" s="1" t="s">
        <v>62</v>
      </c>
      <c r="B46" s="8">
        <v>6</v>
      </c>
      <c r="C46" s="8" t="s">
        <v>134</v>
      </c>
      <c r="D46" s="8" t="s">
        <v>134</v>
      </c>
      <c r="E46" s="8" t="s">
        <v>135</v>
      </c>
      <c r="F46" s="8" t="s">
        <v>134</v>
      </c>
      <c r="G46" s="8" t="s">
        <v>134</v>
      </c>
    </row>
    <row r="47" spans="1:7">
      <c r="A47" s="1" t="s">
        <v>63</v>
      </c>
      <c r="B47" s="8">
        <v>6</v>
      </c>
      <c r="C47" s="8" t="s">
        <v>134</v>
      </c>
      <c r="D47" s="8" t="s">
        <v>134</v>
      </c>
      <c r="E47" s="8" t="s">
        <v>135</v>
      </c>
      <c r="F47" s="8" t="s">
        <v>134</v>
      </c>
      <c r="G47" s="8" t="s">
        <v>134</v>
      </c>
    </row>
    <row r="48" spans="1:7">
      <c r="A48" s="1" t="s">
        <v>64</v>
      </c>
      <c r="B48" s="8">
        <v>8</v>
      </c>
      <c r="C48" s="8" t="s">
        <v>134</v>
      </c>
      <c r="D48" s="8" t="s">
        <v>134</v>
      </c>
      <c r="E48" s="8" t="s">
        <v>135</v>
      </c>
      <c r="F48" s="8" t="s">
        <v>134</v>
      </c>
      <c r="G48" s="8" t="s">
        <v>134</v>
      </c>
    </row>
    <row r="49" spans="1:7">
      <c r="A49" s="1" t="s">
        <v>65</v>
      </c>
      <c r="B49" s="46">
        <v>4</v>
      </c>
      <c r="C49" s="8" t="s">
        <v>135</v>
      </c>
      <c r="D49" s="8" t="s">
        <v>134</v>
      </c>
      <c r="E49" s="8" t="s">
        <v>135</v>
      </c>
      <c r="F49" s="8" t="s">
        <v>135</v>
      </c>
      <c r="G49" s="8" t="s">
        <v>134</v>
      </c>
    </row>
    <row r="50" spans="1:7">
      <c r="A50" s="1" t="s">
        <v>66</v>
      </c>
      <c r="B50" s="8">
        <v>5</v>
      </c>
      <c r="C50" s="8" t="s">
        <v>134</v>
      </c>
      <c r="D50" s="8" t="s">
        <v>134</v>
      </c>
      <c r="E50" s="8" t="s">
        <v>135</v>
      </c>
      <c r="F50" s="8" t="s">
        <v>135</v>
      </c>
      <c r="G50" s="8" t="s">
        <v>134</v>
      </c>
    </row>
    <row r="51" spans="1:7">
      <c r="A51" s="1" t="s">
        <v>67</v>
      </c>
      <c r="B51" s="8">
        <v>7</v>
      </c>
      <c r="C51" s="8" t="s">
        <v>134</v>
      </c>
      <c r="D51" s="8" t="s">
        <v>134</v>
      </c>
      <c r="E51" s="8" t="s">
        <v>135</v>
      </c>
      <c r="F51" s="8" t="s">
        <v>134</v>
      </c>
      <c r="G51" s="8" t="s">
        <v>134</v>
      </c>
    </row>
    <row r="52" spans="1:7">
      <c r="A52" s="1" t="s">
        <v>68</v>
      </c>
      <c r="B52" s="8">
        <v>7</v>
      </c>
      <c r="C52" s="8" t="s">
        <v>134</v>
      </c>
      <c r="D52" s="8" t="s">
        <v>134</v>
      </c>
      <c r="E52" s="8" t="s">
        <v>135</v>
      </c>
      <c r="F52" s="8" t="s">
        <v>135</v>
      </c>
      <c r="G52" s="8" t="s">
        <v>134</v>
      </c>
    </row>
    <row r="53" spans="1:7">
      <c r="A53" s="1" t="s">
        <v>69</v>
      </c>
      <c r="B53" s="8">
        <v>7</v>
      </c>
      <c r="C53" s="8" t="s">
        <v>134</v>
      </c>
      <c r="D53" s="8" t="s">
        <v>134</v>
      </c>
      <c r="E53" s="8" t="s">
        <v>135</v>
      </c>
      <c r="F53" s="8" t="s">
        <v>135</v>
      </c>
      <c r="G53" s="8" t="s">
        <v>134</v>
      </c>
    </row>
    <row r="54" spans="1:7">
      <c r="A54" s="1" t="s">
        <v>70</v>
      </c>
      <c r="B54" s="45">
        <v>14</v>
      </c>
      <c r="C54" s="8" t="s">
        <v>134</v>
      </c>
      <c r="D54" s="8" t="s">
        <v>134</v>
      </c>
      <c r="E54" s="8" t="s">
        <v>135</v>
      </c>
      <c r="F54" s="8" t="s">
        <v>134</v>
      </c>
      <c r="G54" s="8" t="s">
        <v>134</v>
      </c>
    </row>
    <row r="55" spans="1:7">
      <c r="A55" s="1" t="s">
        <v>71</v>
      </c>
      <c r="B55" s="8">
        <v>6</v>
      </c>
      <c r="C55" s="8" t="s">
        <v>134</v>
      </c>
      <c r="D55" s="8" t="s">
        <v>134</v>
      </c>
      <c r="E55" s="8" t="s">
        <v>135</v>
      </c>
      <c r="F55" s="8" t="s">
        <v>134</v>
      </c>
      <c r="G55" s="8" t="s">
        <v>134</v>
      </c>
    </row>
    <row r="56" spans="1:7">
      <c r="A56" s="1" t="s">
        <v>72</v>
      </c>
      <c r="B56" s="8">
        <v>8</v>
      </c>
      <c r="C56" s="8" t="s">
        <v>134</v>
      </c>
      <c r="D56" s="8" t="s">
        <v>135</v>
      </c>
      <c r="E56" s="8" t="s">
        <v>134</v>
      </c>
      <c r="F56" s="8" t="s">
        <v>134</v>
      </c>
      <c r="G56" s="8" t="s">
        <v>134</v>
      </c>
    </row>
    <row r="57" spans="1:7">
      <c r="A57" s="1" t="s">
        <v>73</v>
      </c>
      <c r="B57" s="8">
        <v>11</v>
      </c>
      <c r="C57" s="8" t="s">
        <v>134</v>
      </c>
      <c r="D57" s="8" t="s">
        <v>134</v>
      </c>
      <c r="E57" s="8" t="s">
        <v>135</v>
      </c>
      <c r="F57" s="8" t="s">
        <v>135</v>
      </c>
      <c r="G57" s="8" t="s">
        <v>134</v>
      </c>
    </row>
    <row r="58" spans="1:7">
      <c r="A58" s="1" t="s">
        <v>74</v>
      </c>
      <c r="B58" s="8">
        <v>7</v>
      </c>
      <c r="C58" s="8" t="s">
        <v>134</v>
      </c>
      <c r="D58" s="8" t="s">
        <v>134</v>
      </c>
      <c r="E58" s="8" t="s">
        <v>135</v>
      </c>
      <c r="F58" s="8" t="s">
        <v>134</v>
      </c>
      <c r="G58" s="8" t="s">
        <v>135</v>
      </c>
    </row>
    <row r="59" spans="1:7">
      <c r="A59" s="1" t="s">
        <v>75</v>
      </c>
      <c r="B59" s="8">
        <v>8</v>
      </c>
      <c r="C59" s="8" t="s">
        <v>134</v>
      </c>
      <c r="D59" s="8" t="s">
        <v>134</v>
      </c>
      <c r="E59" s="8" t="s">
        <v>135</v>
      </c>
      <c r="F59" s="8" t="s">
        <v>135</v>
      </c>
      <c r="G59" s="8" t="s">
        <v>135</v>
      </c>
    </row>
    <row r="60" spans="1:7">
      <c r="A60" s="1" t="s">
        <v>76</v>
      </c>
      <c r="B60" s="8">
        <v>9</v>
      </c>
      <c r="C60" s="8" t="s">
        <v>134</v>
      </c>
      <c r="D60" s="8" t="s">
        <v>135</v>
      </c>
      <c r="E60" s="8" t="s">
        <v>134</v>
      </c>
      <c r="F60" s="8" t="s">
        <v>134</v>
      </c>
      <c r="G60" s="8" t="s">
        <v>134</v>
      </c>
    </row>
    <row r="61" spans="1:7">
      <c r="A61" s="1" t="s">
        <v>77</v>
      </c>
      <c r="B61" s="8">
        <v>11</v>
      </c>
      <c r="C61" s="8" t="s">
        <v>134</v>
      </c>
      <c r="D61" s="8" t="s">
        <v>134</v>
      </c>
      <c r="E61" s="8" t="s">
        <v>135</v>
      </c>
      <c r="F61" s="8" t="s">
        <v>134</v>
      </c>
      <c r="G61" s="8" t="s">
        <v>134</v>
      </c>
    </row>
    <row r="62" spans="1:7">
      <c r="A62" s="1" t="s">
        <v>78</v>
      </c>
      <c r="B62" s="8">
        <v>7</v>
      </c>
      <c r="C62" s="8" t="s">
        <v>134</v>
      </c>
      <c r="D62" s="8" t="s">
        <v>134</v>
      </c>
      <c r="E62" s="8" t="s">
        <v>135</v>
      </c>
      <c r="F62" s="8" t="s">
        <v>134</v>
      </c>
      <c r="G62" s="8" t="s">
        <v>134</v>
      </c>
    </row>
    <row r="63" spans="1:7">
      <c r="A63" s="1" t="s">
        <v>79</v>
      </c>
      <c r="B63" s="8">
        <v>7</v>
      </c>
      <c r="C63" s="8" t="s">
        <v>134</v>
      </c>
      <c r="D63" s="8" t="s">
        <v>135</v>
      </c>
      <c r="E63" s="8" t="s">
        <v>135</v>
      </c>
      <c r="F63" s="8" t="s">
        <v>135</v>
      </c>
      <c r="G63" s="8" t="s">
        <v>135</v>
      </c>
    </row>
    <row r="64" spans="1:7">
      <c r="A64" s="1" t="s">
        <v>80</v>
      </c>
      <c r="B64" s="8">
        <v>6</v>
      </c>
      <c r="C64" s="8" t="s">
        <v>134</v>
      </c>
      <c r="D64" s="8" t="s">
        <v>134</v>
      </c>
      <c r="E64" s="8" t="s">
        <v>135</v>
      </c>
      <c r="F64" s="8" t="s">
        <v>135</v>
      </c>
      <c r="G64" s="8" t="s">
        <v>134</v>
      </c>
    </row>
    <row r="65" spans="1:7">
      <c r="A65" s="1" t="s">
        <v>81</v>
      </c>
      <c r="B65" s="8">
        <v>7</v>
      </c>
      <c r="C65" s="8" t="s">
        <v>134</v>
      </c>
      <c r="D65" s="8" t="s">
        <v>134</v>
      </c>
      <c r="E65" s="8" t="s">
        <v>135</v>
      </c>
      <c r="F65" s="8" t="s">
        <v>134</v>
      </c>
      <c r="G65" s="8" t="s">
        <v>135</v>
      </c>
    </row>
    <row r="66" spans="1:7">
      <c r="A66" s="1" t="s">
        <v>82</v>
      </c>
      <c r="B66" s="8">
        <v>5</v>
      </c>
      <c r="C66" s="8" t="s">
        <v>135</v>
      </c>
      <c r="D66" s="8" t="s">
        <v>135</v>
      </c>
      <c r="E66" s="8" t="s">
        <v>135</v>
      </c>
      <c r="F66" s="8" t="s">
        <v>135</v>
      </c>
      <c r="G66" s="8" t="s">
        <v>134</v>
      </c>
    </row>
    <row r="67" spans="1:7">
      <c r="A67" s="1" t="s">
        <v>83</v>
      </c>
      <c r="B67" s="8">
        <v>5</v>
      </c>
      <c r="C67" s="8" t="s">
        <v>134</v>
      </c>
      <c r="D67" s="8" t="s">
        <v>134</v>
      </c>
      <c r="E67" s="8" t="s">
        <v>135</v>
      </c>
      <c r="F67" s="8" t="s">
        <v>135</v>
      </c>
      <c r="G67" s="8" t="s">
        <v>134</v>
      </c>
    </row>
    <row r="68" spans="1:7">
      <c r="A68" s="1" t="s">
        <v>84</v>
      </c>
      <c r="B68" s="8">
        <v>7</v>
      </c>
      <c r="C68" s="8" t="s">
        <v>134</v>
      </c>
      <c r="D68" s="8" t="s">
        <v>134</v>
      </c>
      <c r="E68" s="8" t="s">
        <v>135</v>
      </c>
      <c r="F68" s="8" t="s">
        <v>135</v>
      </c>
      <c r="G68" s="8" t="s">
        <v>134</v>
      </c>
    </row>
    <row r="69" spans="1:7">
      <c r="A69" s="1" t="s">
        <v>85</v>
      </c>
      <c r="B69" s="8">
        <v>6</v>
      </c>
      <c r="C69" s="8" t="s">
        <v>134</v>
      </c>
      <c r="D69" s="8" t="s">
        <v>134</v>
      </c>
      <c r="E69" s="8" t="s">
        <v>135</v>
      </c>
      <c r="F69" s="8" t="s">
        <v>135</v>
      </c>
      <c r="G69" s="8" t="s">
        <v>134</v>
      </c>
    </row>
    <row r="70" spans="1:7">
      <c r="A70" s="1" t="s">
        <v>86</v>
      </c>
      <c r="B70" s="8">
        <v>6</v>
      </c>
      <c r="C70" s="8" t="s">
        <v>134</v>
      </c>
      <c r="D70" s="8" t="s">
        <v>134</v>
      </c>
      <c r="E70" s="8" t="s">
        <v>135</v>
      </c>
      <c r="F70" s="8" t="s">
        <v>135</v>
      </c>
      <c r="G70" s="8" t="s">
        <v>134</v>
      </c>
    </row>
    <row r="71" spans="1:7">
      <c r="A71" s="1" t="s">
        <v>87</v>
      </c>
      <c r="B71" s="8">
        <v>6</v>
      </c>
      <c r="C71" s="8" t="s">
        <v>134</v>
      </c>
      <c r="D71" s="8" t="s">
        <v>134</v>
      </c>
      <c r="E71" s="8" t="s">
        <v>135</v>
      </c>
      <c r="F71" s="8" t="s">
        <v>135</v>
      </c>
      <c r="G71" s="8" t="s">
        <v>134</v>
      </c>
    </row>
    <row r="72" spans="1:7">
      <c r="A72" s="1" t="s">
        <v>88</v>
      </c>
      <c r="B72" s="8">
        <v>8</v>
      </c>
      <c r="C72" s="8" t="s">
        <v>134</v>
      </c>
      <c r="D72" s="8" t="s">
        <v>134</v>
      </c>
      <c r="E72" s="8" t="s">
        <v>135</v>
      </c>
      <c r="F72" s="8" t="s">
        <v>134</v>
      </c>
      <c r="G72" s="8" t="s">
        <v>134</v>
      </c>
    </row>
    <row r="73" spans="1:7">
      <c r="A73" s="1" t="s">
        <v>90</v>
      </c>
      <c r="B73" s="8">
        <v>6</v>
      </c>
      <c r="C73" s="8" t="s">
        <v>134</v>
      </c>
      <c r="D73" s="8" t="s">
        <v>134</v>
      </c>
      <c r="E73" s="8" t="s">
        <v>135</v>
      </c>
      <c r="F73" s="8" t="s">
        <v>134</v>
      </c>
      <c r="G73" s="8" t="s">
        <v>134</v>
      </c>
    </row>
    <row r="74" spans="1:7">
      <c r="A74" s="1" t="s">
        <v>91</v>
      </c>
      <c r="B74" s="8">
        <v>13</v>
      </c>
      <c r="C74" s="8" t="s">
        <v>134</v>
      </c>
      <c r="D74" s="8" t="s">
        <v>135</v>
      </c>
      <c r="E74" s="8" t="s">
        <v>135</v>
      </c>
      <c r="F74" s="8" t="s">
        <v>135</v>
      </c>
      <c r="G74" s="8" t="s">
        <v>135</v>
      </c>
    </row>
    <row r="75" spans="1:7">
      <c r="A75" s="1" t="s">
        <v>92</v>
      </c>
      <c r="B75" s="8">
        <v>6</v>
      </c>
      <c r="C75" s="8" t="s">
        <v>134</v>
      </c>
      <c r="D75" s="8" t="s">
        <v>134</v>
      </c>
      <c r="E75" s="8" t="s">
        <v>135</v>
      </c>
      <c r="F75" s="8" t="s">
        <v>135</v>
      </c>
      <c r="G75" s="8" t="s">
        <v>134</v>
      </c>
    </row>
    <row r="76" spans="1:7">
      <c r="A76" s="1" t="s">
        <v>93</v>
      </c>
      <c r="B76" s="8">
        <v>7</v>
      </c>
      <c r="C76" s="8" t="s">
        <v>134</v>
      </c>
      <c r="D76" s="8" t="s">
        <v>134</v>
      </c>
      <c r="E76" s="8" t="s">
        <v>134</v>
      </c>
      <c r="F76" s="8" t="s">
        <v>134</v>
      </c>
      <c r="G76" s="8" t="s">
        <v>134</v>
      </c>
    </row>
    <row r="77" spans="1:7">
      <c r="A77" s="1" t="s">
        <v>94</v>
      </c>
      <c r="B77" s="8">
        <v>8</v>
      </c>
      <c r="C77" s="8" t="s">
        <v>134</v>
      </c>
      <c r="D77" s="8" t="s">
        <v>134</v>
      </c>
      <c r="E77" s="8" t="s">
        <v>135</v>
      </c>
      <c r="F77" s="8" t="s">
        <v>134</v>
      </c>
      <c r="G77" s="8" t="s">
        <v>134</v>
      </c>
    </row>
    <row r="78" spans="1:7">
      <c r="A78" s="1" t="s">
        <v>95</v>
      </c>
      <c r="B78" s="8">
        <v>8</v>
      </c>
      <c r="C78" s="8" t="s">
        <v>134</v>
      </c>
      <c r="D78" s="8" t="s">
        <v>134</v>
      </c>
      <c r="E78" s="8" t="s">
        <v>135</v>
      </c>
      <c r="F78" s="8" t="s">
        <v>134</v>
      </c>
      <c r="G78" s="8" t="s">
        <v>134</v>
      </c>
    </row>
  </sheetData>
  <autoFilter ref="A1:H1" xr:uid="{1C778A4D-D056-4E27-8901-D313FBEC8831}">
    <sortState xmlns:xlrd2="http://schemas.microsoft.com/office/spreadsheetml/2017/richdata2" ref="A2:H79">
      <sortCondition ref="A1"/>
    </sortState>
  </autoFilter>
  <sortState xmlns:xlrd2="http://schemas.microsoft.com/office/spreadsheetml/2017/richdata2" ref="A2:H79">
    <sortCondition descending="1" ref="B2:B7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0D8B6-50E8-4442-A40E-6A2C858D1C37}">
  <dimension ref="A1:E79"/>
  <sheetViews>
    <sheetView workbookViewId="0">
      <pane ySplit="1" topLeftCell="A2" activePane="bottomLeft" state="frozen"/>
      <selection pane="bottomLeft" activeCell="B21" sqref="B21"/>
    </sheetView>
  </sheetViews>
  <sheetFormatPr defaultRowHeight="15"/>
  <cols>
    <col min="1" max="1" width="34.140625" bestFit="1" customWidth="1"/>
    <col min="2" max="2" width="19.140625" customWidth="1"/>
    <col min="3" max="3" width="17" customWidth="1"/>
    <col min="4" max="4" width="18.28515625" customWidth="1"/>
    <col min="5" max="5" width="17" customWidth="1"/>
  </cols>
  <sheetData>
    <row r="1" spans="1:5" s="19" customFormat="1" ht="46.5" customHeight="1">
      <c r="A1" s="22" t="s">
        <v>0</v>
      </c>
      <c r="B1" s="22" t="s">
        <v>136</v>
      </c>
      <c r="C1" s="22" t="s">
        <v>137</v>
      </c>
      <c r="D1" s="22" t="s">
        <v>138</v>
      </c>
      <c r="E1" s="19" t="s">
        <v>139</v>
      </c>
    </row>
    <row r="2" spans="1:5">
      <c r="A2" s="1" t="s">
        <v>8</v>
      </c>
      <c r="B2" s="3">
        <v>6095</v>
      </c>
      <c r="C2" s="3">
        <v>63294</v>
      </c>
      <c r="D2" s="3">
        <v>18845.52</v>
      </c>
      <c r="E2" s="7">
        <f>SUM(B2:D2)</f>
        <v>88234.52</v>
      </c>
    </row>
    <row r="3" spans="1:5">
      <c r="A3" s="1" t="s">
        <v>10</v>
      </c>
      <c r="B3" s="3">
        <v>30388.73</v>
      </c>
      <c r="C3" s="13">
        <v>270040</v>
      </c>
      <c r="D3" s="13">
        <v>204958.75</v>
      </c>
      <c r="E3" s="7">
        <f>SUM(B3:D3)</f>
        <v>505387.48</v>
      </c>
    </row>
    <row r="4" spans="1:5">
      <c r="A4" s="1" t="s">
        <v>12</v>
      </c>
      <c r="B4" s="3">
        <v>3372</v>
      </c>
      <c r="C4" s="3">
        <v>83928.63</v>
      </c>
      <c r="D4" s="3">
        <v>47208.01</v>
      </c>
      <c r="E4" s="7">
        <f>SUM(B4:D4)</f>
        <v>134508.64000000001</v>
      </c>
    </row>
    <row r="5" spans="1:5">
      <c r="A5" s="1" t="s">
        <v>16</v>
      </c>
      <c r="B5" s="3">
        <v>17250</v>
      </c>
      <c r="C5" s="3">
        <v>31270.05</v>
      </c>
      <c r="D5" s="3">
        <v>18952.990000000002</v>
      </c>
      <c r="E5" s="7">
        <f>SUM(B5:D5)</f>
        <v>67473.040000000008</v>
      </c>
    </row>
    <row r="6" spans="1:5">
      <c r="A6" s="1" t="s">
        <v>17</v>
      </c>
      <c r="B6" s="3">
        <v>7264</v>
      </c>
      <c r="C6" s="3">
        <v>55163</v>
      </c>
      <c r="D6" s="3">
        <v>31033</v>
      </c>
      <c r="E6" s="7">
        <f>SUM(B6:D6)</f>
        <v>93460</v>
      </c>
    </row>
    <row r="7" spans="1:5">
      <c r="A7" s="1" t="s">
        <v>19</v>
      </c>
      <c r="B7" s="3">
        <v>5635</v>
      </c>
      <c r="C7" s="3">
        <v>58952.86</v>
      </c>
      <c r="D7" s="3">
        <v>29920.79</v>
      </c>
      <c r="E7" s="7">
        <f>SUM(B7:D7)</f>
        <v>94508.65</v>
      </c>
    </row>
    <row r="8" spans="1:5">
      <c r="A8" s="1" t="s">
        <v>20</v>
      </c>
      <c r="B8" s="3">
        <v>16468</v>
      </c>
      <c r="C8" s="3">
        <v>47322.5</v>
      </c>
      <c r="D8" s="3">
        <v>74770.14</v>
      </c>
      <c r="E8" s="7">
        <f>SUM(B8:D8)</f>
        <v>138560.64000000001</v>
      </c>
    </row>
    <row r="9" spans="1:5">
      <c r="A9" s="1" t="s">
        <v>22</v>
      </c>
      <c r="B9" s="3" t="s">
        <v>140</v>
      </c>
      <c r="C9" s="3">
        <v>53908.14</v>
      </c>
      <c r="D9" s="3">
        <v>28956.03</v>
      </c>
      <c r="E9" s="7">
        <f>SUM(B9:D9)</f>
        <v>82864.17</v>
      </c>
    </row>
    <row r="10" spans="1:5">
      <c r="A10" s="1" t="s">
        <v>23</v>
      </c>
      <c r="B10" s="3">
        <v>227046</v>
      </c>
      <c r="C10" s="3">
        <v>147505</v>
      </c>
      <c r="D10" s="3">
        <v>46498</v>
      </c>
      <c r="E10" s="7">
        <f>SUM(B10:D10)</f>
        <v>421049</v>
      </c>
    </row>
    <row r="11" spans="1:5">
      <c r="A11" s="1" t="s">
        <v>24</v>
      </c>
      <c r="B11" s="3">
        <v>13060.55</v>
      </c>
      <c r="C11" s="3">
        <v>110556.06</v>
      </c>
      <c r="D11" s="3">
        <v>45178.22</v>
      </c>
      <c r="E11" s="7">
        <f>SUM(B11:D11)</f>
        <v>168794.83000000002</v>
      </c>
    </row>
    <row r="12" spans="1:5">
      <c r="A12" s="1" t="s">
        <v>26</v>
      </c>
      <c r="B12" s="3">
        <v>3204</v>
      </c>
      <c r="C12" s="3">
        <v>60278</v>
      </c>
      <c r="D12" s="3">
        <v>24500</v>
      </c>
      <c r="E12" s="7">
        <f>SUM(B12:D12)</f>
        <v>87982</v>
      </c>
    </row>
    <row r="13" spans="1:5">
      <c r="A13" s="1" t="s">
        <v>27</v>
      </c>
      <c r="B13" s="3">
        <v>6736.7</v>
      </c>
      <c r="C13" s="3">
        <v>109188.33</v>
      </c>
      <c r="D13" s="3">
        <v>46385.04</v>
      </c>
      <c r="E13" s="7">
        <f>SUM(B13:D13)</f>
        <v>162310.07</v>
      </c>
    </row>
    <row r="14" spans="1:5">
      <c r="A14" s="1" t="s">
        <v>28</v>
      </c>
      <c r="B14" s="3">
        <v>920</v>
      </c>
      <c r="C14" s="3">
        <v>107515.84</v>
      </c>
      <c r="D14" s="3">
        <v>68043.7</v>
      </c>
      <c r="E14" s="7">
        <f>SUM(B14:D14)</f>
        <v>176479.53999999998</v>
      </c>
    </row>
    <row r="15" spans="1:5">
      <c r="A15" s="1" t="s">
        <v>29</v>
      </c>
      <c r="B15" s="3">
        <v>12625.65</v>
      </c>
      <c r="C15" s="3">
        <v>50191.65</v>
      </c>
      <c r="D15" s="3">
        <v>24870.27</v>
      </c>
      <c r="E15" s="7">
        <f>SUM(B15:D15)</f>
        <v>87687.57</v>
      </c>
    </row>
    <row r="16" spans="1:5">
      <c r="A16" s="1" t="s">
        <v>30</v>
      </c>
      <c r="B16" s="3">
        <v>10364.370000000001</v>
      </c>
      <c r="C16" s="3">
        <v>181003.27</v>
      </c>
      <c r="D16" s="3">
        <v>85970.31</v>
      </c>
      <c r="E16" s="7">
        <f>SUM(B16:D16)</f>
        <v>277337.94999999995</v>
      </c>
    </row>
    <row r="17" spans="1:5">
      <c r="A17" s="1" t="s">
        <v>32</v>
      </c>
      <c r="B17" s="3" t="s">
        <v>140</v>
      </c>
      <c r="C17" s="37">
        <v>230</v>
      </c>
      <c r="D17" s="3">
        <v>16262.71</v>
      </c>
      <c r="E17" s="7">
        <f>SUM(B17:D17)</f>
        <v>16492.71</v>
      </c>
    </row>
    <row r="18" spans="1:5">
      <c r="A18" s="1" t="s">
        <v>33</v>
      </c>
      <c r="B18" s="3">
        <v>6116</v>
      </c>
      <c r="C18" s="3">
        <v>80219</v>
      </c>
      <c r="D18" s="3">
        <v>66318</v>
      </c>
      <c r="E18" s="7">
        <f>SUM(B18:D18)</f>
        <v>152653</v>
      </c>
    </row>
    <row r="19" spans="1:5">
      <c r="A19" s="1" t="s">
        <v>34</v>
      </c>
      <c r="B19" s="3">
        <v>70785.289999999994</v>
      </c>
      <c r="C19" s="3">
        <v>85004.62</v>
      </c>
      <c r="D19" s="3">
        <v>42976.34</v>
      </c>
      <c r="E19" s="7">
        <f>SUM(B19:D19)</f>
        <v>198766.24999999997</v>
      </c>
    </row>
    <row r="20" spans="1:5">
      <c r="A20" s="1" t="s">
        <v>35</v>
      </c>
      <c r="B20" s="37">
        <v>0</v>
      </c>
      <c r="C20" s="3">
        <v>81458</v>
      </c>
      <c r="D20" s="3">
        <v>68160</v>
      </c>
      <c r="E20" s="7">
        <f>SUM(B20:D20)</f>
        <v>149618</v>
      </c>
    </row>
    <row r="21" spans="1:5">
      <c r="A21" s="1" t="s">
        <v>36</v>
      </c>
      <c r="B21" s="3">
        <v>10249.950000000001</v>
      </c>
      <c r="C21" s="3">
        <v>66107.509999999995</v>
      </c>
      <c r="D21" s="3">
        <v>72457.070000000007</v>
      </c>
      <c r="E21" s="7">
        <f>SUM(B21:D21)</f>
        <v>148814.53</v>
      </c>
    </row>
    <row r="22" spans="1:5">
      <c r="A22" s="1" t="s">
        <v>37</v>
      </c>
      <c r="B22" s="37">
        <v>0</v>
      </c>
      <c r="C22" s="3">
        <v>73209.16</v>
      </c>
      <c r="D22" s="3">
        <v>29341.08</v>
      </c>
      <c r="E22" s="7">
        <f>SUM(B22:D22)</f>
        <v>102550.24</v>
      </c>
    </row>
    <row r="23" spans="1:5">
      <c r="A23" s="1" t="s">
        <v>38</v>
      </c>
      <c r="B23" s="37">
        <v>0</v>
      </c>
      <c r="C23" s="3">
        <v>70194.02</v>
      </c>
      <c r="D23" s="3">
        <v>31304.25</v>
      </c>
      <c r="E23" s="7">
        <f>SUM(B23:D23)</f>
        <v>101498.27</v>
      </c>
    </row>
    <row r="24" spans="1:5">
      <c r="A24" s="1" t="s">
        <v>39</v>
      </c>
      <c r="B24" s="3">
        <v>2208</v>
      </c>
      <c r="C24" s="3">
        <v>56197.69</v>
      </c>
      <c r="D24" s="3">
        <v>24325.8</v>
      </c>
      <c r="E24" s="7">
        <f>SUM(B24:D24)</f>
        <v>82731.490000000005</v>
      </c>
    </row>
    <row r="25" spans="1:5">
      <c r="A25" s="1" t="s">
        <v>40</v>
      </c>
      <c r="B25" s="13">
        <v>346427.73</v>
      </c>
      <c r="C25" s="3">
        <v>128881.39</v>
      </c>
      <c r="D25" s="3">
        <v>55090.44</v>
      </c>
      <c r="E25" s="14">
        <f>SUM(B25:D25)</f>
        <v>530399.56000000006</v>
      </c>
    </row>
    <row r="26" spans="1:5">
      <c r="A26" s="1" t="s">
        <v>41</v>
      </c>
      <c r="B26" s="3">
        <v>64579.48</v>
      </c>
      <c r="C26" s="3">
        <v>79556.03</v>
      </c>
      <c r="D26" s="3">
        <v>48755.68</v>
      </c>
      <c r="E26" s="7">
        <f>SUM(B26:D26)</f>
        <v>192891.19</v>
      </c>
    </row>
    <row r="27" spans="1:5">
      <c r="A27" s="1" t="s">
        <v>42</v>
      </c>
      <c r="B27" s="3">
        <v>2495.21</v>
      </c>
      <c r="C27" s="3" t="s">
        <v>140</v>
      </c>
      <c r="D27" s="3" t="s">
        <v>140</v>
      </c>
      <c r="E27" s="47">
        <f>SUM(B27:D27)</f>
        <v>2495.21</v>
      </c>
    </row>
    <row r="28" spans="1:5">
      <c r="A28" s="1" t="s">
        <v>43</v>
      </c>
      <c r="B28" s="3">
        <v>47326</v>
      </c>
      <c r="C28" s="3" t="s">
        <v>140</v>
      </c>
      <c r="D28" s="3" t="s">
        <v>140</v>
      </c>
      <c r="E28" s="7">
        <f>SUM(B28:D28)</f>
        <v>47326</v>
      </c>
    </row>
    <row r="29" spans="1:5">
      <c r="A29" s="1" t="s">
        <v>45</v>
      </c>
      <c r="B29" s="3">
        <v>36731.25</v>
      </c>
      <c r="C29" s="3">
        <v>74100.3</v>
      </c>
      <c r="D29" s="3">
        <v>64076.46</v>
      </c>
      <c r="E29" s="7">
        <f>SUM(B29:D29)</f>
        <v>174908.01</v>
      </c>
    </row>
    <row r="30" spans="1:5">
      <c r="A30" s="1" t="s">
        <v>46</v>
      </c>
      <c r="B30" s="3">
        <v>537.5</v>
      </c>
      <c r="C30" s="3">
        <v>32102.62</v>
      </c>
      <c r="D30" s="37">
        <v>1897.5</v>
      </c>
      <c r="E30" s="7">
        <f>SUM(B30:D30)</f>
        <v>34537.619999999995</v>
      </c>
    </row>
    <row r="31" spans="1:5">
      <c r="A31" s="1" t="s">
        <v>47</v>
      </c>
      <c r="B31" s="3">
        <v>82177.850000000006</v>
      </c>
      <c r="C31" s="3">
        <v>32081.78</v>
      </c>
      <c r="D31" s="3">
        <v>20579.3</v>
      </c>
      <c r="E31" s="7">
        <f>SUM(B31:D31)</f>
        <v>134838.93</v>
      </c>
    </row>
    <row r="32" spans="1:5">
      <c r="A32" s="1" t="s">
        <v>48</v>
      </c>
      <c r="B32" s="3">
        <v>1810.75</v>
      </c>
      <c r="C32" s="3">
        <v>67549.820000000007</v>
      </c>
      <c r="D32" s="3">
        <v>37470.36</v>
      </c>
      <c r="E32" s="7">
        <f>SUM(B32:D32)</f>
        <v>106830.93000000001</v>
      </c>
    </row>
    <row r="33" spans="1:5">
      <c r="A33" s="1" t="s">
        <v>49</v>
      </c>
      <c r="B33" s="3">
        <v>7596</v>
      </c>
      <c r="C33" s="3">
        <v>6011.86</v>
      </c>
      <c r="D33" s="3">
        <v>50645</v>
      </c>
      <c r="E33" s="7">
        <f>SUM(B33:D33)</f>
        <v>64252.86</v>
      </c>
    </row>
    <row r="34" spans="1:5">
      <c r="A34" s="1" t="s">
        <v>50</v>
      </c>
      <c r="B34" s="3">
        <v>34787.5</v>
      </c>
      <c r="C34" s="3">
        <v>54411.48</v>
      </c>
      <c r="D34" s="3">
        <v>29570</v>
      </c>
      <c r="E34" s="7">
        <f>SUM(B34:D34)</f>
        <v>118768.98000000001</v>
      </c>
    </row>
    <row r="35" spans="1:5">
      <c r="A35" s="1" t="s">
        <v>51</v>
      </c>
      <c r="B35" s="13">
        <v>300892.64</v>
      </c>
      <c r="C35" s="3">
        <v>59305.79</v>
      </c>
      <c r="D35" s="3">
        <v>37704.5</v>
      </c>
      <c r="E35" s="7">
        <f>SUM(B35:D35)</f>
        <v>397902.93</v>
      </c>
    </row>
    <row r="36" spans="1:5">
      <c r="A36" s="1" t="s">
        <v>52</v>
      </c>
      <c r="B36" s="3">
        <v>22156.81</v>
      </c>
      <c r="C36" s="3">
        <v>119778.1</v>
      </c>
      <c r="D36" s="3">
        <v>87676.97</v>
      </c>
      <c r="E36" s="7">
        <f>SUM(B36:D36)</f>
        <v>229611.88</v>
      </c>
    </row>
    <row r="37" spans="1:5">
      <c r="A37" s="1" t="s">
        <v>54</v>
      </c>
      <c r="B37" s="3">
        <v>269852</v>
      </c>
      <c r="C37" s="3">
        <v>91125</v>
      </c>
      <c r="D37" s="3">
        <v>43839</v>
      </c>
      <c r="E37" s="7">
        <f>SUM(B37:D37)</f>
        <v>404816</v>
      </c>
    </row>
    <row r="38" spans="1:5">
      <c r="A38" s="1" t="s">
        <v>55</v>
      </c>
      <c r="B38" s="3">
        <v>56346.63</v>
      </c>
      <c r="C38" s="3">
        <v>114605.94</v>
      </c>
      <c r="D38" s="3">
        <v>41272.269999999997</v>
      </c>
      <c r="E38" s="7">
        <f>SUM(B38:D38)</f>
        <v>212224.84</v>
      </c>
    </row>
    <row r="39" spans="1:5">
      <c r="A39" s="1" t="s">
        <v>56</v>
      </c>
      <c r="B39" s="3">
        <v>20709.2</v>
      </c>
      <c r="C39" s="3">
        <v>56239.7</v>
      </c>
      <c r="D39" s="3" t="s">
        <v>140</v>
      </c>
      <c r="E39" s="7">
        <f>SUM(B39:D39)</f>
        <v>76948.899999999994</v>
      </c>
    </row>
    <row r="40" spans="1:5">
      <c r="A40" s="1" t="s">
        <v>57</v>
      </c>
      <c r="B40" s="3">
        <v>425.5</v>
      </c>
      <c r="C40" s="3">
        <v>52604.959999999999</v>
      </c>
      <c r="D40" s="3">
        <v>21142.74</v>
      </c>
      <c r="E40" s="7">
        <f>SUM(B40:D40)</f>
        <v>74173.2</v>
      </c>
    </row>
    <row r="41" spans="1:5">
      <c r="A41" s="1" t="s">
        <v>58</v>
      </c>
      <c r="B41" s="3" t="s">
        <v>140</v>
      </c>
      <c r="C41" s="3">
        <v>60985</v>
      </c>
      <c r="D41" s="3">
        <v>36568</v>
      </c>
      <c r="E41" s="7">
        <f>SUM(B41:D41)</f>
        <v>97553</v>
      </c>
    </row>
    <row r="42" spans="1:5">
      <c r="A42" s="1" t="s">
        <v>59</v>
      </c>
      <c r="B42" s="3" t="s">
        <v>140</v>
      </c>
      <c r="C42" s="3">
        <v>50386.79</v>
      </c>
      <c r="D42" s="3">
        <v>38934.129999999997</v>
      </c>
      <c r="E42" s="7">
        <f>SUM(B42:D42)</f>
        <v>89320.92</v>
      </c>
    </row>
    <row r="43" spans="1:5">
      <c r="A43" s="1" t="s">
        <v>60</v>
      </c>
      <c r="B43" s="3">
        <v>28724.25</v>
      </c>
      <c r="C43" s="3">
        <v>82186.070000000007</v>
      </c>
      <c r="D43" s="3">
        <v>45219.54</v>
      </c>
      <c r="E43" s="7">
        <f>SUM(B43:D43)</f>
        <v>156129.86000000002</v>
      </c>
    </row>
    <row r="44" spans="1:5">
      <c r="A44" s="1" t="s">
        <v>61</v>
      </c>
      <c r="B44" s="3">
        <v>70886</v>
      </c>
      <c r="C44" s="3">
        <v>73188.33</v>
      </c>
      <c r="D44" s="3">
        <v>26063.35</v>
      </c>
      <c r="E44" s="7">
        <f>SUM(B44:D44)</f>
        <v>170137.68000000002</v>
      </c>
    </row>
    <row r="45" spans="1:5">
      <c r="A45" s="1" t="s">
        <v>62</v>
      </c>
      <c r="B45" s="3">
        <v>18687.080000000002</v>
      </c>
      <c r="C45" s="3">
        <v>74033.16</v>
      </c>
      <c r="D45" s="3">
        <v>52838.54</v>
      </c>
      <c r="E45" s="7">
        <f>SUM(B45:D45)</f>
        <v>145558.78</v>
      </c>
    </row>
    <row r="46" spans="1:5">
      <c r="A46" s="1" t="s">
        <v>63</v>
      </c>
      <c r="B46" s="3">
        <v>414</v>
      </c>
      <c r="C46" s="3">
        <v>52459</v>
      </c>
      <c r="D46" s="3">
        <v>39828</v>
      </c>
      <c r="E46" s="7">
        <f>SUM(B46:D46)</f>
        <v>92701</v>
      </c>
    </row>
    <row r="47" spans="1:5">
      <c r="A47" s="1" t="s">
        <v>64</v>
      </c>
      <c r="B47" s="3">
        <v>27235</v>
      </c>
      <c r="C47" s="3">
        <v>87052.55</v>
      </c>
      <c r="D47" s="3">
        <v>29214.14</v>
      </c>
      <c r="E47" s="7">
        <f>SUM(B47:D47)</f>
        <v>143501.69</v>
      </c>
    </row>
    <row r="48" spans="1:5">
      <c r="A48" s="1" t="s">
        <v>65</v>
      </c>
      <c r="B48" s="3" t="s">
        <v>140</v>
      </c>
      <c r="C48" s="3">
        <v>64300</v>
      </c>
      <c r="D48" s="3">
        <v>34365</v>
      </c>
      <c r="E48" s="7">
        <f>SUM(B48:D48)</f>
        <v>98665</v>
      </c>
    </row>
    <row r="49" spans="1:5">
      <c r="A49" s="1" t="s">
        <v>66</v>
      </c>
      <c r="B49" s="3">
        <v>12506.24</v>
      </c>
      <c r="C49" s="3">
        <v>70644.7</v>
      </c>
      <c r="D49" s="3">
        <v>43196.38</v>
      </c>
      <c r="E49" s="7">
        <f>SUM(B49:D49)</f>
        <v>126347.32</v>
      </c>
    </row>
    <row r="50" spans="1:5">
      <c r="A50" s="1" t="s">
        <v>67</v>
      </c>
      <c r="B50" s="3">
        <v>11615.31</v>
      </c>
      <c r="C50" s="3">
        <v>63117.7</v>
      </c>
      <c r="D50" s="3">
        <v>34491.379999999997</v>
      </c>
      <c r="E50" s="7">
        <f>SUM(B50:D50)</f>
        <v>109224.38999999998</v>
      </c>
    </row>
    <row r="51" spans="1:5">
      <c r="A51" s="1" t="s">
        <v>68</v>
      </c>
      <c r="B51" s="3" t="s">
        <v>140</v>
      </c>
      <c r="C51" s="3">
        <v>54703</v>
      </c>
      <c r="D51" s="3">
        <v>15673</v>
      </c>
      <c r="E51" s="7">
        <f>SUM(B51:D51)</f>
        <v>70376</v>
      </c>
    </row>
    <row r="52" spans="1:5">
      <c r="A52" s="1" t="s">
        <v>69</v>
      </c>
      <c r="B52" s="3">
        <v>17537.5</v>
      </c>
      <c r="C52" s="3">
        <v>59798.18</v>
      </c>
      <c r="D52" s="3">
        <v>19000.240000000002</v>
      </c>
      <c r="E52" s="7">
        <f>SUM(B52:D52)</f>
        <v>96335.92</v>
      </c>
    </row>
    <row r="53" spans="1:5">
      <c r="A53" s="1" t="s">
        <v>70</v>
      </c>
      <c r="B53" s="3">
        <v>1133.9000000000001</v>
      </c>
      <c r="C53" s="3">
        <v>73257</v>
      </c>
      <c r="D53" s="3">
        <v>46454.96</v>
      </c>
      <c r="E53" s="7">
        <f>SUM(B53:D53)</f>
        <v>120845.85999999999</v>
      </c>
    </row>
    <row r="54" spans="1:5">
      <c r="A54" s="1" t="s">
        <v>71</v>
      </c>
      <c r="B54" s="3">
        <v>3734</v>
      </c>
      <c r="C54" s="3">
        <v>42273</v>
      </c>
      <c r="D54" s="3">
        <v>18833</v>
      </c>
      <c r="E54" s="7">
        <f>SUM(B54:D54)</f>
        <v>64840</v>
      </c>
    </row>
    <row r="55" spans="1:5">
      <c r="A55" s="1" t="s">
        <v>72</v>
      </c>
      <c r="B55" s="3">
        <v>20445.03</v>
      </c>
      <c r="C55" s="3">
        <v>116733.11</v>
      </c>
      <c r="D55" s="3">
        <v>38087.269999999997</v>
      </c>
      <c r="E55" s="7">
        <f>SUM(B55:D55)</f>
        <v>175265.41</v>
      </c>
    </row>
    <row r="56" spans="1:5">
      <c r="A56" s="1" t="s">
        <v>73</v>
      </c>
      <c r="B56" s="3">
        <v>92</v>
      </c>
      <c r="C56" s="3">
        <v>86704</v>
      </c>
      <c r="D56" s="3">
        <v>47167.56</v>
      </c>
      <c r="E56" s="7">
        <f>SUM(B56:D56)</f>
        <v>133963.56</v>
      </c>
    </row>
    <row r="57" spans="1:5">
      <c r="A57" s="1" t="s">
        <v>74</v>
      </c>
      <c r="B57" s="3">
        <v>21029</v>
      </c>
      <c r="C57" s="3">
        <v>88226</v>
      </c>
      <c r="D57" s="3">
        <v>41559</v>
      </c>
      <c r="E57" s="7">
        <f>SUM(B57:D57)</f>
        <v>150814</v>
      </c>
    </row>
    <row r="58" spans="1:5">
      <c r="A58" s="1" t="s">
        <v>75</v>
      </c>
      <c r="B58" s="3">
        <v>2260.81</v>
      </c>
      <c r="C58" s="3">
        <v>77081.14</v>
      </c>
      <c r="D58" s="3">
        <v>59800.65</v>
      </c>
      <c r="E58" s="7">
        <f>SUM(B58:D58)</f>
        <v>139142.6</v>
      </c>
    </row>
    <row r="59" spans="1:5">
      <c r="A59" s="1" t="s">
        <v>76</v>
      </c>
      <c r="B59" s="3">
        <v>77050</v>
      </c>
      <c r="C59" s="37">
        <v>230</v>
      </c>
      <c r="D59" s="3">
        <v>66230.460000000006</v>
      </c>
      <c r="E59" s="7">
        <f>SUM(B59:D59)</f>
        <v>143510.46000000002</v>
      </c>
    </row>
    <row r="60" spans="1:5">
      <c r="A60" s="1" t="s">
        <v>77</v>
      </c>
      <c r="B60" s="3" t="s">
        <v>140</v>
      </c>
      <c r="C60" s="3">
        <v>86344.01</v>
      </c>
      <c r="D60" s="3">
        <v>66097.75</v>
      </c>
      <c r="E60" s="7">
        <f>SUM(B60:D60)</f>
        <v>152441.76</v>
      </c>
    </row>
    <row r="61" spans="1:5">
      <c r="A61" s="1" t="s">
        <v>78</v>
      </c>
      <c r="B61" s="3">
        <v>22074.26</v>
      </c>
      <c r="C61" s="3">
        <v>77278.87</v>
      </c>
      <c r="D61" s="3">
        <v>37813.919999999998</v>
      </c>
      <c r="E61" s="7">
        <f>SUM(B61:D61)</f>
        <v>137167.04999999999</v>
      </c>
    </row>
    <row r="62" spans="1:5">
      <c r="A62" s="1" t="s">
        <v>79</v>
      </c>
      <c r="B62" s="3">
        <v>43640.41</v>
      </c>
      <c r="C62" s="3">
        <v>64361.27</v>
      </c>
      <c r="D62" s="3">
        <v>40658.870000000003</v>
      </c>
      <c r="E62" s="7">
        <f>SUM(B62:D62)</f>
        <v>148660.54999999999</v>
      </c>
    </row>
    <row r="63" spans="1:5">
      <c r="A63" s="1" t="s">
        <v>80</v>
      </c>
      <c r="B63" s="3">
        <v>2267</v>
      </c>
      <c r="C63" s="3">
        <v>70628.320000000007</v>
      </c>
      <c r="D63" s="3">
        <v>32269.52</v>
      </c>
      <c r="E63" s="7">
        <f>SUM(B63:D63)</f>
        <v>105164.84000000001</v>
      </c>
    </row>
    <row r="64" spans="1:5">
      <c r="A64" s="1" t="s">
        <v>81</v>
      </c>
      <c r="B64" s="3">
        <v>1938.75</v>
      </c>
      <c r="C64" s="3">
        <v>104380.38</v>
      </c>
      <c r="D64" s="3">
        <v>41697.46</v>
      </c>
      <c r="E64" s="7">
        <f>SUM(B64:D64)</f>
        <v>148016.59</v>
      </c>
    </row>
    <row r="65" spans="1:5">
      <c r="A65" s="1" t="s">
        <v>82</v>
      </c>
      <c r="B65" s="3">
        <v>7307.53</v>
      </c>
      <c r="C65" s="3">
        <v>66156.44</v>
      </c>
      <c r="D65" s="3">
        <v>37626.14</v>
      </c>
      <c r="E65" s="7">
        <f>SUM(B65:D65)</f>
        <v>111090.11</v>
      </c>
    </row>
    <row r="66" spans="1:5">
      <c r="A66" s="1" t="s">
        <v>83</v>
      </c>
      <c r="B66" s="3">
        <v>10843.35</v>
      </c>
      <c r="C66" s="3">
        <v>66234.89</v>
      </c>
      <c r="D66" s="3">
        <v>17021.39</v>
      </c>
      <c r="E66" s="7">
        <f>SUM(B66:D66)</f>
        <v>94099.63</v>
      </c>
    </row>
    <row r="67" spans="1:5">
      <c r="A67" s="1" t="s">
        <v>84</v>
      </c>
      <c r="B67" s="3">
        <v>38610</v>
      </c>
      <c r="C67" s="3">
        <v>81343</v>
      </c>
      <c r="D67" s="3">
        <v>45070</v>
      </c>
      <c r="E67" s="7">
        <f>SUM(B67:D67)</f>
        <v>165023</v>
      </c>
    </row>
    <row r="68" spans="1:5">
      <c r="A68" s="1" t="s">
        <v>85</v>
      </c>
      <c r="B68" s="3">
        <v>2770.98</v>
      </c>
      <c r="C68" s="3">
        <v>41742.019999999997</v>
      </c>
      <c r="D68" s="3">
        <v>28984</v>
      </c>
      <c r="E68" s="7">
        <f>SUM(B68:D68)</f>
        <v>73497</v>
      </c>
    </row>
    <row r="69" spans="1:5">
      <c r="A69" s="1" t="s">
        <v>86</v>
      </c>
      <c r="B69" s="3">
        <v>103298.75</v>
      </c>
      <c r="C69" s="3">
        <v>71423.08</v>
      </c>
      <c r="D69" s="3">
        <v>32585</v>
      </c>
      <c r="E69" s="7">
        <f>SUM(B69:D69)</f>
        <v>207306.83000000002</v>
      </c>
    </row>
    <row r="70" spans="1:5">
      <c r="A70" s="1" t="s">
        <v>87</v>
      </c>
      <c r="B70" s="3" t="s">
        <v>140</v>
      </c>
      <c r="C70" s="3">
        <v>45900</v>
      </c>
      <c r="D70" s="3">
        <v>17328</v>
      </c>
      <c r="E70" s="7">
        <f>SUM(B70:D70)</f>
        <v>63228</v>
      </c>
    </row>
    <row r="71" spans="1:5">
      <c r="A71" s="1" t="s">
        <v>88</v>
      </c>
      <c r="B71" s="3">
        <v>95249.87</v>
      </c>
      <c r="C71" s="3">
        <v>203175.96</v>
      </c>
      <c r="D71" s="3">
        <v>66671.25</v>
      </c>
      <c r="E71" s="7">
        <f>SUM(B71:D71)</f>
        <v>365097.07999999996</v>
      </c>
    </row>
    <row r="72" spans="1:5">
      <c r="A72" s="1" t="s">
        <v>90</v>
      </c>
      <c r="B72" s="3" t="s">
        <v>140</v>
      </c>
      <c r="C72" s="3" t="s">
        <v>140</v>
      </c>
      <c r="D72" s="3">
        <v>13909.89</v>
      </c>
      <c r="E72" s="7">
        <f>SUM(B72:D72)</f>
        <v>13909.89</v>
      </c>
    </row>
    <row r="73" spans="1:5">
      <c r="A73" s="1" t="s">
        <v>91</v>
      </c>
      <c r="B73" s="3">
        <v>977.5</v>
      </c>
      <c r="C73" s="3">
        <v>81134.69</v>
      </c>
      <c r="D73" s="3">
        <v>75735.399999999994</v>
      </c>
      <c r="E73" s="7">
        <f>SUM(B73:D73)</f>
        <v>157847.59</v>
      </c>
    </row>
    <row r="74" spans="1:5">
      <c r="A74" s="1" t="s">
        <v>92</v>
      </c>
      <c r="B74" s="3" t="s">
        <v>140</v>
      </c>
      <c r="C74" s="3">
        <v>1265</v>
      </c>
      <c r="D74" s="3">
        <v>23906</v>
      </c>
      <c r="E74" s="7">
        <f>SUM(B74:D74)</f>
        <v>25171</v>
      </c>
    </row>
    <row r="75" spans="1:5">
      <c r="A75" s="1" t="s">
        <v>93</v>
      </c>
      <c r="B75" s="3">
        <v>19150</v>
      </c>
      <c r="C75" s="3">
        <v>147914</v>
      </c>
      <c r="D75" s="3">
        <v>70052</v>
      </c>
      <c r="E75" s="7">
        <f>SUM(B75:D75)</f>
        <v>237116</v>
      </c>
    </row>
    <row r="76" spans="1:5">
      <c r="A76" s="1" t="s">
        <v>94</v>
      </c>
      <c r="B76" s="3">
        <v>62232.26</v>
      </c>
      <c r="C76" s="3" t="s">
        <v>141</v>
      </c>
      <c r="D76" s="3">
        <v>43578.96</v>
      </c>
      <c r="E76" s="7">
        <f>SUM(B76:D76)</f>
        <v>105811.22</v>
      </c>
    </row>
    <row r="77" spans="1:5">
      <c r="A77" s="1" t="s">
        <v>95</v>
      </c>
      <c r="B77" s="3">
        <v>34446.07</v>
      </c>
      <c r="C77" s="3">
        <v>95910</v>
      </c>
      <c r="D77" s="3">
        <v>44305.9</v>
      </c>
      <c r="E77" s="7">
        <f>SUM(B77:D77)</f>
        <v>174661.97</v>
      </c>
    </row>
    <row r="78" spans="1:5">
      <c r="B78" s="7"/>
      <c r="C78" s="7"/>
      <c r="D78" s="7"/>
      <c r="E78" s="12"/>
    </row>
    <row r="79" spans="1:5">
      <c r="B79" s="4"/>
      <c r="C79" s="4"/>
      <c r="D79" s="4"/>
      <c r="E79" s="4"/>
    </row>
  </sheetData>
  <autoFilter ref="A1:E1" xr:uid="{7A60D8B6-50E8-4442-A40E-6A2C858D1C37}">
    <sortState xmlns:xlrd2="http://schemas.microsoft.com/office/spreadsheetml/2017/richdata2" ref="A2:E77">
      <sortCondition ref="A1"/>
    </sortState>
  </autoFilter>
  <sortState xmlns:xlrd2="http://schemas.microsoft.com/office/spreadsheetml/2017/richdata2" ref="A2:E77">
    <sortCondition descending="1" ref="E2:E77"/>
  </sortState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11778b-4614-4d56-81bb-18cc2e705d47" xsi:nil="true"/>
    <lcf76f155ced4ddcb4097134ff3c332f xmlns="86147f5a-eaeb-4e42-bd0a-0c202a7cc7b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0A7037CB863D4488470498FEE0F9B9" ma:contentTypeVersion="15" ma:contentTypeDescription="Create a new document." ma:contentTypeScope="" ma:versionID="7a06268e884729697e8c03037bf80069">
  <xsd:schema xmlns:xsd="http://www.w3.org/2001/XMLSchema" xmlns:xs="http://www.w3.org/2001/XMLSchema" xmlns:p="http://schemas.microsoft.com/office/2006/metadata/properties" xmlns:ns2="86147f5a-eaeb-4e42-bd0a-0c202a7cc7be" xmlns:ns3="bb11778b-4614-4d56-81bb-18cc2e705d47" targetNamespace="http://schemas.microsoft.com/office/2006/metadata/properties" ma:root="true" ma:fieldsID="39f444e903852844b282657d91d600d3" ns2:_="" ns3:_="">
    <xsd:import namespace="86147f5a-eaeb-4e42-bd0a-0c202a7cc7be"/>
    <xsd:import namespace="bb11778b-4614-4d56-81bb-18cc2e705d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7f5a-eaeb-4e42-bd0a-0c202a7c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a39a27-6fbc-40b3-88c4-cfb19392dd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1778b-4614-4d56-81bb-18cc2e705d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17881bb-b7ab-4f0f-9148-7348b020db30}" ma:internalName="TaxCatchAll" ma:showField="CatchAllData" ma:web="bb11778b-4614-4d56-81bb-18cc2e705d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A40ACE-E586-475D-8989-EECB20875C7C}"/>
</file>

<file path=customXml/itemProps2.xml><?xml version="1.0" encoding="utf-8"?>
<ds:datastoreItem xmlns:ds="http://schemas.openxmlformats.org/officeDocument/2006/customXml" ds:itemID="{6AA5BE0B-0987-4A59-B699-47628F8A8007}"/>
</file>

<file path=customXml/itemProps3.xml><?xml version="1.0" encoding="utf-8"?>
<ds:datastoreItem xmlns:ds="http://schemas.openxmlformats.org/officeDocument/2006/customXml" ds:itemID="{6BB3D49E-57DF-4053-AA8A-D8518F1ED1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 Warren</dc:creator>
  <cp:keywords/>
  <dc:description/>
  <cp:lastModifiedBy/>
  <cp:revision/>
  <dcterms:created xsi:type="dcterms:W3CDTF">2025-09-01T22:01:58Z</dcterms:created>
  <dcterms:modified xsi:type="dcterms:W3CDTF">2025-09-29T21:32:58Z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0x0101006D0A7037CB863D4488470498FEE0F9B9</vt:lpwstr>
  </property>
  <property fmtid="{D5CDD505-2E9C-101B-9397-08002B2CF9AE}" pid="3" name="MediaServiceImageTags">
    <vt:lpwstr/>
  </property>
</Properties>
</file>